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72.26.13.200\share\障がい福祉課共有\【3-1】在宅福祉係\003障害サービス等申請書\HP掲載\申請書類一式\"/>
    </mc:Choice>
  </mc:AlternateContent>
  <xr:revisionPtr revIDLastSave="0" documentId="13_ncr:1_{0D41D484-E697-4BEC-9B07-0068F7DA3B7C}" xr6:coauthVersionLast="36" xr6:coauthVersionMax="36" xr10:uidLastSave="{00000000-0000-0000-0000-000000000000}"/>
  <workbookProtection lockStructure="1"/>
  <bookViews>
    <workbookView xWindow="0" yWindow="0" windowWidth="23040" windowHeight="8844" activeTab="2" xr2:uid="{BAF9469A-58DA-4A0D-9315-BAB933F76324}"/>
  </bookViews>
  <sheets>
    <sheet name="①計算表シート" sheetId="3" r:id="rId1"/>
    <sheet name="記載例（計算表）" sheetId="4" r:id="rId2"/>
    <sheet name="②チェックシート" sheetId="1" r:id="rId3"/>
    <sheet name="基準量表" sheetId="2" r:id="rId4"/>
  </sheets>
  <definedNames>
    <definedName name="_xlnm.Print_Area" localSheetId="2">②チェックシート!$A$1:$W$32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4" l="1"/>
  <c r="G14" i="4" s="1"/>
  <c r="G15" i="4" s="1"/>
  <c r="F13" i="4"/>
  <c r="F14" i="4" s="1"/>
  <c r="F15" i="4" s="1"/>
  <c r="E13" i="4"/>
  <c r="E14" i="4" s="1"/>
  <c r="E15" i="4" s="1"/>
  <c r="D13" i="4"/>
  <c r="D14" i="4" s="1"/>
  <c r="D15" i="4" s="1"/>
  <c r="G14" i="3"/>
  <c r="G15" i="3" s="1"/>
  <c r="F14" i="3"/>
  <c r="F15" i="3" s="1"/>
  <c r="E14" i="3"/>
  <c r="E15" i="3" s="1"/>
  <c r="G13" i="3"/>
  <c r="F13" i="3"/>
  <c r="E13" i="3"/>
  <c r="D13" i="3"/>
  <c r="D14" i="3" s="1"/>
  <c r="D15" i="3" s="1"/>
  <c r="Y22" i="1" l="1"/>
  <c r="X6" i="1" l="1"/>
  <c r="T22" i="1" s="1"/>
  <c r="X4" i="1"/>
  <c r="L22" i="1" s="1"/>
  <c r="H31" i="1"/>
  <c r="H27" i="1"/>
  <c r="E22" i="1"/>
  <c r="Y17" i="1"/>
  <c r="X17" i="1"/>
  <c r="Y16" i="1"/>
  <c r="X16" i="1"/>
  <c r="Y15" i="1"/>
  <c r="X15" i="1"/>
  <c r="Y14" i="1"/>
  <c r="X14" i="1"/>
  <c r="Y13" i="1"/>
  <c r="X13" i="1"/>
  <c r="Y12" i="1"/>
  <c r="X12" i="1"/>
  <c r="Y11" i="1"/>
  <c r="X11" i="1"/>
  <c r="Y10" i="1"/>
  <c r="X10" i="1"/>
  <c r="Y9" i="1"/>
  <c r="X9" i="1"/>
  <c r="Y8" i="1"/>
  <c r="X8" i="1"/>
  <c r="Y7" i="1"/>
  <c r="X7" i="1"/>
  <c r="S26" i="1" l="1"/>
  <c r="S25" i="1"/>
  <c r="X26" i="1"/>
  <c r="Q26" i="1" s="1"/>
  <c r="X25" i="1"/>
  <c r="Q25" i="1" s="1"/>
  <c r="U18" i="1"/>
  <c r="X18" i="1" s="1"/>
  <c r="X27" i="1" l="1"/>
  <c r="Q27" i="1" s="1"/>
  <c r="Y18" i="1"/>
  <c r="S27" i="1" l="1"/>
  <c r="X29" i="1"/>
  <c r="N29" i="1"/>
  <c r="N32" i="1"/>
</calcChain>
</file>

<file path=xl/sharedStrings.xml><?xml version="1.0" encoding="utf-8"?>
<sst xmlns="http://schemas.openxmlformats.org/spreadsheetml/2006/main" count="121" uniqueCount="82">
  <si>
    <t>居宅介護チェックシート</t>
    <rPh sb="0" eb="2">
      <t>キョタク</t>
    </rPh>
    <rPh sb="2" eb="4">
      <t>カイゴ</t>
    </rPh>
    <phoneticPr fontId="1"/>
  </si>
  <si>
    <t>利用者名</t>
    <rPh sb="0" eb="3">
      <t>リヨウシャ</t>
    </rPh>
    <rPh sb="3" eb="4">
      <t>メイ</t>
    </rPh>
    <phoneticPr fontId="1"/>
  </si>
  <si>
    <t>障害支援区分</t>
    <rPh sb="0" eb="2">
      <t>ショウガイ</t>
    </rPh>
    <rPh sb="2" eb="4">
      <t>シエン</t>
    </rPh>
    <rPh sb="4" eb="6">
      <t>クブン</t>
    </rPh>
    <phoneticPr fontId="1"/>
  </si>
  <si>
    <t>介護度</t>
    <rPh sb="0" eb="2">
      <t>カイゴ</t>
    </rPh>
    <rPh sb="2" eb="3">
      <t>ド</t>
    </rPh>
    <phoneticPr fontId="1"/>
  </si>
  <si>
    <t>●訪問系サービスの加算項目、評価点数及び加算割合</t>
    <rPh sb="1" eb="3">
      <t>ホウモン</t>
    </rPh>
    <rPh sb="3" eb="4">
      <t>ケイ</t>
    </rPh>
    <rPh sb="9" eb="11">
      <t>カサン</t>
    </rPh>
    <rPh sb="11" eb="13">
      <t>コウモク</t>
    </rPh>
    <rPh sb="14" eb="16">
      <t>ヒョウカ</t>
    </rPh>
    <rPh sb="16" eb="18">
      <t>テンスウ</t>
    </rPh>
    <rPh sb="18" eb="19">
      <t>オヨ</t>
    </rPh>
    <rPh sb="20" eb="22">
      <t>カサン</t>
    </rPh>
    <rPh sb="22" eb="24">
      <t>ワリアイ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</si>
  <si>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</si>
  <si>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</si>
  <si>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</si>
  <si>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</si>
  <si>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</si>
  <si>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</si>
  <si>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</si>
  <si>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</si>
  <si>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</si>
  <si>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</si>
  <si>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</si>
  <si>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不要
（０点）</t>
    <rPh sb="0" eb="2">
      <t>フヨウ</t>
    </rPh>
    <rPh sb="5" eb="6">
      <t>テン</t>
    </rPh>
    <phoneticPr fontId="1"/>
  </si>
  <si>
    <t>要
（１点）</t>
    <rPh sb="0" eb="1">
      <t>ヨウ</t>
    </rPh>
    <rPh sb="4" eb="5">
      <t>テン</t>
    </rPh>
    <phoneticPr fontId="1"/>
  </si>
  <si>
    <t>必要
（２点）</t>
    <rPh sb="0" eb="2">
      <t>ヒツヨウ</t>
    </rPh>
    <rPh sb="5" eb="6">
      <t>テン</t>
    </rPh>
    <phoneticPr fontId="1"/>
  </si>
  <si>
    <t>単身又は介護者がいない状態、同居家族に要介護者がいる世帯</t>
    <rPh sb="0" eb="2">
      <t>タンシン</t>
    </rPh>
    <rPh sb="2" eb="3">
      <t>マタ</t>
    </rPh>
    <rPh sb="4" eb="7">
      <t>カイゴシャ</t>
    </rPh>
    <rPh sb="11" eb="13">
      <t>ジョウタイ</t>
    </rPh>
    <rPh sb="14" eb="16">
      <t>ドウキョ</t>
    </rPh>
    <rPh sb="16" eb="18">
      <t>カゾク</t>
    </rPh>
    <rPh sb="19" eb="20">
      <t>ヨウ</t>
    </rPh>
    <rPh sb="20" eb="23">
      <t>カイゴシャ</t>
    </rPh>
    <rPh sb="26" eb="28">
      <t>セタイ</t>
    </rPh>
    <phoneticPr fontId="1"/>
  </si>
  <si>
    <t>住居内の状況として、車イス等による移動が困難で、常に身体に触れる支援が移動に必要である。</t>
    <rPh sb="0" eb="2">
      <t>ジュウキョ</t>
    </rPh>
    <rPh sb="2" eb="3">
      <t>ナイ</t>
    </rPh>
    <rPh sb="4" eb="6">
      <t>ジョウキョウ</t>
    </rPh>
    <rPh sb="10" eb="11">
      <t>クルマ</t>
    </rPh>
    <rPh sb="13" eb="14">
      <t>トウ</t>
    </rPh>
    <rPh sb="17" eb="19">
      <t>イドウ</t>
    </rPh>
    <rPh sb="20" eb="22">
      <t>コンナン</t>
    </rPh>
    <rPh sb="24" eb="25">
      <t>ツネ</t>
    </rPh>
    <rPh sb="26" eb="28">
      <t>カラダ</t>
    </rPh>
    <rPh sb="29" eb="30">
      <t>フ</t>
    </rPh>
    <rPh sb="32" eb="34">
      <t>シエン</t>
    </rPh>
    <rPh sb="35" eb="37">
      <t>イドウ</t>
    </rPh>
    <rPh sb="38" eb="40">
      <t>ヒツヨウ</t>
    </rPh>
    <phoneticPr fontId="1"/>
  </si>
  <si>
    <t>通所による入浴支援が利用できない状況にある又は入浴にかなりの時間を要する。</t>
    <rPh sb="0" eb="2">
      <t>ツウショ</t>
    </rPh>
    <rPh sb="5" eb="7">
      <t>ニュウヨク</t>
    </rPh>
    <rPh sb="7" eb="9">
      <t>シエン</t>
    </rPh>
    <rPh sb="10" eb="12">
      <t>リヨウ</t>
    </rPh>
    <rPh sb="16" eb="18">
      <t>ジョウキョウ</t>
    </rPh>
    <rPh sb="21" eb="22">
      <t>マタ</t>
    </rPh>
    <rPh sb="23" eb="25">
      <t>ニュウヨク</t>
    </rPh>
    <rPh sb="30" eb="32">
      <t>ジカン</t>
    </rPh>
    <rPh sb="33" eb="34">
      <t>ヨウ</t>
    </rPh>
    <phoneticPr fontId="1"/>
  </si>
  <si>
    <t>体重、体格、麻痺等の状況から、移乗等に際して２人介助が必要な場合がある。</t>
    <rPh sb="0" eb="2">
      <t>タイジュウ</t>
    </rPh>
    <rPh sb="3" eb="5">
      <t>タイカク</t>
    </rPh>
    <rPh sb="6" eb="8">
      <t>マヒ</t>
    </rPh>
    <rPh sb="8" eb="9">
      <t>トウ</t>
    </rPh>
    <rPh sb="10" eb="12">
      <t>ジョウキョウ</t>
    </rPh>
    <rPh sb="15" eb="17">
      <t>イジョウ</t>
    </rPh>
    <rPh sb="17" eb="18">
      <t>トウ</t>
    </rPh>
    <rPh sb="19" eb="20">
      <t>サイ</t>
    </rPh>
    <rPh sb="23" eb="24">
      <t>ニン</t>
    </rPh>
    <rPh sb="24" eb="26">
      <t>カイジョ</t>
    </rPh>
    <rPh sb="27" eb="29">
      <t>ヒツヨウ</t>
    </rPh>
    <rPh sb="30" eb="32">
      <t>バアイ</t>
    </rPh>
    <phoneticPr fontId="1"/>
  </si>
  <si>
    <t>寝たきりで褥瘡になりやすく、一定時間ごとに体位交換が必要である。</t>
    <rPh sb="0" eb="1">
      <t>ネ</t>
    </rPh>
    <rPh sb="5" eb="7">
      <t>ジョクソウ</t>
    </rPh>
    <rPh sb="14" eb="16">
      <t>イッテイ</t>
    </rPh>
    <rPh sb="16" eb="18">
      <t>ジカン</t>
    </rPh>
    <rPh sb="21" eb="25">
      <t>タイイコウカン</t>
    </rPh>
    <rPh sb="26" eb="28">
      <t>ヒツヨウ</t>
    </rPh>
    <phoneticPr fontId="1"/>
  </si>
  <si>
    <t>嚥下困難や知的又は精神障害のため、食事摂取に時間がかかる。</t>
    <rPh sb="0" eb="2">
      <t>エンゲ</t>
    </rPh>
    <rPh sb="2" eb="4">
      <t>コンナン</t>
    </rPh>
    <rPh sb="5" eb="7">
      <t>チテキ</t>
    </rPh>
    <rPh sb="7" eb="8">
      <t>マタ</t>
    </rPh>
    <rPh sb="9" eb="11">
      <t>セイシン</t>
    </rPh>
    <rPh sb="11" eb="13">
      <t>ショウガイ</t>
    </rPh>
    <rPh sb="17" eb="19">
      <t>ショクジ</t>
    </rPh>
    <rPh sb="19" eb="21">
      <t>セッシュ</t>
    </rPh>
    <rPh sb="22" eb="24">
      <t>ジカン</t>
    </rPh>
    <phoneticPr fontId="1"/>
  </si>
  <si>
    <t>きざみ食やミキサー食で調理に時間がかかる。</t>
    <rPh sb="3" eb="4">
      <t>ショク</t>
    </rPh>
    <rPh sb="9" eb="10">
      <t>ショク</t>
    </rPh>
    <rPh sb="11" eb="13">
      <t>チョウリ</t>
    </rPh>
    <rPh sb="14" eb="16">
      <t>ジカン</t>
    </rPh>
    <phoneticPr fontId="1"/>
  </si>
  <si>
    <t>１年以上の入所・入院状態から退所又は退院するにあたり、一時的に多くの支給量が必要な者。</t>
    <rPh sb="1" eb="2">
      <t>ネン</t>
    </rPh>
    <rPh sb="2" eb="4">
      <t>イジョウ</t>
    </rPh>
    <rPh sb="5" eb="7">
      <t>ニュウショ</t>
    </rPh>
    <rPh sb="8" eb="10">
      <t>ニュウイン</t>
    </rPh>
    <rPh sb="10" eb="12">
      <t>ジョウタイ</t>
    </rPh>
    <rPh sb="14" eb="16">
      <t>タイショ</t>
    </rPh>
    <rPh sb="16" eb="17">
      <t>マタ</t>
    </rPh>
    <rPh sb="18" eb="20">
      <t>タイイン</t>
    </rPh>
    <rPh sb="27" eb="30">
      <t>イチジテキ</t>
    </rPh>
    <rPh sb="31" eb="32">
      <t>オオ</t>
    </rPh>
    <rPh sb="34" eb="36">
      <t>シキュウ</t>
    </rPh>
    <rPh sb="36" eb="37">
      <t>リョウ</t>
    </rPh>
    <rPh sb="38" eb="40">
      <t>ヒツヨウ</t>
    </rPh>
    <rPh sb="41" eb="42">
      <t>モノ</t>
    </rPh>
    <phoneticPr fontId="1"/>
  </si>
  <si>
    <t>障害の特性により、危険を回避することが困難である。</t>
    <rPh sb="0" eb="2">
      <t>ショウガイ</t>
    </rPh>
    <rPh sb="3" eb="5">
      <t>トクセイ</t>
    </rPh>
    <rPh sb="9" eb="11">
      <t>キケン</t>
    </rPh>
    <rPh sb="12" eb="14">
      <t>カイヒ</t>
    </rPh>
    <rPh sb="19" eb="21">
      <t>コンナン</t>
    </rPh>
    <phoneticPr fontId="1"/>
  </si>
  <si>
    <t>医療的な介護が必要な場合。</t>
    <rPh sb="0" eb="3">
      <t>イリョウテキ</t>
    </rPh>
    <rPh sb="4" eb="6">
      <t>カイゴ</t>
    </rPh>
    <rPh sb="7" eb="9">
      <t>ヒツヨウ</t>
    </rPh>
    <rPh sb="10" eb="12">
      <t>バアイ</t>
    </rPh>
    <phoneticPr fontId="1"/>
  </si>
  <si>
    <t>家族の急な疾病による場合、施設入所までに待期期間が必要な場合、その他支給量を増加させる必要があると認められる者。</t>
    <rPh sb="0" eb="2">
      <t>カゾク</t>
    </rPh>
    <rPh sb="3" eb="4">
      <t>キュウ</t>
    </rPh>
    <rPh sb="5" eb="7">
      <t>シッペイ</t>
    </rPh>
    <rPh sb="10" eb="12">
      <t>バアイ</t>
    </rPh>
    <rPh sb="13" eb="15">
      <t>シセツ</t>
    </rPh>
    <rPh sb="15" eb="17">
      <t>ニュウショ</t>
    </rPh>
    <rPh sb="20" eb="24">
      <t>タイキキカン</t>
    </rPh>
    <rPh sb="25" eb="27">
      <t>ヒツヨウ</t>
    </rPh>
    <rPh sb="28" eb="30">
      <t>バアイ</t>
    </rPh>
    <rPh sb="33" eb="34">
      <t>タ</t>
    </rPh>
    <rPh sb="34" eb="36">
      <t>シキュウ</t>
    </rPh>
    <rPh sb="36" eb="37">
      <t>リョウ</t>
    </rPh>
    <rPh sb="38" eb="40">
      <t>ゾウカ</t>
    </rPh>
    <rPh sb="43" eb="45">
      <t>ヒツヨウ</t>
    </rPh>
    <rPh sb="49" eb="50">
      <t>ミト</t>
    </rPh>
    <rPh sb="54" eb="55">
      <t>モノ</t>
    </rPh>
    <phoneticPr fontId="1"/>
  </si>
  <si>
    <t>【理由】</t>
    <rPh sb="1" eb="3">
      <t>リユウ</t>
    </rPh>
    <phoneticPr fontId="1"/>
  </si>
  <si>
    <t>加点点数の合計が１～５点…10％　　６～１０点…15％　　１１～１５点…20％　　１６点～…25％</t>
    <rPh sb="0" eb="2">
      <t>カテン</t>
    </rPh>
    <rPh sb="2" eb="4">
      <t>テンスウ</t>
    </rPh>
    <rPh sb="5" eb="7">
      <t>ゴウケイ</t>
    </rPh>
    <rPh sb="11" eb="12">
      <t>テン</t>
    </rPh>
    <rPh sb="22" eb="23">
      <t>テン</t>
    </rPh>
    <rPh sb="34" eb="35">
      <t>テン</t>
    </rPh>
    <rPh sb="43" eb="44">
      <t>テン</t>
    </rPh>
    <phoneticPr fontId="1"/>
  </si>
  <si>
    <t>身体介護</t>
    <rPh sb="0" eb="2">
      <t>シンタイ</t>
    </rPh>
    <rPh sb="2" eb="4">
      <t>カイゴ</t>
    </rPh>
    <phoneticPr fontId="1"/>
  </si>
  <si>
    <t>家事援助</t>
    <rPh sb="0" eb="2">
      <t>カジ</t>
    </rPh>
    <rPh sb="2" eb="4">
      <t>エンジョ</t>
    </rPh>
    <phoneticPr fontId="1"/>
  </si>
  <si>
    <t>加算スコア</t>
    <rPh sb="0" eb="2">
      <t>カサン</t>
    </rPh>
    <phoneticPr fontId="1"/>
  </si>
  <si>
    <t>基準量</t>
    <rPh sb="0" eb="2">
      <t>キジュン</t>
    </rPh>
    <rPh sb="2" eb="3">
      <t>リョウ</t>
    </rPh>
    <phoneticPr fontId="1"/>
  </si>
  <si>
    <t>基準量（加算後）</t>
    <rPh sb="0" eb="2">
      <t>キジュン</t>
    </rPh>
    <rPh sb="2" eb="3">
      <t>リョウ</t>
    </rPh>
    <rPh sb="4" eb="6">
      <t>カサン</t>
    </rPh>
    <rPh sb="6" eb="7">
      <t>アト</t>
    </rPh>
    <phoneticPr fontId="1"/>
  </si>
  <si>
    <t>申請支給量</t>
    <rPh sb="0" eb="2">
      <t>シンセイ</t>
    </rPh>
    <rPh sb="2" eb="4">
      <t>シキュウ</t>
    </rPh>
    <rPh sb="4" eb="5">
      <t>リョウ</t>
    </rPh>
    <phoneticPr fontId="1"/>
  </si>
  <si>
    <t>介護保険サービス</t>
    <rPh sb="0" eb="2">
      <t>カイゴ</t>
    </rPh>
    <rPh sb="2" eb="4">
      <t>ホケン</t>
    </rPh>
    <phoneticPr fontId="1"/>
  </si>
  <si>
    <t>障害福祉サービス</t>
    <rPh sb="0" eb="2">
      <t>ショウガイ</t>
    </rPh>
    <rPh sb="2" eb="4">
      <t>フクシ</t>
    </rPh>
    <phoneticPr fontId="1"/>
  </si>
  <si>
    <t>合　　計</t>
    <rPh sb="0" eb="1">
      <t>ゴウ</t>
    </rPh>
    <rPh sb="3" eb="4">
      <t>ケイ</t>
    </rPh>
    <phoneticPr fontId="1"/>
  </si>
  <si>
    <t>判定結果</t>
    <rPh sb="0" eb="2">
      <t>ハンテイ</t>
    </rPh>
    <rPh sb="2" eb="4">
      <t>ケッカ</t>
    </rPh>
    <phoneticPr fontId="1"/>
  </si>
  <si>
    <t>総支給量</t>
    <rPh sb="0" eb="1">
      <t>ソウ</t>
    </rPh>
    <rPh sb="1" eb="3">
      <t>シキュウ</t>
    </rPh>
    <rPh sb="3" eb="4">
      <t>リョウ</t>
    </rPh>
    <phoneticPr fontId="1"/>
  </si>
  <si>
    <t>石垣市障害福祉サービス基準支給量</t>
    <rPh sb="0" eb="3">
      <t>イシガキシ</t>
    </rPh>
    <rPh sb="3" eb="5">
      <t>ショウガイ</t>
    </rPh>
    <rPh sb="5" eb="7">
      <t>フクシ</t>
    </rPh>
    <rPh sb="11" eb="13">
      <t>キジュン</t>
    </rPh>
    <rPh sb="13" eb="15">
      <t>シキュウ</t>
    </rPh>
    <rPh sb="15" eb="16">
      <t>リョウ</t>
    </rPh>
    <phoneticPr fontId="1"/>
  </si>
  <si>
    <t>サービス種類</t>
    <rPh sb="4" eb="6">
      <t>シュルイ</t>
    </rPh>
    <phoneticPr fontId="1"/>
  </si>
  <si>
    <t>支給量の単位</t>
    <rPh sb="0" eb="2">
      <t>シキュウ</t>
    </rPh>
    <rPh sb="2" eb="3">
      <t>リョウ</t>
    </rPh>
    <rPh sb="4" eb="6">
      <t>タンイ</t>
    </rPh>
    <phoneticPr fontId="1"/>
  </si>
  <si>
    <t>備考</t>
    <rPh sb="0" eb="2">
      <t>ビコウ</t>
    </rPh>
    <phoneticPr fontId="1"/>
  </si>
  <si>
    <t>【居宅介護】
身体介護</t>
    <rPh sb="1" eb="3">
      <t>キョタク</t>
    </rPh>
    <rPh sb="3" eb="5">
      <t>カイゴ</t>
    </rPh>
    <rPh sb="7" eb="9">
      <t>シンタイ</t>
    </rPh>
    <rPh sb="9" eb="11">
      <t>カイゴ</t>
    </rPh>
    <phoneticPr fontId="1"/>
  </si>
  <si>
    <t>時間／月</t>
    <rPh sb="0" eb="2">
      <t>ジカン</t>
    </rPh>
    <rPh sb="3" eb="4">
      <t>ツキ</t>
    </rPh>
    <phoneticPr fontId="1"/>
  </si>
  <si>
    <t>区分１</t>
    <rPh sb="0" eb="2">
      <t>クブン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</si>
  <si>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</si>
  <si>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</si>
  <si>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</si>
  <si>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</si>
  <si>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</si>
  <si>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障害児</t>
    <rPh sb="0" eb="2">
      <t>ショウガイ</t>
    </rPh>
    <rPh sb="2" eb="3">
      <t>ジ</t>
    </rPh>
    <phoneticPr fontId="1"/>
  </si>
  <si>
    <t>評価点数により10％～25％の加算あり</t>
    <rPh sb="0" eb="2">
      <t>ヒョウカ</t>
    </rPh>
    <rPh sb="2" eb="4">
      <t>テンスウ</t>
    </rPh>
    <rPh sb="15" eb="17">
      <t>カサン</t>
    </rPh>
    <phoneticPr fontId="1"/>
  </si>
  <si>
    <t>【居宅介護】
家事援助</t>
    <rPh sb="1" eb="3">
      <t>キョタク</t>
    </rPh>
    <rPh sb="3" eb="5">
      <t>カイゴ</t>
    </rPh>
    <rPh sb="7" eb="9">
      <t>カジ</t>
    </rPh>
    <rPh sb="9" eb="11">
      <t>エンジョ</t>
    </rPh>
    <phoneticPr fontId="1"/>
  </si>
  <si>
    <t>注意事項</t>
    <rPh sb="0" eb="2">
      <t>チュウイ</t>
    </rPh>
    <rPh sb="2" eb="4">
      <t>ジコウ</t>
    </rPh>
    <phoneticPr fontId="1"/>
  </si>
  <si>
    <t>身体介護と家事援助を合わせてサービスを受ける場合は、両サービスの利用時間の割合によって按分した時間とする。なお、介護保険サービス（身体介護、生活援助）を併用している場合は、当該サービスを含めた時間とする。</t>
    <rPh sb="0" eb="2">
      <t>シンタイ</t>
    </rPh>
    <rPh sb="2" eb="4">
      <t>カイゴ</t>
    </rPh>
    <rPh sb="5" eb="7">
      <t>カジ</t>
    </rPh>
    <rPh sb="7" eb="9">
      <t>エンジョ</t>
    </rPh>
    <rPh sb="10" eb="11">
      <t>ア</t>
    </rPh>
    <rPh sb="19" eb="20">
      <t>ウ</t>
    </rPh>
    <rPh sb="22" eb="24">
      <t>バアイ</t>
    </rPh>
    <rPh sb="26" eb="27">
      <t>リョウ</t>
    </rPh>
    <rPh sb="32" eb="34">
      <t>リヨウ</t>
    </rPh>
    <rPh sb="34" eb="36">
      <t>ジカン</t>
    </rPh>
    <rPh sb="37" eb="39">
      <t>ワリアイ</t>
    </rPh>
    <rPh sb="43" eb="45">
      <t>アンブン</t>
    </rPh>
    <rPh sb="47" eb="49">
      <t>ジカン</t>
    </rPh>
    <rPh sb="56" eb="58">
      <t>カイゴ</t>
    </rPh>
    <rPh sb="58" eb="60">
      <t>ホケン</t>
    </rPh>
    <rPh sb="65" eb="67">
      <t>シンタイ</t>
    </rPh>
    <rPh sb="67" eb="69">
      <t>カイゴ</t>
    </rPh>
    <rPh sb="70" eb="72">
      <t>セイカツ</t>
    </rPh>
    <rPh sb="72" eb="74">
      <t>エンジョ</t>
    </rPh>
    <rPh sb="76" eb="78">
      <t>ヘイヨウ</t>
    </rPh>
    <rPh sb="82" eb="84">
      <t>バアイ</t>
    </rPh>
    <rPh sb="86" eb="88">
      <t>トウガイ</t>
    </rPh>
    <rPh sb="93" eb="94">
      <t>フク</t>
    </rPh>
    <rPh sb="96" eb="98">
      <t>ジカン</t>
    </rPh>
    <phoneticPr fontId="1"/>
  </si>
  <si>
    <t>身</t>
    <rPh sb="0" eb="1">
      <t>ミ</t>
    </rPh>
    <phoneticPr fontId="1"/>
  </si>
  <si>
    <t>家</t>
    <rPh sb="0" eb="1">
      <t>イエ</t>
    </rPh>
    <phoneticPr fontId="1"/>
  </si>
  <si>
    <t>居宅介護月間必要時間計算表</t>
    <rPh sb="0" eb="2">
      <t>キョタク</t>
    </rPh>
    <rPh sb="2" eb="4">
      <t>カイゴ</t>
    </rPh>
    <rPh sb="4" eb="6">
      <t>ゲッカン</t>
    </rPh>
    <rPh sb="6" eb="8">
      <t>ヒツヨウ</t>
    </rPh>
    <rPh sb="8" eb="10">
      <t>ジカン</t>
    </rPh>
    <rPh sb="10" eb="12">
      <t>ケイサン</t>
    </rPh>
    <rPh sb="12" eb="13">
      <t>ヒョウ</t>
    </rPh>
    <phoneticPr fontId="12"/>
  </si>
  <si>
    <t>介護保険</t>
    <rPh sb="0" eb="2">
      <t>カイゴ</t>
    </rPh>
    <rPh sb="2" eb="4">
      <t>ホケン</t>
    </rPh>
    <phoneticPr fontId="12"/>
  </si>
  <si>
    <t>障害福祉サービス</t>
    <rPh sb="0" eb="2">
      <t>ショウガイ</t>
    </rPh>
    <rPh sb="2" eb="4">
      <t>フクシ</t>
    </rPh>
    <phoneticPr fontId="12"/>
  </si>
  <si>
    <t>身体介助（時間）</t>
    <rPh sb="0" eb="2">
      <t>シンタイ</t>
    </rPh>
    <rPh sb="2" eb="4">
      <t>カイジョ</t>
    </rPh>
    <rPh sb="5" eb="7">
      <t>ジカン</t>
    </rPh>
    <phoneticPr fontId="12"/>
  </si>
  <si>
    <t>身体介護（時間）</t>
    <rPh sb="0" eb="2">
      <t>シンタイ</t>
    </rPh>
    <rPh sb="2" eb="4">
      <t>カイゴ</t>
    </rPh>
    <phoneticPr fontId="12"/>
  </si>
  <si>
    <t>生活援助（時間）</t>
    <rPh sb="0" eb="2">
      <t>セイカツ</t>
    </rPh>
    <rPh sb="2" eb="4">
      <t>エンジョ</t>
    </rPh>
    <rPh sb="5" eb="7">
      <t>ジカン</t>
    </rPh>
    <phoneticPr fontId="12"/>
  </si>
  <si>
    <t>家事援助（時間）</t>
    <rPh sb="0" eb="2">
      <t>カジ</t>
    </rPh>
    <rPh sb="2" eb="4">
      <t>エンジョ</t>
    </rPh>
    <rPh sb="5" eb="7">
      <t>ジカン</t>
    </rPh>
    <phoneticPr fontId="12"/>
  </si>
  <si>
    <t>月</t>
    <rPh sb="0" eb="1">
      <t>ゲツ</t>
    </rPh>
    <phoneticPr fontId="12"/>
  </si>
  <si>
    <t>火</t>
    <rPh sb="0" eb="1">
      <t>ヒ</t>
    </rPh>
    <phoneticPr fontId="12"/>
  </si>
  <si>
    <t>水</t>
    <phoneticPr fontId="12"/>
  </si>
  <si>
    <t>木</t>
    <rPh sb="0" eb="1">
      <t>モク</t>
    </rPh>
    <phoneticPr fontId="12"/>
  </si>
  <si>
    <t>金</t>
    <rPh sb="0" eb="1">
      <t>キン</t>
    </rPh>
    <phoneticPr fontId="12"/>
  </si>
  <si>
    <t>土</t>
    <rPh sb="0" eb="1">
      <t>ド</t>
    </rPh>
    <phoneticPr fontId="12"/>
  </si>
  <si>
    <t>日</t>
    <rPh sb="0" eb="1">
      <t>ニチ</t>
    </rPh>
    <phoneticPr fontId="12"/>
  </si>
  <si>
    <t>合計</t>
    <rPh sb="0" eb="2">
      <t>ゴウケイ</t>
    </rPh>
    <phoneticPr fontId="12"/>
  </si>
  <si>
    <t>月利用時間
（合計×4.5）</t>
    <rPh sb="0" eb="1">
      <t>ツキ</t>
    </rPh>
    <rPh sb="1" eb="3">
      <t>リヨウ</t>
    </rPh>
    <rPh sb="3" eb="5">
      <t>ジカン</t>
    </rPh>
    <rPh sb="7" eb="9">
      <t>ゴウケイ</t>
    </rPh>
    <phoneticPr fontId="12"/>
  </si>
  <si>
    <t>月必要時間
（小数点以下切り上げ）</t>
    <rPh sb="0" eb="1">
      <t>ツキ</t>
    </rPh>
    <rPh sb="1" eb="3">
      <t>ヒツヨウ</t>
    </rPh>
    <rPh sb="3" eb="5">
      <t>ジカン</t>
    </rPh>
    <rPh sb="7" eb="10">
      <t>ショウスウテン</t>
    </rPh>
    <rPh sb="10" eb="12">
      <t>イカ</t>
    </rPh>
    <rPh sb="12" eb="13">
      <t>キ</t>
    </rPh>
    <rPh sb="14" eb="15">
      <t>ア</t>
    </rPh>
    <phoneticPr fontId="12"/>
  </si>
  <si>
    <t>※月必要時間（小数点以下切り上げ）欄に記載されている時間を参考にして居宅介護チェックシートの申請支給量欄に記載してください</t>
    <rPh sb="1" eb="2">
      <t>ツキ</t>
    </rPh>
    <rPh sb="2" eb="4">
      <t>ヒツヨウ</t>
    </rPh>
    <rPh sb="4" eb="6">
      <t>ジカン</t>
    </rPh>
    <rPh sb="7" eb="10">
      <t>ショウスウテン</t>
    </rPh>
    <rPh sb="10" eb="12">
      <t>イカ</t>
    </rPh>
    <rPh sb="12" eb="13">
      <t>キ</t>
    </rPh>
    <rPh sb="14" eb="15">
      <t>ア</t>
    </rPh>
    <rPh sb="17" eb="18">
      <t>ラン</t>
    </rPh>
    <rPh sb="19" eb="21">
      <t>キサイ</t>
    </rPh>
    <rPh sb="26" eb="28">
      <t>ジカン</t>
    </rPh>
    <rPh sb="29" eb="31">
      <t>サンコウ</t>
    </rPh>
    <rPh sb="34" eb="36">
      <t>キョタク</t>
    </rPh>
    <rPh sb="36" eb="38">
      <t>カイゴ</t>
    </rPh>
    <rPh sb="46" eb="48">
      <t>シンセイ</t>
    </rPh>
    <rPh sb="48" eb="50">
      <t>シキュウ</t>
    </rPh>
    <rPh sb="50" eb="51">
      <t>リョウ</t>
    </rPh>
    <rPh sb="51" eb="52">
      <t>ラン</t>
    </rPh>
    <rPh sb="53" eb="55">
      <t>キサイ</t>
    </rPh>
    <phoneticPr fontId="12"/>
  </si>
  <si>
    <t>火</t>
    <phoneticPr fontId="12"/>
  </si>
  <si>
    <t>水</t>
    <rPh sb="0" eb="1">
      <t>スイ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</si>
</sst>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点&quot;"/>
    <numFmt numFmtId="177" formatCode="0&quot;時間&quot;"/>
    <numFmt numFmtId="178" formatCode="0.0&quot;時間&quot;"/>
    <numFmt numFmtId="179" formatCode="0.0"/>
    <numFmt numFmtId="180" formatCode="0&quot;時間／月&quot;"/>
  </numFmts>
  <fonts count="1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sz val="9"/>
      <color theme="1"/>
      <name val="游ゴシック"/>
      <family val="3"/>
      <charset val="128"/>
      <scheme val="minor"/>
    </font>
    <font>
      <sz val="11"/>
      <color theme="1"/>
      <name val="游ゴシック"/>
      <family val="2"/>
      <charset val="128"/>
      <scheme val="minor"/>
    </font>
    <font>
      <sz val="11"/>
      <color rgb="FFFF0000"/>
      <name val="游ゴシック"/>
      <family val="2"/>
      <charset val="128"/>
      <scheme val="minor"/>
    </font>
    <font>
      <sz val="11"/>
      <color theme="0"/>
      <name val="游ゴシック"/>
      <family val="2"/>
      <charset val="128"/>
      <scheme val="minor"/>
    </font>
    <font>
      <sz val="9"/>
      <color theme="1"/>
      <name val="游ゴシック"/>
      <family val="2"/>
      <charset val="128"/>
      <scheme val="minor"/>
    </font>
    <font>
      <sz val="12"/>
      <color rgb="FFFF0000"/>
      <name val="游ゴシック"/>
      <family val="2"/>
      <charset val="128"/>
      <scheme val="minor"/>
    </font>
    <font>
      <sz val="11"/>
      <color theme="1"/>
      <name val="游ゴシック"/>
      <family val="2"/>
      <scheme val="minor"/>
    </font>
    <font>
      <b/>
      <sz val="12"/>
      <color theme="1"/>
      <name val="游ゴシック"/>
      <family val="3"/>
      <charset val="128"/>
      <scheme val="minor"/>
    </font>
    <font>
      <sz val="6"/>
      <name val="游ゴシック"/>
      <family val="3"/>
      <charset val="128"/>
      <scheme val="minor"/>
    </font>
    <font>
      <sz val="11"/>
      <color rgb="FF000000"/>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10" fillId="0" borderId="0"/>
  </cellStyleXfs>
  <cellXfs count="73">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177" fontId="0" fillId="0" borderId="1" xfId="0" applyNumberFormat="1" applyBorder="1" applyAlignment="1">
      <alignment horizontal="center" vertical="center"/>
    </xf>
    <xf numFmtId="178" fontId="0" fillId="0" borderId="1" xfId="0" applyNumberFormat="1" applyBorder="1" applyAlignment="1">
      <alignment horizontal="center" vertical="center"/>
    </xf>
    <xf numFmtId="0" fontId="0" fillId="0" borderId="0" xfId="0" applyProtection="1">
      <alignment vertical="center"/>
      <protection hidden="1"/>
    </xf>
    <xf numFmtId="0" fontId="0" fillId="0" borderId="0" xfId="0"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0" xfId="0" applyAlignment="1" applyProtection="1">
      <alignment vertical="center" wrapText="1"/>
      <protection hidden="1"/>
    </xf>
    <xf numFmtId="0" fontId="2" fillId="0" borderId="0" xfId="0" applyFont="1" applyProtection="1">
      <alignment vertical="center"/>
      <protection hidden="1"/>
    </xf>
    <xf numFmtId="0" fontId="0" fillId="0" borderId="0" xfId="0" applyAlignment="1" applyProtection="1">
      <alignment vertical="center"/>
      <protection hidden="1"/>
    </xf>
    <xf numFmtId="0" fontId="0" fillId="0" borderId="0" xfId="0" applyAlignment="1" applyProtection="1">
      <alignment vertical="center" shrinkToFit="1"/>
      <protection hidden="1"/>
    </xf>
    <xf numFmtId="0" fontId="0" fillId="0" borderId="0" xfId="1" applyNumberFormat="1" applyFont="1" applyProtection="1">
      <alignment vertical="center"/>
      <protection hidden="1"/>
    </xf>
    <xf numFmtId="0" fontId="7" fillId="0" borderId="0" xfId="0" applyFont="1" applyProtection="1">
      <alignment vertical="center"/>
      <protection hidden="1"/>
    </xf>
    <xf numFmtId="179" fontId="0" fillId="0" borderId="0" xfId="0" applyNumberFormat="1" applyProtection="1">
      <alignment vertical="center"/>
      <protection hidden="1"/>
    </xf>
    <xf numFmtId="0" fontId="10" fillId="0" borderId="0" xfId="2" applyAlignment="1">
      <alignment horizontal="center" vertical="center"/>
    </xf>
    <xf numFmtId="0" fontId="10" fillId="0" borderId="6" xfId="2" applyBorder="1" applyAlignment="1">
      <alignment horizontal="center" vertical="center"/>
    </xf>
    <xf numFmtId="0" fontId="10" fillId="0" borderId="7" xfId="2" applyBorder="1" applyAlignment="1">
      <alignment horizontal="center" vertical="center"/>
    </xf>
    <xf numFmtId="0" fontId="10" fillId="0" borderId="4" xfId="2" applyBorder="1" applyAlignment="1">
      <alignment horizontal="center" vertical="center"/>
    </xf>
    <xf numFmtId="0" fontId="10" fillId="0" borderId="9" xfId="2" applyBorder="1" applyAlignment="1">
      <alignment horizontal="center" vertical="center"/>
    </xf>
    <xf numFmtId="0" fontId="10" fillId="0" borderId="8" xfId="2" applyBorder="1" applyAlignment="1">
      <alignment horizontal="center" vertical="center"/>
    </xf>
    <xf numFmtId="0" fontId="10" fillId="3" borderId="4" xfId="2" applyFill="1" applyBorder="1" applyAlignment="1" applyProtection="1">
      <alignment horizontal="center" vertical="center"/>
      <protection locked="0"/>
    </xf>
    <xf numFmtId="0" fontId="10" fillId="3" borderId="9" xfId="2" applyFill="1" applyBorder="1" applyAlignment="1" applyProtection="1">
      <alignment horizontal="center" vertical="center"/>
      <protection locked="0"/>
    </xf>
    <xf numFmtId="0" fontId="10" fillId="0" borderId="4" xfId="2" applyFill="1" applyBorder="1" applyAlignment="1" applyProtection="1">
      <alignment horizontal="center" vertical="center"/>
    </xf>
    <xf numFmtId="0" fontId="10" fillId="0" borderId="9" xfId="2" applyFill="1" applyBorder="1" applyAlignment="1" applyProtection="1">
      <alignment horizontal="center" vertical="center"/>
    </xf>
    <xf numFmtId="0" fontId="10" fillId="0" borderId="8" xfId="2" applyBorder="1" applyAlignment="1">
      <alignment horizontal="center" vertical="center" wrapText="1"/>
    </xf>
    <xf numFmtId="0" fontId="10" fillId="4" borderId="10" xfId="2" applyFill="1" applyBorder="1" applyAlignment="1">
      <alignment horizontal="center" vertical="center" wrapText="1"/>
    </xf>
    <xf numFmtId="0" fontId="10" fillId="4" borderId="11" xfId="2" applyFill="1" applyBorder="1" applyAlignment="1">
      <alignment horizontal="center" vertical="center"/>
    </xf>
    <xf numFmtId="0" fontId="10" fillId="4" borderId="12" xfId="2" applyFill="1" applyBorder="1" applyAlignment="1">
      <alignment horizontal="center" vertical="center"/>
    </xf>
    <xf numFmtId="0" fontId="2" fillId="0" borderId="0" xfId="2" applyFont="1" applyAlignment="1">
      <alignment horizontal="left" vertical="center"/>
    </xf>
    <xf numFmtId="0" fontId="10" fillId="3" borderId="4" xfId="2" applyFill="1" applyBorder="1" applyAlignment="1" applyProtection="1">
      <alignment horizontal="center" vertical="center"/>
    </xf>
    <xf numFmtId="0" fontId="10" fillId="3" borderId="9" xfId="2" applyFill="1" applyBorder="1" applyAlignment="1" applyProtection="1">
      <alignment horizontal="center" vertical="center"/>
    </xf>
    <xf numFmtId="0" fontId="13" fillId="0" borderId="0" xfId="0" applyFont="1">
      <alignment vertical="center"/>
    </xf>
    <xf numFmtId="0" fontId="11" fillId="0" borderId="0" xfId="2" applyFont="1" applyAlignment="1">
      <alignment horizontal="center" vertical="center"/>
    </xf>
    <xf numFmtId="0" fontId="10" fillId="0" borderId="5" xfId="2" applyBorder="1" applyAlignment="1">
      <alignment horizontal="center" vertical="center"/>
    </xf>
    <xf numFmtId="0" fontId="10" fillId="0" borderId="8" xfId="2" applyBorder="1" applyAlignment="1">
      <alignment horizontal="center" vertical="center"/>
    </xf>
    <xf numFmtId="0" fontId="6" fillId="0" borderId="0" xfId="0" applyFont="1" applyAlignment="1" applyProtection="1">
      <alignment horizontal="center" vertical="center" shrinkToFit="1"/>
      <protection hidden="1"/>
    </xf>
    <xf numFmtId="0" fontId="0" fillId="0" borderId="2" xfId="0" applyNumberFormat="1" applyBorder="1" applyAlignment="1" applyProtection="1">
      <alignment horizontal="center" vertical="center" shrinkToFit="1"/>
      <protection hidden="1"/>
    </xf>
    <xf numFmtId="0" fontId="0" fillId="0" borderId="3" xfId="0" applyNumberFormat="1" applyBorder="1" applyAlignment="1" applyProtection="1">
      <alignment horizontal="center" vertical="center" shrinkToFit="1"/>
      <protection hidden="1"/>
    </xf>
    <xf numFmtId="178" fontId="0" fillId="0" borderId="3" xfId="0" applyNumberFormat="1" applyBorder="1" applyAlignment="1" applyProtection="1">
      <alignment horizontal="center" vertical="center" shrinkToFit="1"/>
      <protection hidden="1"/>
    </xf>
    <xf numFmtId="178" fontId="0" fillId="0" borderId="4" xfId="0" applyNumberFormat="1" applyBorder="1" applyAlignment="1" applyProtection="1">
      <alignment horizontal="center" vertical="center" shrinkToFit="1"/>
      <protection hidden="1"/>
    </xf>
    <xf numFmtId="9" fontId="0" fillId="0" borderId="2" xfId="1" applyFont="1" applyBorder="1" applyAlignment="1" applyProtection="1">
      <alignment horizontal="center" vertical="center" shrinkToFit="1"/>
      <protection hidden="1"/>
    </xf>
    <xf numFmtId="9" fontId="0" fillId="0" borderId="3" xfId="1" applyFont="1" applyBorder="1" applyAlignment="1" applyProtection="1">
      <alignment horizontal="center" vertical="center" shrinkToFit="1"/>
      <protection hidden="1"/>
    </xf>
    <xf numFmtId="9" fontId="0" fillId="0" borderId="4" xfId="1" applyFont="1" applyBorder="1" applyAlignment="1" applyProtection="1">
      <alignment horizontal="center" vertical="center" shrinkToFit="1"/>
      <protection hidden="1"/>
    </xf>
    <xf numFmtId="0" fontId="9" fillId="0" borderId="0" xfId="0" applyFont="1" applyAlignment="1" applyProtection="1">
      <alignment horizontal="left" vertical="center" wrapText="1" shrinkToFi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shrinkToFit="1"/>
      <protection hidden="1"/>
    </xf>
    <xf numFmtId="0" fontId="0" fillId="2" borderId="1" xfId="0" applyNumberFormat="1" applyFill="1" applyBorder="1" applyAlignment="1" applyProtection="1">
      <alignment horizontal="center" vertical="center" shrinkToFit="1"/>
      <protection locked="0" hidden="1"/>
    </xf>
    <xf numFmtId="9" fontId="8" fillId="0" borderId="3" xfId="1" applyFont="1" applyBorder="1" applyAlignment="1" applyProtection="1">
      <alignment horizontal="center" vertical="center" shrinkToFit="1"/>
      <protection hidden="1"/>
    </xf>
    <xf numFmtId="9" fontId="8" fillId="0" borderId="4" xfId="1" applyFont="1" applyBorder="1" applyAlignment="1" applyProtection="1">
      <alignment horizontal="center" vertical="center" shrinkToFit="1"/>
      <protection hidden="1"/>
    </xf>
    <xf numFmtId="0" fontId="0" fillId="0" borderId="0" xfId="0" applyAlignment="1" applyProtection="1">
      <alignment horizontal="left" vertical="center"/>
      <protection hidden="1"/>
    </xf>
    <xf numFmtId="0" fontId="0" fillId="0" borderId="2"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2" fillId="0" borderId="0" xfId="0" applyFont="1" applyAlignment="1" applyProtection="1">
      <alignment horizontal="left" vertical="center"/>
      <protection hidden="1"/>
    </xf>
    <xf numFmtId="0" fontId="0" fillId="0" borderId="1" xfId="0" applyBorder="1" applyAlignment="1" applyProtection="1">
      <alignment horizontal="center" vertical="center" wrapText="1"/>
      <protection hidden="1"/>
    </xf>
    <xf numFmtId="176" fontId="2" fillId="0" borderId="1" xfId="0" applyNumberFormat="1" applyFont="1" applyBorder="1" applyAlignment="1" applyProtection="1">
      <alignment horizontal="center" vertical="center"/>
      <protection hidden="1"/>
    </xf>
    <xf numFmtId="180" fontId="0" fillId="0" borderId="4" xfId="0" applyNumberFormat="1" applyBorder="1" applyAlignment="1" applyProtection="1">
      <alignment horizontal="center" vertical="center"/>
      <protection hidden="1"/>
    </xf>
    <xf numFmtId="180" fontId="0" fillId="0" borderId="1" xfId="0" applyNumberFormat="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2" xfId="0" applyBorder="1" applyAlignment="1" applyProtection="1">
      <alignment horizontal="left" vertical="top"/>
      <protection hidden="1"/>
    </xf>
    <xf numFmtId="0" fontId="0" fillId="0" borderId="3" xfId="0" applyBorder="1" applyAlignment="1" applyProtection="1">
      <alignment horizontal="left" vertical="top"/>
      <protection hidden="1"/>
    </xf>
    <xf numFmtId="0" fontId="0" fillId="2" borderId="2" xfId="0" applyFill="1" applyBorder="1" applyAlignment="1" applyProtection="1">
      <alignment horizontal="center" vertical="center"/>
      <protection locked="0" hidden="1"/>
    </xf>
    <xf numFmtId="0" fontId="0" fillId="2" borderId="4" xfId="0" applyFill="1" applyBorder="1" applyAlignment="1" applyProtection="1">
      <alignment horizontal="center" vertical="center"/>
      <protection locked="0" hidden="1"/>
    </xf>
    <xf numFmtId="0" fontId="0" fillId="0" borderId="1" xfId="0" applyBorder="1" applyAlignment="1" applyProtection="1">
      <alignment horizontal="left" vertical="center" wrapText="1"/>
      <protection hidden="1"/>
    </xf>
    <xf numFmtId="0" fontId="0" fillId="0" borderId="1" xfId="0" applyBorder="1" applyAlignment="1" applyProtection="1">
      <alignment horizontal="left" vertical="center"/>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2" borderId="1" xfId="0" applyFill="1" applyBorder="1" applyAlignment="1" applyProtection="1">
      <alignment horizontal="center" vertical="center" shrinkToFit="1"/>
      <protection locked="0" hidden="1"/>
    </xf>
    <xf numFmtId="0" fontId="0" fillId="0" borderId="0" xfId="0"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vertical="center"/>
    </xf>
  </cellXfs>
  <cellStyles count="3">
    <cellStyle name="パーセント" xfId="1" builtinId="5"/>
    <cellStyle name="標準" xfId="0" builtinId="0"/>
    <cellStyle name="標準 2" xfId="2" xr:uid="{7E123F85-BF76-4B20-B8F8-95455F8A3111}"/>
  </cellStyles>
  <dxfs count="4">
    <dxf>
      <fill>
        <patternFill>
          <bgColor theme="7" tint="0.59996337778862885"/>
        </patternFill>
      </fill>
    </dxf>
    <dxf>
      <font>
        <color theme="7" tint="-0.499984740745262"/>
      </font>
    </dxf>
    <dxf>
      <font>
        <b/>
        <i val="0"/>
        <color rgb="FFFF0000"/>
      </font>
    </dxf>
    <dxf>
      <font>
        <color theme="7" tint="-0.499984740745262"/>
      </font>
    </dxf>
  </dxfs>
  <tableStyles count="0" defaultTableStyle="TableStyleMedium2" defaultPivotStyle="PivotStyleLight16"/>
  <colors>
    <mruColors>
      <color rgb="FFF96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213360</xdr:colOff>
      <xdr:row>4</xdr:row>
      <xdr:rowOff>182880</xdr:rowOff>
    </xdr:from>
    <xdr:to>
      <xdr:col>10</xdr:col>
      <xdr:colOff>106680</xdr:colOff>
      <xdr:row>9</xdr:row>
      <xdr:rowOff>190500</xdr:rowOff>
    </xdr:to>
    <xdr:sp macro="" textlink="">
      <xdr:nvSpPr>
        <xdr:cNvPr id="2" name="吹き出し: 線 1">
          <a:extLst>
            <a:ext uri="{FF2B5EF4-FFF2-40B4-BE49-F238E27FC236}">
              <a16:creationId xmlns:a16="http://schemas.microsoft.com/office/drawing/2014/main" id="{3DA3B003-8B48-4B6D-96E7-D9D6A38559FE}"/>
            </a:ext>
          </a:extLst>
        </xdr:cNvPr>
        <xdr:cNvSpPr/>
      </xdr:nvSpPr>
      <xdr:spPr>
        <a:xfrm>
          <a:off x="8945880" y="1127760"/>
          <a:ext cx="1905000" cy="1150620"/>
        </a:xfrm>
        <a:prstGeom prst="borderCallout1">
          <a:avLst>
            <a:gd name="adj1" fmla="val 29930"/>
            <a:gd name="adj2" fmla="val -786"/>
            <a:gd name="adj3" fmla="val 56174"/>
            <a:gd name="adj4" fmla="val -22733"/>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月～日で利用している</a:t>
          </a:r>
          <a:endParaRPr kumimoji="1" lang="en-US" altLang="ja-JP" sz="1100">
            <a:solidFill>
              <a:sysClr val="windowText" lastClr="000000"/>
            </a:solidFill>
          </a:endParaRPr>
        </a:p>
        <a:p>
          <a:pPr algn="l"/>
          <a:r>
            <a:rPr kumimoji="1" lang="ja-JP" altLang="en-US" sz="1100">
              <a:solidFill>
                <a:sysClr val="windowText" lastClr="000000"/>
              </a:solidFill>
            </a:rPr>
            <a:t>サービスの１回あたりの</a:t>
          </a:r>
          <a:endParaRPr kumimoji="1" lang="en-US" altLang="ja-JP" sz="1100">
            <a:solidFill>
              <a:sysClr val="windowText" lastClr="000000"/>
            </a:solidFill>
          </a:endParaRPr>
        </a:p>
        <a:p>
          <a:pPr algn="l"/>
          <a:r>
            <a:rPr kumimoji="1" lang="ja-JP" altLang="en-US" sz="1100">
              <a:solidFill>
                <a:sysClr val="windowText" lastClr="000000"/>
              </a:solidFill>
            </a:rPr>
            <a:t>時間を入力してください。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この部分のみ入力可能です。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464820</xdr:colOff>
      <xdr:row>2</xdr:row>
      <xdr:rowOff>91441</xdr:rowOff>
    </xdr:from>
    <xdr:to>
      <xdr:col>28</xdr:col>
      <xdr:colOff>360218</xdr:colOff>
      <xdr:row>9</xdr:row>
      <xdr:rowOff>311728</xdr:rowOff>
    </xdr:to>
    <xdr:sp macro="" textlink="">
      <xdr:nvSpPr>
        <xdr:cNvPr id="2" name="正方形/長方形 1">
          <a:extLst>
            <a:ext uri="{FF2B5EF4-FFF2-40B4-BE49-F238E27FC236}">
              <a16:creationId xmlns:a16="http://schemas.microsoft.com/office/drawing/2014/main" id="{A9614C67-D101-4F8E-B974-0B08158A55C5}"/>
            </a:ext>
          </a:extLst>
        </xdr:cNvPr>
        <xdr:cNvSpPr/>
      </xdr:nvSpPr>
      <xdr:spPr>
        <a:xfrm>
          <a:off x="6837911" y="555568"/>
          <a:ext cx="2583180" cy="2540924"/>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①緑色の箇所のみ入力可能です。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②申請支給量は</a:t>
          </a:r>
          <a:r>
            <a:rPr kumimoji="1" lang="ja-JP" altLang="ja-JP" sz="1100">
              <a:solidFill>
                <a:sysClr val="windowText" lastClr="000000"/>
              </a:solidFill>
              <a:effectLst/>
              <a:latin typeface="+mn-lt"/>
              <a:ea typeface="+mn-ea"/>
              <a:cs typeface="+mn-cs"/>
            </a:rPr>
            <a:t>計算表シートで算出された「月必要時間」数をご入力ください</a:t>
          </a:r>
          <a:r>
            <a:rPr kumimoji="1" lang="ja-JP" altLang="en-US" sz="1100">
              <a:solidFill>
                <a:sysClr val="windowText" lastClr="000000"/>
              </a:solidFill>
              <a:effectLst/>
              <a:latin typeface="+mn-lt"/>
              <a:ea typeface="+mn-ea"/>
              <a:cs typeface="+mn-cs"/>
            </a:rPr>
            <a:t>。</a:t>
          </a:r>
          <a:r>
            <a:rPr kumimoji="1" lang="ja-JP" altLang="en-US" sz="1100">
              <a:solidFill>
                <a:schemeClr val="tx1"/>
              </a:solidFill>
            </a:rPr>
            <a:t>（半角数字のみ）</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③総支給量が１００％を超えた場合はエラー表記が出ますので、理由書の作成が必要となります。</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24</xdr:col>
      <xdr:colOff>450271</xdr:colOff>
      <xdr:row>0</xdr:row>
      <xdr:rowOff>96982</xdr:rowOff>
    </xdr:from>
    <xdr:to>
      <xdr:col>28</xdr:col>
      <xdr:colOff>367144</xdr:colOff>
      <xdr:row>2</xdr:row>
      <xdr:rowOff>13855</xdr:rowOff>
    </xdr:to>
    <xdr:sp macro="" textlink="">
      <xdr:nvSpPr>
        <xdr:cNvPr id="3" name="正方形/長方形 2">
          <a:extLst>
            <a:ext uri="{FF2B5EF4-FFF2-40B4-BE49-F238E27FC236}">
              <a16:creationId xmlns:a16="http://schemas.microsoft.com/office/drawing/2014/main" id="{3C996E3A-7CBC-49AA-B008-33C866218FBD}"/>
            </a:ext>
          </a:extLst>
        </xdr:cNvPr>
        <xdr:cNvSpPr/>
      </xdr:nvSpPr>
      <xdr:spPr>
        <a:xfrm>
          <a:off x="6823362" y="96982"/>
          <a:ext cx="2604655" cy="38100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rgbClr val="FF0000"/>
              </a:solidFill>
            </a:rPr>
            <a:t>先に計算表シートをご入力ください。</a:t>
          </a:r>
          <a:endParaRPr kumimoji="1" lang="en-US" altLang="ja-JP" sz="1100">
            <a:solidFill>
              <a:srgbClr val="FF0000"/>
            </a:solidFill>
          </a:endParaRPr>
        </a:p>
        <a:p>
          <a:pPr algn="l"/>
          <a:endParaRPr kumimoji="1" lang="en-US" altLang="ja-JP" sz="1100">
            <a:solidFill>
              <a:srgbClr val="FF0000"/>
            </a:solidFill>
          </a:endParaRPr>
        </a:p>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7E3E7-0479-4490-BBFE-45687FA7A14E}">
  <sheetPr>
    <pageSetUpPr fitToPage="1"/>
  </sheetPr>
  <dimension ref="B2:G17"/>
  <sheetViews>
    <sheetView workbookViewId="0">
      <selection activeCell="D6" sqref="D6"/>
    </sheetView>
  </sheetViews>
  <sheetFormatPr defaultRowHeight="18" x14ac:dyDescent="0.45"/>
  <cols>
    <col min="1" max="1" width="8.796875" style="16"/>
    <col min="2" max="2" width="6.09765625" style="16" customWidth="1"/>
    <col min="3" max="3" width="26.8984375" style="16" customWidth="1"/>
    <col min="4" max="7" width="18.19921875" style="16" customWidth="1"/>
    <col min="8" max="16384" width="8.796875" style="16"/>
  </cols>
  <sheetData>
    <row r="2" spans="3:7" ht="19.8" x14ac:dyDescent="0.45">
      <c r="C2" s="34" t="s">
        <v>62</v>
      </c>
      <c r="D2" s="34"/>
      <c r="E2" s="34"/>
      <c r="F2" s="34"/>
      <c r="G2" s="34"/>
    </row>
    <row r="3" spans="3:7" ht="18.600000000000001" thickBot="1" x14ac:dyDescent="0.5"/>
    <row r="4" spans="3:7" x14ac:dyDescent="0.45">
      <c r="C4" s="35"/>
      <c r="D4" s="17" t="s">
        <v>63</v>
      </c>
      <c r="E4" s="18" t="s">
        <v>64</v>
      </c>
      <c r="F4" s="17" t="s">
        <v>63</v>
      </c>
      <c r="G4" s="18" t="s">
        <v>64</v>
      </c>
    </row>
    <row r="5" spans="3:7" x14ac:dyDescent="0.45">
      <c r="C5" s="36"/>
      <c r="D5" s="19" t="s">
        <v>65</v>
      </c>
      <c r="E5" s="20" t="s">
        <v>66</v>
      </c>
      <c r="F5" s="19" t="s">
        <v>67</v>
      </c>
      <c r="G5" s="20" t="s">
        <v>68</v>
      </c>
    </row>
    <row r="6" spans="3:7" x14ac:dyDescent="0.45">
      <c r="C6" s="21" t="s">
        <v>69</v>
      </c>
      <c r="D6" s="22"/>
      <c r="E6" s="23"/>
      <c r="F6" s="22"/>
      <c r="G6" s="23"/>
    </row>
    <row r="7" spans="3:7" x14ac:dyDescent="0.45">
      <c r="C7" s="21" t="s">
        <v>70</v>
      </c>
      <c r="D7" s="22"/>
      <c r="E7" s="23"/>
      <c r="F7" s="22"/>
      <c r="G7" s="23"/>
    </row>
    <row r="8" spans="3:7" x14ac:dyDescent="0.45">
      <c r="C8" s="21" t="s">
        <v>71</v>
      </c>
      <c r="D8" s="22"/>
      <c r="E8" s="23"/>
      <c r="F8" s="22"/>
      <c r="G8" s="23"/>
    </row>
    <row r="9" spans="3:7" x14ac:dyDescent="0.45">
      <c r="C9" s="21" t="s">
        <v>72</v>
      </c>
      <c r="D9" s="22"/>
      <c r="E9" s="23"/>
      <c r="F9" s="22"/>
      <c r="G9" s="23"/>
    </row>
    <row r="10" spans="3:7" x14ac:dyDescent="0.45">
      <c r="C10" s="21" t="s">
        <v>73</v>
      </c>
      <c r="D10" s="22"/>
      <c r="E10" s="23"/>
      <c r="F10" s="22"/>
      <c r="G10" s="23"/>
    </row>
    <row r="11" spans="3:7" x14ac:dyDescent="0.45">
      <c r="C11" s="21" t="s">
        <v>74</v>
      </c>
      <c r="D11" s="22"/>
      <c r="E11" s="23"/>
      <c r="F11" s="22"/>
      <c r="G11" s="23"/>
    </row>
    <row r="12" spans="3:7" x14ac:dyDescent="0.45">
      <c r="C12" s="21" t="s">
        <v>75</v>
      </c>
      <c r="D12" s="22"/>
      <c r="E12" s="23"/>
      <c r="F12" s="22"/>
      <c r="G12" s="23"/>
    </row>
    <row r="13" spans="3:7" x14ac:dyDescent="0.45">
      <c r="C13" s="21" t="s">
        <v>76</v>
      </c>
      <c r="D13" s="24">
        <f>SUM(D6:D12)</f>
        <v>0</v>
      </c>
      <c r="E13" s="25">
        <f t="shared" ref="E13:G13" si="0">SUM(E6:E12)</f>
        <v>0</v>
      </c>
      <c r="F13" s="24">
        <f t="shared" si="0"/>
        <v>0</v>
      </c>
      <c r="G13" s="25">
        <f t="shared" si="0"/>
        <v>0</v>
      </c>
    </row>
    <row r="14" spans="3:7" ht="36" x14ac:dyDescent="0.45">
      <c r="C14" s="26" t="s">
        <v>77</v>
      </c>
      <c r="D14" s="19">
        <f>D13*4.5</f>
        <v>0</v>
      </c>
      <c r="E14" s="20">
        <f t="shared" ref="E14:G14" si="1">E13*4.5</f>
        <v>0</v>
      </c>
      <c r="F14" s="19">
        <f t="shared" si="1"/>
        <v>0</v>
      </c>
      <c r="G14" s="20">
        <f t="shared" si="1"/>
        <v>0</v>
      </c>
    </row>
    <row r="15" spans="3:7" ht="36.6" thickBot="1" x14ac:dyDescent="0.5">
      <c r="C15" s="27" t="s">
        <v>78</v>
      </c>
      <c r="D15" s="28">
        <f>ROUNDUP(D14,0)</f>
        <v>0</v>
      </c>
      <c r="E15" s="29">
        <f t="shared" ref="E15:G15" si="2">ROUNDUP(E14,0)</f>
        <v>0</v>
      </c>
      <c r="F15" s="28">
        <f t="shared" si="2"/>
        <v>0</v>
      </c>
      <c r="G15" s="29">
        <f t="shared" si="2"/>
        <v>0</v>
      </c>
    </row>
    <row r="17" spans="2:2" x14ac:dyDescent="0.45">
      <c r="B17" s="30" t="s">
        <v>79</v>
      </c>
    </row>
  </sheetData>
  <sheetProtection algorithmName="SHA-512" hashValue="jECYpCA4LLwMWttxjJIQ6jCRpbRJow8QM3CQQFBdbkYmpzfCDl9+U5bSAh8eWIMQx/tW6GHr3FEdW1igJUPM/A==" saltValue="nKi5gryZp84erKDx0EckAg==" spinCount="100000" sheet="1" objects="1" scenarios="1" selectLockedCells="1"/>
  <mergeCells count="2">
    <mergeCell ref="C2:G2"/>
    <mergeCell ref="C4:C5"/>
  </mergeCells>
  <phoneticPr fontId="1"/>
  <printOptions horizontalCentered="1"/>
  <pageMargins left="0.70866141732283472" right="0.70866141732283472" top="0.74803149606299213" bottom="0.74803149606299213" header="0.31496062992125984" footer="0.31496062992125984"/>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059A0-D4E5-4253-AED6-D2E63AA674A7}">
  <sheetPr>
    <pageSetUpPr fitToPage="1"/>
  </sheetPr>
  <dimension ref="B2:G17"/>
  <sheetViews>
    <sheetView workbookViewId="0">
      <selection activeCell="D6" sqref="D6"/>
    </sheetView>
  </sheetViews>
  <sheetFormatPr defaultRowHeight="18" x14ac:dyDescent="0.45"/>
  <cols>
    <col min="1" max="1" width="8.796875" style="16"/>
    <col min="2" max="2" width="6.09765625" style="16" customWidth="1"/>
    <col min="3" max="3" width="26.8984375" style="16" customWidth="1"/>
    <col min="4" max="7" width="18.19921875" style="16" customWidth="1"/>
    <col min="8" max="16384" width="8.796875" style="16"/>
  </cols>
  <sheetData>
    <row r="2" spans="3:7" ht="19.8" x14ac:dyDescent="0.45">
      <c r="C2" s="34" t="s">
        <v>62</v>
      </c>
      <c r="D2" s="34"/>
      <c r="E2" s="34"/>
      <c r="F2" s="34"/>
      <c r="G2" s="34"/>
    </row>
    <row r="3" spans="3:7" ht="18.600000000000001" thickBot="1" x14ac:dyDescent="0.5"/>
    <row r="4" spans="3:7" x14ac:dyDescent="0.45">
      <c r="C4" s="35"/>
      <c r="D4" s="17" t="s">
        <v>63</v>
      </c>
      <c r="E4" s="18" t="s">
        <v>64</v>
      </c>
      <c r="F4" s="17" t="s">
        <v>63</v>
      </c>
      <c r="G4" s="18" t="s">
        <v>64</v>
      </c>
    </row>
    <row r="5" spans="3:7" x14ac:dyDescent="0.45">
      <c r="C5" s="36"/>
      <c r="D5" s="19" t="s">
        <v>65</v>
      </c>
      <c r="E5" s="20" t="s">
        <v>66</v>
      </c>
      <c r="F5" s="19" t="s">
        <v>67</v>
      </c>
      <c r="G5" s="20" t="s">
        <v>68</v>
      </c>
    </row>
    <row r="6" spans="3:7" x14ac:dyDescent="0.45">
      <c r="C6" s="21" t="s">
        <v>69</v>
      </c>
      <c r="D6" s="31">
        <v>0.5</v>
      </c>
      <c r="E6" s="32">
        <v>0.5</v>
      </c>
      <c r="F6" s="31">
        <v>0</v>
      </c>
      <c r="G6" s="32">
        <v>1</v>
      </c>
    </row>
    <row r="7" spans="3:7" x14ac:dyDescent="0.45">
      <c r="C7" s="21" t="s">
        <v>80</v>
      </c>
      <c r="D7" s="31">
        <v>1</v>
      </c>
      <c r="E7" s="32">
        <v>0.5</v>
      </c>
      <c r="F7" s="31">
        <v>0.5</v>
      </c>
      <c r="G7" s="32">
        <v>0</v>
      </c>
    </row>
    <row r="8" spans="3:7" x14ac:dyDescent="0.45">
      <c r="C8" s="21" t="s">
        <v>81</v>
      </c>
      <c r="D8" s="31">
        <v>0.5</v>
      </c>
      <c r="E8" s="32">
        <v>0.5</v>
      </c>
      <c r="F8" s="31">
        <v>0.5</v>
      </c>
      <c r="G8" s="32">
        <v>0</v>
      </c>
    </row>
    <row r="9" spans="3:7" x14ac:dyDescent="0.45">
      <c r="C9" s="21" t="s">
        <v>72</v>
      </c>
      <c r="D9" s="31">
        <v>1</v>
      </c>
      <c r="E9" s="32">
        <v>0.5</v>
      </c>
      <c r="F9" s="31">
        <v>0.5</v>
      </c>
      <c r="G9" s="32">
        <v>0</v>
      </c>
    </row>
    <row r="10" spans="3:7" x14ac:dyDescent="0.45">
      <c r="C10" s="21" t="s">
        <v>73</v>
      </c>
      <c r="D10" s="31">
        <v>0.5</v>
      </c>
      <c r="E10" s="32">
        <v>0.5</v>
      </c>
      <c r="F10" s="31">
        <v>0.5</v>
      </c>
      <c r="G10" s="32">
        <v>0</v>
      </c>
    </row>
    <row r="11" spans="3:7" x14ac:dyDescent="0.45">
      <c r="C11" s="21" t="s">
        <v>74</v>
      </c>
      <c r="D11" s="31">
        <v>1.5</v>
      </c>
      <c r="E11" s="32">
        <v>0</v>
      </c>
      <c r="F11" s="31">
        <v>0</v>
      </c>
      <c r="G11" s="32">
        <v>1</v>
      </c>
    </row>
    <row r="12" spans="3:7" x14ac:dyDescent="0.45">
      <c r="C12" s="21" t="s">
        <v>75</v>
      </c>
      <c r="D12" s="31">
        <v>0.5</v>
      </c>
      <c r="E12" s="32">
        <v>0.5</v>
      </c>
      <c r="F12" s="31">
        <v>0</v>
      </c>
      <c r="G12" s="32">
        <v>1</v>
      </c>
    </row>
    <row r="13" spans="3:7" x14ac:dyDescent="0.45">
      <c r="C13" s="21" t="s">
        <v>76</v>
      </c>
      <c r="D13" s="24">
        <f>SUM(D6:D12)</f>
        <v>5.5</v>
      </c>
      <c r="E13" s="25">
        <f t="shared" ref="E13:G13" si="0">SUM(E6:E12)</f>
        <v>3</v>
      </c>
      <c r="F13" s="24">
        <f t="shared" si="0"/>
        <v>2</v>
      </c>
      <c r="G13" s="25">
        <f t="shared" si="0"/>
        <v>3</v>
      </c>
    </row>
    <row r="14" spans="3:7" ht="36" x14ac:dyDescent="0.45">
      <c r="C14" s="26" t="s">
        <v>77</v>
      </c>
      <c r="D14" s="19">
        <f>D13*4.5</f>
        <v>24.75</v>
      </c>
      <c r="E14" s="20">
        <f t="shared" ref="E14:G14" si="1">E13*4.5</f>
        <v>13.5</v>
      </c>
      <c r="F14" s="19">
        <f t="shared" si="1"/>
        <v>9</v>
      </c>
      <c r="G14" s="20">
        <f t="shared" si="1"/>
        <v>13.5</v>
      </c>
    </row>
    <row r="15" spans="3:7" ht="36.6" thickBot="1" x14ac:dyDescent="0.5">
      <c r="C15" s="27" t="s">
        <v>78</v>
      </c>
      <c r="D15" s="28">
        <f>ROUNDUP(D14,0)</f>
        <v>25</v>
      </c>
      <c r="E15" s="29">
        <f t="shared" ref="E15:G15" si="2">ROUNDUP(E14,0)</f>
        <v>14</v>
      </c>
      <c r="F15" s="28">
        <f t="shared" si="2"/>
        <v>9</v>
      </c>
      <c r="G15" s="29">
        <f t="shared" si="2"/>
        <v>14</v>
      </c>
    </row>
    <row r="17" spans="2:2" x14ac:dyDescent="0.45">
      <c r="B17" s="30" t="s">
        <v>79</v>
      </c>
    </row>
  </sheetData>
  <sheetProtection algorithmName="SHA-512" hashValue="jshCpMDuCgA6gexW3gYDnwwd+1RPIoqR39xBB4N2LuCg8h9PqbUGu9JvbwUSgKTcU2xLPYv486yPu3HM5zen9A==" saltValue="YikmNG/aN0I/zDrWvorpsw==" spinCount="100000" sheet="1" objects="1" scenarios="1" selectLockedCells="1"/>
  <mergeCells count="2">
    <mergeCell ref="C2:G2"/>
    <mergeCell ref="C4:C5"/>
  </mergeCells>
  <phoneticPr fontId="1"/>
  <printOptions horizontalCentered="1"/>
  <pageMargins left="0.70866141732283472" right="0.70866141732283472" top="0.74803149606299213" bottom="0.74803149606299213" header="0.31496062992125984" footer="0.31496062992125984"/>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2AB2F-FEB7-48DC-960D-159D26F77061}">
  <dimension ref="A1:AD32"/>
  <sheetViews>
    <sheetView showGridLines="0" showZeros="0" tabSelected="1" zoomScale="110" zoomScaleNormal="110" workbookViewId="0">
      <selection activeCell="R10" sqref="R10:S10"/>
    </sheetView>
  </sheetViews>
  <sheetFormatPr defaultRowHeight="18" x14ac:dyDescent="0.45"/>
  <cols>
    <col min="1" max="23" width="3.59765625" style="5" customWidth="1"/>
    <col min="24" max="24" width="2" style="5" hidden="1" customWidth="1"/>
    <col min="25" max="16384" width="8.796875" style="5"/>
  </cols>
  <sheetData>
    <row r="1" spans="1:30" ht="23.4" customHeight="1" x14ac:dyDescent="0.45">
      <c r="A1" s="68" t="s">
        <v>0</v>
      </c>
      <c r="B1" s="68"/>
      <c r="C1" s="68"/>
      <c r="D1" s="68"/>
      <c r="E1" s="68"/>
      <c r="F1" s="68"/>
      <c r="G1" s="68"/>
      <c r="H1" s="68"/>
      <c r="I1" s="68"/>
      <c r="J1" s="68"/>
      <c r="K1" s="68"/>
      <c r="L1" s="68"/>
      <c r="M1" s="68"/>
      <c r="N1" s="68"/>
      <c r="O1" s="68"/>
      <c r="P1" s="68"/>
      <c r="Q1" s="68"/>
      <c r="R1" s="68"/>
      <c r="S1" s="68"/>
      <c r="T1" s="68"/>
      <c r="U1" s="68"/>
      <c r="V1" s="68"/>
      <c r="W1" s="68"/>
    </row>
    <row r="2" spans="1:30" ht="13.2" customHeight="1" x14ac:dyDescent="0.45"/>
    <row r="3" spans="1:30" ht="22.8" customHeight="1" x14ac:dyDescent="0.45">
      <c r="A3" s="47" t="s">
        <v>1</v>
      </c>
      <c r="B3" s="47"/>
      <c r="C3" s="47"/>
      <c r="D3" s="69"/>
      <c r="E3" s="69"/>
      <c r="F3" s="69"/>
      <c r="G3" s="69"/>
      <c r="H3" s="69"/>
      <c r="I3" s="47" t="s">
        <v>2</v>
      </c>
      <c r="J3" s="47"/>
      <c r="K3" s="47"/>
      <c r="L3" s="47"/>
      <c r="M3" s="69"/>
      <c r="N3" s="69"/>
      <c r="O3" s="69"/>
      <c r="P3" s="69"/>
      <c r="Q3" s="47" t="s">
        <v>3</v>
      </c>
      <c r="R3" s="47"/>
      <c r="S3" s="47"/>
      <c r="T3" s="69"/>
      <c r="U3" s="69"/>
      <c r="V3" s="69"/>
      <c r="W3" s="69"/>
      <c r="X3" s="6" t="s">
        <v>60</v>
      </c>
    </row>
    <row r="4" spans="1:30" x14ac:dyDescent="0.45">
      <c r="X4" s="6" t="str">
        <f>IF(M3="","",IF(M3="区分１",基準量表!D4,IF(M3="区分２",基準量表!D5,IF(M3="区分３",基準量表!D6,IF(M3="区分４",基準量表!D7,IF(M3="区分５",基準量表!D8,IF(M3="区分６",基準量表!D9)))))))</f>
        <v/>
      </c>
    </row>
    <row r="5" spans="1:30" x14ac:dyDescent="0.45">
      <c r="A5" s="5" t="s">
        <v>4</v>
      </c>
      <c r="X5" s="6" t="s">
        <v>61</v>
      </c>
    </row>
    <row r="6" spans="1:30" ht="28.8" customHeight="1" x14ac:dyDescent="0.45">
      <c r="R6" s="66" t="s">
        <v>16</v>
      </c>
      <c r="S6" s="67"/>
      <c r="T6" s="66" t="s">
        <v>17</v>
      </c>
      <c r="U6" s="67"/>
      <c r="V6" s="66" t="s">
        <v>18</v>
      </c>
      <c r="W6" s="67"/>
      <c r="X6" s="6" t="str">
        <f>IF(M3="","",IF(M3="区分１",基準量表!D11,IF(M3="区分２",基準量表!D12,IF(M3="区分３",基準量表!D13,IF(M3="区分４",基準量表!D14,IF(M3="区分５",基準量表!D15,IF(M3="区分６",基準量表!D16)))))))</f>
        <v/>
      </c>
      <c r="AD6" s="33"/>
    </row>
    <row r="7" spans="1:30" ht="22.8" customHeight="1" x14ac:dyDescent="0.45">
      <c r="A7" s="7" t="s">
        <v>5</v>
      </c>
      <c r="B7" s="65" t="s">
        <v>19</v>
      </c>
      <c r="C7" s="65"/>
      <c r="D7" s="65"/>
      <c r="E7" s="65"/>
      <c r="F7" s="65"/>
      <c r="G7" s="65"/>
      <c r="H7" s="65"/>
      <c r="I7" s="65"/>
      <c r="J7" s="65"/>
      <c r="K7" s="65"/>
      <c r="L7" s="65"/>
      <c r="M7" s="65"/>
      <c r="N7" s="65"/>
      <c r="O7" s="65"/>
      <c r="P7" s="65"/>
      <c r="Q7" s="65"/>
      <c r="R7" s="62"/>
      <c r="S7" s="63"/>
      <c r="T7" s="62"/>
      <c r="U7" s="63"/>
      <c r="V7" s="62"/>
      <c r="W7" s="63"/>
      <c r="X7" s="5" t="str">
        <f>IF(AND(R7="",T7="",V7=""),"",IF(R7="〇",0,IF(T7="〇",1,IF(V7="〇",2))))</f>
        <v/>
      </c>
      <c r="Y7" s="5" t="str">
        <f>IF(AND(R7="",T7="",V7=""),"",IF(AND(R7="〇",T7="〇"),"〇が多いです",IF(AND(V7="〇",T7="〇"),"〇が多いです",IF(AND(R7="〇",V7="〇"),"〇が多いです",""))))</f>
        <v/>
      </c>
    </row>
    <row r="8" spans="1:30" s="9" customFormat="1" ht="36" customHeight="1" x14ac:dyDescent="0.45">
      <c r="A8" s="8" t="s">
        <v>6</v>
      </c>
      <c r="B8" s="64" t="s">
        <v>20</v>
      </c>
      <c r="C8" s="64"/>
      <c r="D8" s="64"/>
      <c r="E8" s="64"/>
      <c r="F8" s="64"/>
      <c r="G8" s="64"/>
      <c r="H8" s="64"/>
      <c r="I8" s="64"/>
      <c r="J8" s="64"/>
      <c r="K8" s="64"/>
      <c r="L8" s="64"/>
      <c r="M8" s="64"/>
      <c r="N8" s="64"/>
      <c r="O8" s="64"/>
      <c r="P8" s="64"/>
      <c r="Q8" s="64"/>
      <c r="R8" s="62"/>
      <c r="S8" s="63"/>
      <c r="T8" s="62"/>
      <c r="U8" s="63"/>
      <c r="V8" s="62"/>
      <c r="W8" s="63"/>
      <c r="X8" s="5" t="str">
        <f t="shared" ref="X8:X17" si="0">IF(AND(R8="",T8="",V8=""),"",IF(R8="〇",0,IF(T8="〇",1,IF(V8="〇",2))))</f>
        <v/>
      </c>
      <c r="Y8" s="5" t="str">
        <f t="shared" ref="Y8:Y17" si="1">IF(AND(R8="",T8="",V8=""),"",IF(AND(R8="〇",T8="〇"),"〇が多いです",IF(AND(V8="〇",T8="〇"),"〇が多いです",IF(AND(R8="〇",V8="〇"),"〇が多いです",""))))</f>
        <v/>
      </c>
    </row>
    <row r="9" spans="1:30" s="9" customFormat="1" ht="36" customHeight="1" x14ac:dyDescent="0.45">
      <c r="A9" s="8" t="s">
        <v>7</v>
      </c>
      <c r="B9" s="64" t="s">
        <v>21</v>
      </c>
      <c r="C9" s="64"/>
      <c r="D9" s="64"/>
      <c r="E9" s="64"/>
      <c r="F9" s="64"/>
      <c r="G9" s="64"/>
      <c r="H9" s="64"/>
      <c r="I9" s="64"/>
      <c r="J9" s="64"/>
      <c r="K9" s="64"/>
      <c r="L9" s="64"/>
      <c r="M9" s="64"/>
      <c r="N9" s="64"/>
      <c r="O9" s="64"/>
      <c r="P9" s="64"/>
      <c r="Q9" s="64"/>
      <c r="R9" s="62"/>
      <c r="S9" s="63"/>
      <c r="T9" s="62"/>
      <c r="U9" s="63"/>
      <c r="V9" s="62"/>
      <c r="W9" s="63"/>
      <c r="X9" s="5" t="str">
        <f t="shared" si="0"/>
        <v/>
      </c>
      <c r="Y9" s="5" t="str">
        <f t="shared" si="1"/>
        <v/>
      </c>
    </row>
    <row r="10" spans="1:30" s="9" customFormat="1" ht="36" customHeight="1" x14ac:dyDescent="0.45">
      <c r="A10" s="8" t="s">
        <v>8</v>
      </c>
      <c r="B10" s="64" t="s">
        <v>22</v>
      </c>
      <c r="C10" s="64"/>
      <c r="D10" s="64"/>
      <c r="E10" s="64"/>
      <c r="F10" s="64"/>
      <c r="G10" s="64"/>
      <c r="H10" s="64"/>
      <c r="I10" s="64"/>
      <c r="J10" s="64"/>
      <c r="K10" s="64"/>
      <c r="L10" s="64"/>
      <c r="M10" s="64"/>
      <c r="N10" s="64"/>
      <c r="O10" s="64"/>
      <c r="P10" s="64"/>
      <c r="Q10" s="64"/>
      <c r="R10" s="62"/>
      <c r="S10" s="63"/>
      <c r="T10" s="62"/>
      <c r="U10" s="63"/>
      <c r="V10" s="62"/>
      <c r="W10" s="63"/>
      <c r="X10" s="5" t="str">
        <f t="shared" si="0"/>
        <v/>
      </c>
      <c r="Y10" s="5" t="str">
        <f t="shared" si="1"/>
        <v/>
      </c>
    </row>
    <row r="11" spans="1:30" ht="22.8" customHeight="1" x14ac:dyDescent="0.45">
      <c r="A11" s="7" t="s">
        <v>9</v>
      </c>
      <c r="B11" s="65" t="s">
        <v>23</v>
      </c>
      <c r="C11" s="65"/>
      <c r="D11" s="65"/>
      <c r="E11" s="65"/>
      <c r="F11" s="65"/>
      <c r="G11" s="65"/>
      <c r="H11" s="65"/>
      <c r="I11" s="65"/>
      <c r="J11" s="65"/>
      <c r="K11" s="65"/>
      <c r="L11" s="65"/>
      <c r="M11" s="65"/>
      <c r="N11" s="65"/>
      <c r="O11" s="65"/>
      <c r="P11" s="65"/>
      <c r="Q11" s="65"/>
      <c r="R11" s="62"/>
      <c r="S11" s="63"/>
      <c r="T11" s="62"/>
      <c r="U11" s="63"/>
      <c r="V11" s="62"/>
      <c r="W11" s="63"/>
      <c r="X11" s="5" t="str">
        <f t="shared" si="0"/>
        <v/>
      </c>
      <c r="Y11" s="5" t="str">
        <f t="shared" si="1"/>
        <v/>
      </c>
    </row>
    <row r="12" spans="1:30" ht="22.8" customHeight="1" x14ac:dyDescent="0.45">
      <c r="A12" s="7" t="s">
        <v>10</v>
      </c>
      <c r="B12" s="65" t="s">
        <v>24</v>
      </c>
      <c r="C12" s="65"/>
      <c r="D12" s="65"/>
      <c r="E12" s="65"/>
      <c r="F12" s="65"/>
      <c r="G12" s="65"/>
      <c r="H12" s="65"/>
      <c r="I12" s="65"/>
      <c r="J12" s="65"/>
      <c r="K12" s="65"/>
      <c r="L12" s="65"/>
      <c r="M12" s="65"/>
      <c r="N12" s="65"/>
      <c r="O12" s="65"/>
      <c r="P12" s="65"/>
      <c r="Q12" s="65"/>
      <c r="R12" s="62"/>
      <c r="S12" s="63"/>
      <c r="T12" s="62"/>
      <c r="U12" s="63"/>
      <c r="V12" s="62"/>
      <c r="W12" s="63"/>
      <c r="X12" s="5" t="str">
        <f t="shared" si="0"/>
        <v/>
      </c>
      <c r="Y12" s="5" t="str">
        <f t="shared" si="1"/>
        <v/>
      </c>
    </row>
    <row r="13" spans="1:30" ht="22.8" customHeight="1" x14ac:dyDescent="0.45">
      <c r="A13" s="7" t="s">
        <v>11</v>
      </c>
      <c r="B13" s="65" t="s">
        <v>25</v>
      </c>
      <c r="C13" s="65"/>
      <c r="D13" s="65"/>
      <c r="E13" s="65"/>
      <c r="F13" s="65"/>
      <c r="G13" s="65"/>
      <c r="H13" s="65"/>
      <c r="I13" s="65"/>
      <c r="J13" s="65"/>
      <c r="K13" s="65"/>
      <c r="L13" s="65"/>
      <c r="M13" s="65"/>
      <c r="N13" s="65"/>
      <c r="O13" s="65"/>
      <c r="P13" s="65"/>
      <c r="Q13" s="65"/>
      <c r="R13" s="62"/>
      <c r="S13" s="63"/>
      <c r="T13" s="62"/>
      <c r="U13" s="63"/>
      <c r="V13" s="62"/>
      <c r="W13" s="63"/>
      <c r="X13" s="5" t="str">
        <f t="shared" si="0"/>
        <v/>
      </c>
      <c r="Y13" s="5" t="str">
        <f t="shared" si="1"/>
        <v/>
      </c>
    </row>
    <row r="14" spans="1:30" s="9" customFormat="1" ht="36" customHeight="1" x14ac:dyDescent="0.45">
      <c r="A14" s="8" t="s">
        <v>12</v>
      </c>
      <c r="B14" s="64" t="s">
        <v>26</v>
      </c>
      <c r="C14" s="64"/>
      <c r="D14" s="64"/>
      <c r="E14" s="64"/>
      <c r="F14" s="64"/>
      <c r="G14" s="64"/>
      <c r="H14" s="64"/>
      <c r="I14" s="64"/>
      <c r="J14" s="64"/>
      <c r="K14" s="64"/>
      <c r="L14" s="64"/>
      <c r="M14" s="64"/>
      <c r="N14" s="64"/>
      <c r="O14" s="64"/>
      <c r="P14" s="64"/>
      <c r="Q14" s="64"/>
      <c r="R14" s="62"/>
      <c r="S14" s="63"/>
      <c r="T14" s="62"/>
      <c r="U14" s="63"/>
      <c r="V14" s="62"/>
      <c r="W14" s="63"/>
      <c r="X14" s="5" t="str">
        <f t="shared" si="0"/>
        <v/>
      </c>
      <c r="Y14" s="5" t="str">
        <f t="shared" si="1"/>
        <v/>
      </c>
    </row>
    <row r="15" spans="1:30" ht="22.8" customHeight="1" x14ac:dyDescent="0.45">
      <c r="A15" s="7" t="s">
        <v>13</v>
      </c>
      <c r="B15" s="65" t="s">
        <v>27</v>
      </c>
      <c r="C15" s="65"/>
      <c r="D15" s="65"/>
      <c r="E15" s="65"/>
      <c r="F15" s="65"/>
      <c r="G15" s="65"/>
      <c r="H15" s="65"/>
      <c r="I15" s="65"/>
      <c r="J15" s="65"/>
      <c r="K15" s="65"/>
      <c r="L15" s="65"/>
      <c r="M15" s="65"/>
      <c r="N15" s="65"/>
      <c r="O15" s="65"/>
      <c r="P15" s="65"/>
      <c r="Q15" s="65"/>
      <c r="R15" s="62"/>
      <c r="S15" s="63"/>
      <c r="T15" s="62"/>
      <c r="U15" s="63"/>
      <c r="V15" s="62"/>
      <c r="W15" s="63"/>
      <c r="X15" s="5" t="str">
        <f t="shared" si="0"/>
        <v/>
      </c>
      <c r="Y15" s="5" t="str">
        <f t="shared" si="1"/>
        <v/>
      </c>
    </row>
    <row r="16" spans="1:30" ht="22.8" customHeight="1" x14ac:dyDescent="0.45">
      <c r="A16" s="7" t="s">
        <v>14</v>
      </c>
      <c r="B16" s="65" t="s">
        <v>28</v>
      </c>
      <c r="C16" s="65"/>
      <c r="D16" s="65"/>
      <c r="E16" s="65"/>
      <c r="F16" s="65"/>
      <c r="G16" s="65"/>
      <c r="H16" s="65"/>
      <c r="I16" s="65"/>
      <c r="J16" s="65"/>
      <c r="K16" s="65"/>
      <c r="L16" s="65"/>
      <c r="M16" s="65"/>
      <c r="N16" s="65"/>
      <c r="O16" s="65"/>
      <c r="P16" s="65"/>
      <c r="Q16" s="65"/>
      <c r="R16" s="62"/>
      <c r="S16" s="63"/>
      <c r="T16" s="62"/>
      <c r="U16" s="63"/>
      <c r="V16" s="62"/>
      <c r="W16" s="63"/>
      <c r="X16" s="5" t="str">
        <f t="shared" si="0"/>
        <v/>
      </c>
      <c r="Y16" s="5" t="str">
        <f t="shared" si="1"/>
        <v/>
      </c>
    </row>
    <row r="17" spans="1:27" s="9" customFormat="1" ht="36" customHeight="1" x14ac:dyDescent="0.45">
      <c r="A17" s="55" t="s">
        <v>15</v>
      </c>
      <c r="B17" s="64" t="s">
        <v>29</v>
      </c>
      <c r="C17" s="64"/>
      <c r="D17" s="64"/>
      <c r="E17" s="64"/>
      <c r="F17" s="64"/>
      <c r="G17" s="64"/>
      <c r="H17" s="64"/>
      <c r="I17" s="64"/>
      <c r="J17" s="64"/>
      <c r="K17" s="64"/>
      <c r="L17" s="64"/>
      <c r="M17" s="64"/>
      <c r="N17" s="64"/>
      <c r="O17" s="64"/>
      <c r="P17" s="64"/>
      <c r="Q17" s="64"/>
      <c r="R17" s="62"/>
      <c r="S17" s="63"/>
      <c r="T17" s="62"/>
      <c r="U17" s="63"/>
      <c r="V17" s="62"/>
      <c r="W17" s="63"/>
      <c r="X17" s="5" t="str">
        <f t="shared" si="0"/>
        <v/>
      </c>
      <c r="Y17" s="5" t="str">
        <f t="shared" si="1"/>
        <v/>
      </c>
    </row>
    <row r="18" spans="1:27" ht="36" customHeight="1" x14ac:dyDescent="0.45">
      <c r="A18" s="55"/>
      <c r="B18" s="60" t="s">
        <v>30</v>
      </c>
      <c r="C18" s="61"/>
      <c r="D18" s="61"/>
      <c r="E18" s="61"/>
      <c r="F18" s="61"/>
      <c r="G18" s="61"/>
      <c r="H18" s="61"/>
      <c r="I18" s="61"/>
      <c r="J18" s="61"/>
      <c r="K18" s="61"/>
      <c r="L18" s="61"/>
      <c r="M18" s="61"/>
      <c r="N18" s="61"/>
      <c r="O18" s="61"/>
      <c r="P18" s="61"/>
      <c r="Q18" s="61"/>
      <c r="R18" s="46" t="s">
        <v>34</v>
      </c>
      <c r="S18" s="46"/>
      <c r="T18" s="46"/>
      <c r="U18" s="56">
        <f>SUM(X7:X17)</f>
        <v>0</v>
      </c>
      <c r="V18" s="56"/>
      <c r="W18" s="56"/>
      <c r="X18" s="5" t="str">
        <f>IF(U18=0,"",IF(U18&gt;=16,4,IF(AND(15&gt;=U18,U18&gt;=11),3,IF(AND(10&gt;=U18,U18&gt;=6),2,IF(AND(5&gt;=U18,U18&gt;0),1)))))</f>
        <v/>
      </c>
      <c r="Y18" s="5" t="str">
        <f>IF(6&lt;=U18&lt;=10,1,"")</f>
        <v/>
      </c>
    </row>
    <row r="19" spans="1:27" ht="10.199999999999999" customHeight="1" x14ac:dyDescent="0.45"/>
    <row r="20" spans="1:27" ht="18.600000000000001" customHeight="1" x14ac:dyDescent="0.45">
      <c r="A20" s="51" t="s">
        <v>31</v>
      </c>
      <c r="B20" s="51"/>
      <c r="C20" s="51"/>
      <c r="D20" s="51"/>
      <c r="E20" s="51"/>
      <c r="F20" s="51"/>
      <c r="G20" s="51"/>
      <c r="H20" s="51"/>
      <c r="I20" s="51"/>
      <c r="J20" s="51"/>
      <c r="K20" s="51"/>
      <c r="L20" s="51"/>
      <c r="M20" s="51"/>
      <c r="N20" s="51"/>
      <c r="O20" s="51"/>
      <c r="P20" s="51"/>
      <c r="Q20" s="51"/>
      <c r="R20" s="51"/>
      <c r="S20" s="51"/>
      <c r="T20" s="51"/>
      <c r="U20" s="51"/>
      <c r="V20" s="51"/>
      <c r="W20" s="51"/>
    </row>
    <row r="22" spans="1:27" ht="21" customHeight="1" x14ac:dyDescent="0.45">
      <c r="A22" s="47" t="s">
        <v>36</v>
      </c>
      <c r="B22" s="47"/>
      <c r="C22" s="47"/>
      <c r="D22" s="52"/>
      <c r="E22" s="53">
        <f>M3</f>
        <v>0</v>
      </c>
      <c r="F22" s="47"/>
      <c r="G22" s="47"/>
      <c r="H22" s="47" t="s">
        <v>32</v>
      </c>
      <c r="I22" s="47"/>
      <c r="J22" s="47"/>
      <c r="K22" s="52"/>
      <c r="L22" s="57" t="e">
        <f>ROUNDUP(IF(X4="","",IF(X18=1,X4*1.1,IF(X18=2,X4*1.15,IF(X18=3,X4*1.2,IF(X18=4,X4*1.25,X4))))),0)</f>
        <v>#VALUE!</v>
      </c>
      <c r="M22" s="58"/>
      <c r="N22" s="58"/>
      <c r="O22" s="58"/>
      <c r="P22" s="46" t="s">
        <v>33</v>
      </c>
      <c r="Q22" s="46"/>
      <c r="R22" s="46"/>
      <c r="S22" s="59"/>
      <c r="T22" s="57" t="e">
        <f>ROUNDUP(IF(X6="","",IF(X18=1,X6*1.1,IF(X18=2,X6*1.15,IF(X18=3,X6*1.2,IF(X18=4,X6*1.25,X6))))),0)</f>
        <v>#VALUE!</v>
      </c>
      <c r="U22" s="58"/>
      <c r="V22" s="58"/>
      <c r="W22" s="58"/>
      <c r="Y22" s="5">
        <f>ROUNDUP(AA22,0)</f>
        <v>0</v>
      </c>
    </row>
    <row r="23" spans="1:27" ht="21" customHeight="1" x14ac:dyDescent="0.45">
      <c r="A23" s="6"/>
      <c r="B23" s="6"/>
      <c r="C23" s="6"/>
      <c r="D23" s="6"/>
      <c r="E23" s="6"/>
      <c r="F23" s="6"/>
      <c r="G23" s="6"/>
      <c r="H23" s="6"/>
      <c r="I23" s="6"/>
      <c r="J23" s="6"/>
      <c r="K23" s="6"/>
      <c r="L23" s="6"/>
      <c r="M23" s="6"/>
      <c r="N23" s="6"/>
      <c r="O23" s="6"/>
      <c r="P23" s="6"/>
    </row>
    <row r="24" spans="1:27" x14ac:dyDescent="0.45">
      <c r="A24" s="54" t="s">
        <v>37</v>
      </c>
      <c r="B24" s="54"/>
      <c r="C24" s="54"/>
      <c r="D24" s="54"/>
      <c r="E24" s="54"/>
      <c r="F24" s="54"/>
      <c r="G24" s="54"/>
      <c r="H24" s="54"/>
      <c r="N24" s="10" t="s">
        <v>41</v>
      </c>
    </row>
    <row r="25" spans="1:27" x14ac:dyDescent="0.45">
      <c r="A25" s="47" t="s">
        <v>32</v>
      </c>
      <c r="B25" s="47"/>
      <c r="C25" s="47"/>
      <c r="D25" s="47" t="s">
        <v>38</v>
      </c>
      <c r="E25" s="47"/>
      <c r="F25" s="47"/>
      <c r="G25" s="47"/>
      <c r="H25" s="48"/>
      <c r="I25" s="48"/>
      <c r="J25" s="48"/>
      <c r="K25" s="48"/>
      <c r="L25" s="11"/>
      <c r="M25" s="12"/>
      <c r="N25" s="47" t="s">
        <v>32</v>
      </c>
      <c r="O25" s="47"/>
      <c r="P25" s="47"/>
      <c r="Q25" s="42" t="str">
        <f>IF(H27=0,"",IF(L22&gt;=H27,0,X25))</f>
        <v/>
      </c>
      <c r="R25" s="43"/>
      <c r="S25" s="49" t="str">
        <f>IF(H27=0,"",IF(L22&gt;=H27,"Clear","Over"))</f>
        <v/>
      </c>
      <c r="T25" s="49"/>
      <c r="U25" s="49"/>
      <c r="V25" s="49"/>
      <c r="W25" s="50"/>
      <c r="X25" s="13" t="e">
        <f>ROUNDDOWN(H27/L22,2)</f>
        <v>#VALUE!</v>
      </c>
    </row>
    <row r="26" spans="1:27" x14ac:dyDescent="0.45">
      <c r="A26" s="47"/>
      <c r="B26" s="47"/>
      <c r="C26" s="47"/>
      <c r="D26" s="47" t="s">
        <v>39</v>
      </c>
      <c r="E26" s="47"/>
      <c r="F26" s="47"/>
      <c r="G26" s="47"/>
      <c r="H26" s="48"/>
      <c r="I26" s="48"/>
      <c r="J26" s="48"/>
      <c r="K26" s="48"/>
      <c r="L26" s="11"/>
      <c r="M26" s="12"/>
      <c r="N26" s="47" t="s">
        <v>33</v>
      </c>
      <c r="O26" s="47"/>
      <c r="P26" s="47"/>
      <c r="Q26" s="42" t="str">
        <f>IF(H31=0,"",IF(T22&gt;=H31,0,X26))</f>
        <v/>
      </c>
      <c r="R26" s="43"/>
      <c r="S26" s="49" t="str">
        <f>IF(H31=0,"",IF(T22&gt;=H31,"Clear","Over"))</f>
        <v/>
      </c>
      <c r="T26" s="49"/>
      <c r="U26" s="49"/>
      <c r="V26" s="49"/>
      <c r="W26" s="50"/>
      <c r="X26" s="13" t="e">
        <f>ROUNDDOWN(H31/T22,2)</f>
        <v>#VALUE!</v>
      </c>
      <c r="AA26" s="14"/>
    </row>
    <row r="27" spans="1:27" x14ac:dyDescent="0.45">
      <c r="A27" s="47"/>
      <c r="B27" s="47"/>
      <c r="C27" s="47"/>
      <c r="D27" s="46" t="s">
        <v>40</v>
      </c>
      <c r="E27" s="46"/>
      <c r="F27" s="46"/>
      <c r="G27" s="46"/>
      <c r="H27" s="38">
        <f>H25+H26</f>
        <v>0</v>
      </c>
      <c r="I27" s="39"/>
      <c r="J27" s="40" t="s">
        <v>48</v>
      </c>
      <c r="K27" s="41"/>
      <c r="L27" s="15"/>
      <c r="N27" s="46" t="s">
        <v>42</v>
      </c>
      <c r="O27" s="46"/>
      <c r="P27" s="46"/>
      <c r="Q27" s="42" t="str">
        <f>IF(AND(H27=0,H31=0),"",X27)</f>
        <v/>
      </c>
      <c r="R27" s="43"/>
      <c r="S27" s="43" t="str">
        <f>IF(Q27="","",IF(1&gt;=Q27,"基準内です","基準量を超えています"))</f>
        <v/>
      </c>
      <c r="T27" s="43"/>
      <c r="U27" s="43"/>
      <c r="V27" s="43"/>
      <c r="W27" s="44"/>
      <c r="X27" s="5" t="e">
        <f>X25+X26</f>
        <v>#VALUE!</v>
      </c>
    </row>
    <row r="29" spans="1:27" ht="18" customHeight="1" x14ac:dyDescent="0.45">
      <c r="A29" s="47" t="s">
        <v>33</v>
      </c>
      <c r="B29" s="47"/>
      <c r="C29" s="47"/>
      <c r="D29" s="47" t="s">
        <v>38</v>
      </c>
      <c r="E29" s="47"/>
      <c r="F29" s="47"/>
      <c r="G29" s="47"/>
      <c r="H29" s="48"/>
      <c r="I29" s="48"/>
      <c r="J29" s="48"/>
      <c r="K29" s="48"/>
      <c r="N29" s="45" t="str">
        <f>IF(Q27="","",IF(1&gt;=Q27,"",IF(AND(Q27&gt;1,1.5&gt;=Q27),"理由書を作成のうえ障がい福祉課へご相談ください",IF(AND(Q27&gt;1.5,2&gt;=Q27),"基準量をかなりオーバーしています。理由書を作成のうえ障がい福祉課へ　ご相談ください。",IF(Q27&gt;2,"基準量を大幅に超えている為この支給量は認められません。")))))</f>
        <v/>
      </c>
      <c r="O29" s="45"/>
      <c r="P29" s="45"/>
      <c r="Q29" s="45"/>
      <c r="R29" s="45"/>
      <c r="S29" s="45"/>
      <c r="T29" s="45"/>
      <c r="U29" s="45"/>
      <c r="V29" s="45"/>
      <c r="W29" s="45"/>
      <c r="X29" s="5">
        <f>IF(Q27="",0,IF(AND(Q27&gt;0,1&gt;=Q27),0,1))</f>
        <v>0</v>
      </c>
    </row>
    <row r="30" spans="1:27" x14ac:dyDescent="0.45">
      <c r="A30" s="47"/>
      <c r="B30" s="47"/>
      <c r="C30" s="47"/>
      <c r="D30" s="47" t="s">
        <v>39</v>
      </c>
      <c r="E30" s="47"/>
      <c r="F30" s="47"/>
      <c r="G30" s="47"/>
      <c r="H30" s="48"/>
      <c r="I30" s="48"/>
      <c r="J30" s="48"/>
      <c r="K30" s="48"/>
      <c r="N30" s="45"/>
      <c r="O30" s="45"/>
      <c r="P30" s="45"/>
      <c r="Q30" s="45"/>
      <c r="R30" s="45"/>
      <c r="S30" s="45"/>
      <c r="T30" s="45"/>
      <c r="U30" s="45"/>
      <c r="V30" s="45"/>
      <c r="W30" s="45"/>
    </row>
    <row r="31" spans="1:27" x14ac:dyDescent="0.45">
      <c r="A31" s="47"/>
      <c r="B31" s="47"/>
      <c r="C31" s="47"/>
      <c r="D31" s="46" t="s">
        <v>40</v>
      </c>
      <c r="E31" s="46"/>
      <c r="F31" s="46"/>
      <c r="G31" s="46"/>
      <c r="H31" s="38">
        <f>H29+H30</f>
        <v>0</v>
      </c>
      <c r="I31" s="39"/>
      <c r="J31" s="40" t="s">
        <v>48</v>
      </c>
      <c r="K31" s="41"/>
      <c r="N31" s="45"/>
      <c r="O31" s="45"/>
      <c r="P31" s="45"/>
      <c r="Q31" s="45"/>
      <c r="R31" s="45"/>
      <c r="S31" s="45"/>
      <c r="T31" s="45"/>
      <c r="U31" s="45"/>
      <c r="V31" s="45"/>
      <c r="W31" s="45"/>
    </row>
    <row r="32" spans="1:27" x14ac:dyDescent="0.45">
      <c r="N32" s="37" t="str">
        <f>IF(Q27="","",IF(Q27&gt;1.5,"※総支給量が150%を超えないようにしてください",""))</f>
        <v/>
      </c>
      <c r="O32" s="37"/>
      <c r="P32" s="37"/>
      <c r="Q32" s="37"/>
      <c r="R32" s="37"/>
      <c r="S32" s="37"/>
      <c r="T32" s="37"/>
      <c r="U32" s="37"/>
      <c r="V32" s="37"/>
      <c r="W32" s="37"/>
    </row>
  </sheetData>
  <sheetProtection algorithmName="SHA-512" hashValue="1lmy/2zraawTlYuR6SVQ6gwT09x2dqO6Se5Y3Epwx9QHYWIJDQvviz0iN3VAS067rZQSbW8MvDzbIVFShvGqTQ==" saltValue="CT6yKlB+SZbX4MUqkIlNMw==" spinCount="100000" sheet="1" objects="1" scenarios="1"/>
  <mergeCells count="93">
    <mergeCell ref="A1:W1"/>
    <mergeCell ref="A3:C3"/>
    <mergeCell ref="D3:H3"/>
    <mergeCell ref="I3:L3"/>
    <mergeCell ref="M3:P3"/>
    <mergeCell ref="Q3:S3"/>
    <mergeCell ref="T3:W3"/>
    <mergeCell ref="V6:W6"/>
    <mergeCell ref="T6:U6"/>
    <mergeCell ref="R6:S6"/>
    <mergeCell ref="B7:Q7"/>
    <mergeCell ref="B8:Q8"/>
    <mergeCell ref="V7:W7"/>
    <mergeCell ref="R8:S8"/>
    <mergeCell ref="T8:U8"/>
    <mergeCell ref="V8:W8"/>
    <mergeCell ref="R7:S7"/>
    <mergeCell ref="T7:U7"/>
    <mergeCell ref="B16:Q16"/>
    <mergeCell ref="B17:Q17"/>
    <mergeCell ref="V10:W10"/>
    <mergeCell ref="V11:W11"/>
    <mergeCell ref="V12:W12"/>
    <mergeCell ref="R13:S13"/>
    <mergeCell ref="T13:U13"/>
    <mergeCell ref="V13:W13"/>
    <mergeCell ref="R14:S14"/>
    <mergeCell ref="T14:U14"/>
    <mergeCell ref="V14:W14"/>
    <mergeCell ref="R15:S15"/>
    <mergeCell ref="T15:U15"/>
    <mergeCell ref="B13:Q13"/>
    <mergeCell ref="B14:Q14"/>
    <mergeCell ref="B15:Q15"/>
    <mergeCell ref="B9:Q9"/>
    <mergeCell ref="R10:S10"/>
    <mergeCell ref="R11:S11"/>
    <mergeCell ref="R12:S12"/>
    <mergeCell ref="R9:S9"/>
    <mergeCell ref="B10:Q10"/>
    <mergeCell ref="B11:Q11"/>
    <mergeCell ref="B12:Q12"/>
    <mergeCell ref="T10:U10"/>
    <mergeCell ref="T11:U11"/>
    <mergeCell ref="T12:U12"/>
    <mergeCell ref="T9:U9"/>
    <mergeCell ref="V15:W15"/>
    <mergeCell ref="V9:W9"/>
    <mergeCell ref="R16:S16"/>
    <mergeCell ref="T16:U16"/>
    <mergeCell ref="V16:W16"/>
    <mergeCell ref="R17:S17"/>
    <mergeCell ref="T17:U17"/>
    <mergeCell ref="V17:W17"/>
    <mergeCell ref="A17:A18"/>
    <mergeCell ref="R18:T18"/>
    <mergeCell ref="U18:W18"/>
    <mergeCell ref="L22:O22"/>
    <mergeCell ref="P22:S22"/>
    <mergeCell ref="T22:W22"/>
    <mergeCell ref="B18:Q18"/>
    <mergeCell ref="Q25:R25"/>
    <mergeCell ref="S25:W25"/>
    <mergeCell ref="Q26:R26"/>
    <mergeCell ref="S26:W26"/>
    <mergeCell ref="A20:W20"/>
    <mergeCell ref="A22:D22"/>
    <mergeCell ref="E22:G22"/>
    <mergeCell ref="H22:K22"/>
    <mergeCell ref="N25:P25"/>
    <mergeCell ref="N26:P26"/>
    <mergeCell ref="D25:G25"/>
    <mergeCell ref="H25:K25"/>
    <mergeCell ref="D26:G26"/>
    <mergeCell ref="A24:H24"/>
    <mergeCell ref="H26:K26"/>
    <mergeCell ref="A25:C27"/>
    <mergeCell ref="D27:G27"/>
    <mergeCell ref="A29:C31"/>
    <mergeCell ref="D29:G29"/>
    <mergeCell ref="H29:K29"/>
    <mergeCell ref="D30:G30"/>
    <mergeCell ref="H30:K30"/>
    <mergeCell ref="D31:G31"/>
    <mergeCell ref="N32:W32"/>
    <mergeCell ref="H27:I27"/>
    <mergeCell ref="J27:K27"/>
    <mergeCell ref="H31:I31"/>
    <mergeCell ref="J31:K31"/>
    <mergeCell ref="Q27:R27"/>
    <mergeCell ref="S27:W27"/>
    <mergeCell ref="N29:W31"/>
    <mergeCell ref="N27:P27"/>
  </mergeCells>
  <phoneticPr fontId="1"/>
  <conditionalFormatting sqref="S25:W25">
    <cfRule type="expression" dxfId="3" priority="4">
      <formula>$Q$25&gt;0</formula>
    </cfRule>
  </conditionalFormatting>
  <conditionalFormatting sqref="S27:W27">
    <cfRule type="expression" dxfId="2" priority="3">
      <formula>$Q$27&gt;1</formula>
    </cfRule>
  </conditionalFormatting>
  <conditionalFormatting sqref="S26:W26">
    <cfRule type="expression" dxfId="1" priority="2">
      <formula>$Q$26&gt;0</formula>
    </cfRule>
  </conditionalFormatting>
  <conditionalFormatting sqref="N29">
    <cfRule type="expression" dxfId="0" priority="1">
      <formula>$X$29=1</formula>
    </cfRule>
  </conditionalFormatting>
  <dataValidations count="3">
    <dataValidation type="list" allowBlank="1" showInputMessage="1" showErrorMessage="1" sqref="R7:W17" xr:uid="{6258B3FC-A574-4339-B223-9499B0788558}">
      <formula1>"〇"</formula1>
    </dataValidation>
    <dataValidation type="list" allowBlank="1" showInputMessage="1" showErrorMessage="1" sqref="M3:P3" xr:uid="{7FF34B5F-598B-40A7-9C81-06AC04DA89CE}">
      <formula1>"区分１,区分２,区分３,区分４,区分５,区分６"</formula1>
    </dataValidation>
    <dataValidation type="list" allowBlank="1" showInputMessage="1" showErrorMessage="1" sqref="T3:W3" xr:uid="{48E549D6-7CCA-4030-A967-20F5F875A7B0}">
      <formula1>"要支援１,要支援２,要介護１,要介護２,要介護３,要介護４,要介護５"</formula1>
    </dataValidation>
  </dataValidations>
  <pageMargins left="0.51181102362204722" right="0.51181102362204722" top="0.74803149606299213" bottom="0.74803149606299213" header="0.31496062992125984" footer="0.31496062992125984"/>
  <pageSetup paperSize="9" scale="98"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47CB165-0200-42F2-BF54-69CD2E4A76E1}">
          <x14:formula1>
            <xm:f>基準量表!$H$3:$H$402</xm:f>
          </x14:formula1>
          <xm:sqref>H25:K26 H29:K30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F692E-DB83-419B-91B6-0DAECB60BA69}">
  <dimension ref="A1:H402"/>
  <sheetViews>
    <sheetView workbookViewId="0">
      <selection activeCell="I1" sqref="I1:J1048576"/>
    </sheetView>
  </sheetViews>
  <sheetFormatPr defaultRowHeight="18" x14ac:dyDescent="0.45"/>
  <cols>
    <col min="1" max="1" width="15.59765625" customWidth="1"/>
    <col min="2" max="2" width="10.59765625" customWidth="1"/>
    <col min="3" max="3" width="13.09765625" customWidth="1"/>
    <col min="4" max="4" width="17" customWidth="1"/>
    <col min="5" max="5" width="10.796875" customWidth="1"/>
    <col min="8" max="8" width="0" hidden="1" customWidth="1"/>
    <col min="9" max="9" width="8.796875" customWidth="1"/>
  </cols>
  <sheetData>
    <row r="1" spans="1:8" x14ac:dyDescent="0.45">
      <c r="A1" t="s">
        <v>43</v>
      </c>
    </row>
    <row r="3" spans="1:8" x14ac:dyDescent="0.45">
      <c r="A3" s="1" t="s">
        <v>44</v>
      </c>
      <c r="B3" s="2" t="s">
        <v>45</v>
      </c>
      <c r="C3" s="1" t="s">
        <v>2</v>
      </c>
      <c r="D3" s="1" t="s">
        <v>35</v>
      </c>
      <c r="E3" s="1" t="s">
        <v>46</v>
      </c>
      <c r="H3">
        <v>0.5</v>
      </c>
    </row>
    <row r="4" spans="1:8" x14ac:dyDescent="0.45">
      <c r="A4" s="71" t="s">
        <v>47</v>
      </c>
      <c r="B4" s="72" t="s">
        <v>48</v>
      </c>
      <c r="C4" s="1" t="s">
        <v>49</v>
      </c>
      <c r="D4" s="3">
        <v>7</v>
      </c>
      <c r="E4" s="71" t="s">
        <v>56</v>
      </c>
      <c r="H4">
        <v>1</v>
      </c>
    </row>
    <row r="5" spans="1:8" x14ac:dyDescent="0.45">
      <c r="A5" s="72"/>
      <c r="B5" s="72"/>
      <c r="C5" s="1" t="s">
        <v>50</v>
      </c>
      <c r="D5" s="3">
        <v>9</v>
      </c>
      <c r="E5" s="71"/>
      <c r="H5">
        <v>1.5</v>
      </c>
    </row>
    <row r="6" spans="1:8" x14ac:dyDescent="0.45">
      <c r="A6" s="72"/>
      <c r="B6" s="72"/>
      <c r="C6" s="1" t="s">
        <v>51</v>
      </c>
      <c r="D6" s="3">
        <v>14</v>
      </c>
      <c r="E6" s="71"/>
      <c r="H6">
        <v>2</v>
      </c>
    </row>
    <row r="7" spans="1:8" x14ac:dyDescent="0.45">
      <c r="A7" s="72"/>
      <c r="B7" s="72"/>
      <c r="C7" s="1" t="s">
        <v>52</v>
      </c>
      <c r="D7" s="3">
        <v>26</v>
      </c>
      <c r="E7" s="71"/>
      <c r="H7">
        <v>2.5</v>
      </c>
    </row>
    <row r="8" spans="1:8" x14ac:dyDescent="0.45">
      <c r="A8" s="72"/>
      <c r="B8" s="72"/>
      <c r="C8" s="1" t="s">
        <v>53</v>
      </c>
      <c r="D8" s="3">
        <v>42</v>
      </c>
      <c r="E8" s="71"/>
      <c r="H8">
        <v>3</v>
      </c>
    </row>
    <row r="9" spans="1:8" x14ac:dyDescent="0.45">
      <c r="A9" s="72"/>
      <c r="B9" s="72"/>
      <c r="C9" s="1" t="s">
        <v>54</v>
      </c>
      <c r="D9" s="3">
        <v>60</v>
      </c>
      <c r="E9" s="71"/>
      <c r="H9">
        <v>3.5</v>
      </c>
    </row>
    <row r="10" spans="1:8" x14ac:dyDescent="0.45">
      <c r="A10" s="72"/>
      <c r="B10" s="72"/>
      <c r="C10" s="1" t="s">
        <v>55</v>
      </c>
      <c r="D10" s="3">
        <v>23</v>
      </c>
      <c r="E10" s="71"/>
      <c r="H10">
        <v>4</v>
      </c>
    </row>
    <row r="11" spans="1:8" x14ac:dyDescent="0.45">
      <c r="A11" s="71" t="s">
        <v>57</v>
      </c>
      <c r="B11" s="72" t="s">
        <v>48</v>
      </c>
      <c r="C11" s="1" t="s">
        <v>49</v>
      </c>
      <c r="D11" s="3">
        <v>14</v>
      </c>
      <c r="E11" s="71" t="s">
        <v>56</v>
      </c>
      <c r="H11">
        <v>4.5</v>
      </c>
    </row>
    <row r="12" spans="1:8" x14ac:dyDescent="0.45">
      <c r="A12" s="72"/>
      <c r="B12" s="72"/>
      <c r="C12" s="1" t="s">
        <v>50</v>
      </c>
      <c r="D12" s="3">
        <v>18</v>
      </c>
      <c r="E12" s="71"/>
      <c r="H12">
        <v>5</v>
      </c>
    </row>
    <row r="13" spans="1:8" x14ac:dyDescent="0.45">
      <c r="A13" s="72"/>
      <c r="B13" s="72"/>
      <c r="C13" s="1" t="s">
        <v>51</v>
      </c>
      <c r="D13" s="4">
        <v>26.5</v>
      </c>
      <c r="E13" s="71"/>
      <c r="H13">
        <v>5.5</v>
      </c>
    </row>
    <row r="14" spans="1:8" x14ac:dyDescent="0.45">
      <c r="A14" s="72"/>
      <c r="B14" s="72"/>
      <c r="C14" s="1" t="s">
        <v>52</v>
      </c>
      <c r="D14" s="4">
        <v>49.5</v>
      </c>
      <c r="E14" s="71"/>
      <c r="H14">
        <v>6</v>
      </c>
    </row>
    <row r="15" spans="1:8" x14ac:dyDescent="0.45">
      <c r="A15" s="72"/>
      <c r="B15" s="72"/>
      <c r="C15" s="1" t="s">
        <v>53</v>
      </c>
      <c r="D15" s="3">
        <v>79</v>
      </c>
      <c r="E15" s="71"/>
      <c r="H15">
        <v>6.5</v>
      </c>
    </row>
    <row r="16" spans="1:8" x14ac:dyDescent="0.45">
      <c r="A16" s="72"/>
      <c r="B16" s="72"/>
      <c r="C16" s="1" t="s">
        <v>54</v>
      </c>
      <c r="D16" s="4">
        <v>113.5</v>
      </c>
      <c r="E16" s="71"/>
      <c r="H16">
        <v>7</v>
      </c>
    </row>
    <row r="17" spans="1:8" x14ac:dyDescent="0.45">
      <c r="A17" s="72"/>
      <c r="B17" s="72"/>
      <c r="C17" s="1" t="s">
        <v>55</v>
      </c>
      <c r="D17" s="4">
        <v>44.5</v>
      </c>
      <c r="E17" s="71"/>
      <c r="H17">
        <v>7.5</v>
      </c>
    </row>
    <row r="18" spans="1:8" x14ac:dyDescent="0.45">
      <c r="H18">
        <v>8</v>
      </c>
    </row>
    <row r="19" spans="1:8" x14ac:dyDescent="0.45">
      <c r="A19" t="s">
        <v>58</v>
      </c>
      <c r="H19">
        <v>8.5</v>
      </c>
    </row>
    <row r="20" spans="1:8" ht="61.2" customHeight="1" x14ac:dyDescent="0.45">
      <c r="A20" s="70" t="s">
        <v>59</v>
      </c>
      <c r="B20" s="70"/>
      <c r="C20" s="70"/>
      <c r="D20" s="70"/>
      <c r="E20" s="70"/>
      <c r="H20">
        <v>9</v>
      </c>
    </row>
    <row r="21" spans="1:8" x14ac:dyDescent="0.45">
      <c r="H21">
        <v>9.5</v>
      </c>
    </row>
    <row r="22" spans="1:8" x14ac:dyDescent="0.45">
      <c r="H22">
        <v>10</v>
      </c>
    </row>
    <row r="23" spans="1:8" x14ac:dyDescent="0.45">
      <c r="H23">
        <v>10.5</v>
      </c>
    </row>
    <row r="24" spans="1:8" x14ac:dyDescent="0.45">
      <c r="H24">
        <v>11</v>
      </c>
    </row>
    <row r="25" spans="1:8" x14ac:dyDescent="0.45">
      <c r="H25">
        <v>11.5</v>
      </c>
    </row>
    <row r="26" spans="1:8" x14ac:dyDescent="0.45">
      <c r="H26">
        <v>12</v>
      </c>
    </row>
    <row r="27" spans="1:8" x14ac:dyDescent="0.45">
      <c r="H27">
        <v>12.5</v>
      </c>
    </row>
    <row r="28" spans="1:8" x14ac:dyDescent="0.45">
      <c r="H28">
        <v>13</v>
      </c>
    </row>
    <row r="29" spans="1:8" x14ac:dyDescent="0.45">
      <c r="H29">
        <v>13.5</v>
      </c>
    </row>
    <row r="30" spans="1:8" x14ac:dyDescent="0.45">
      <c r="H30">
        <v>14</v>
      </c>
    </row>
    <row r="31" spans="1:8" x14ac:dyDescent="0.45">
      <c r="H31">
        <v>14.5</v>
      </c>
    </row>
    <row r="32" spans="1:8" x14ac:dyDescent="0.45">
      <c r="H32">
        <v>15</v>
      </c>
    </row>
    <row r="33" spans="8:8" x14ac:dyDescent="0.45">
      <c r="H33">
        <v>15.5</v>
      </c>
    </row>
    <row r="34" spans="8:8" x14ac:dyDescent="0.45">
      <c r="H34">
        <v>16</v>
      </c>
    </row>
    <row r="35" spans="8:8" x14ac:dyDescent="0.45">
      <c r="H35">
        <v>16.5</v>
      </c>
    </row>
    <row r="36" spans="8:8" x14ac:dyDescent="0.45">
      <c r="H36">
        <v>17</v>
      </c>
    </row>
    <row r="37" spans="8:8" x14ac:dyDescent="0.45">
      <c r="H37">
        <v>17.5</v>
      </c>
    </row>
    <row r="38" spans="8:8" x14ac:dyDescent="0.45">
      <c r="H38">
        <v>18</v>
      </c>
    </row>
    <row r="39" spans="8:8" x14ac:dyDescent="0.45">
      <c r="H39">
        <v>18.5</v>
      </c>
    </row>
    <row r="40" spans="8:8" x14ac:dyDescent="0.45">
      <c r="H40">
        <v>19</v>
      </c>
    </row>
    <row r="41" spans="8:8" x14ac:dyDescent="0.45">
      <c r="H41">
        <v>19.5</v>
      </c>
    </row>
    <row r="42" spans="8:8" x14ac:dyDescent="0.45">
      <c r="H42">
        <v>20</v>
      </c>
    </row>
    <row r="43" spans="8:8" x14ac:dyDescent="0.45">
      <c r="H43">
        <v>20.5</v>
      </c>
    </row>
    <row r="44" spans="8:8" x14ac:dyDescent="0.45">
      <c r="H44">
        <v>21</v>
      </c>
    </row>
    <row r="45" spans="8:8" x14ac:dyDescent="0.45">
      <c r="H45">
        <v>21.5</v>
      </c>
    </row>
    <row r="46" spans="8:8" x14ac:dyDescent="0.45">
      <c r="H46">
        <v>22</v>
      </c>
    </row>
    <row r="47" spans="8:8" x14ac:dyDescent="0.45">
      <c r="H47">
        <v>22.5</v>
      </c>
    </row>
    <row r="48" spans="8:8" x14ac:dyDescent="0.45">
      <c r="H48">
        <v>23</v>
      </c>
    </row>
    <row r="49" spans="8:8" x14ac:dyDescent="0.45">
      <c r="H49">
        <v>23.5</v>
      </c>
    </row>
    <row r="50" spans="8:8" x14ac:dyDescent="0.45">
      <c r="H50">
        <v>24</v>
      </c>
    </row>
    <row r="51" spans="8:8" x14ac:dyDescent="0.45">
      <c r="H51">
        <v>24.5</v>
      </c>
    </row>
    <row r="52" spans="8:8" x14ac:dyDescent="0.45">
      <c r="H52">
        <v>25</v>
      </c>
    </row>
    <row r="53" spans="8:8" x14ac:dyDescent="0.45">
      <c r="H53">
        <v>25.5</v>
      </c>
    </row>
    <row r="54" spans="8:8" x14ac:dyDescent="0.45">
      <c r="H54">
        <v>26</v>
      </c>
    </row>
    <row r="55" spans="8:8" x14ac:dyDescent="0.45">
      <c r="H55">
        <v>26.5</v>
      </c>
    </row>
    <row r="56" spans="8:8" x14ac:dyDescent="0.45">
      <c r="H56">
        <v>27</v>
      </c>
    </row>
    <row r="57" spans="8:8" x14ac:dyDescent="0.45">
      <c r="H57">
        <v>27.5</v>
      </c>
    </row>
    <row r="58" spans="8:8" x14ac:dyDescent="0.45">
      <c r="H58">
        <v>28</v>
      </c>
    </row>
    <row r="59" spans="8:8" x14ac:dyDescent="0.45">
      <c r="H59">
        <v>28.5</v>
      </c>
    </row>
    <row r="60" spans="8:8" x14ac:dyDescent="0.45">
      <c r="H60">
        <v>29</v>
      </c>
    </row>
    <row r="61" spans="8:8" x14ac:dyDescent="0.45">
      <c r="H61">
        <v>29.5</v>
      </c>
    </row>
    <row r="62" spans="8:8" x14ac:dyDescent="0.45">
      <c r="H62">
        <v>30</v>
      </c>
    </row>
    <row r="63" spans="8:8" x14ac:dyDescent="0.45">
      <c r="H63">
        <v>30.5</v>
      </c>
    </row>
    <row r="64" spans="8:8" x14ac:dyDescent="0.45">
      <c r="H64">
        <v>31</v>
      </c>
    </row>
    <row r="65" spans="8:8" x14ac:dyDescent="0.45">
      <c r="H65">
        <v>31.5</v>
      </c>
    </row>
    <row r="66" spans="8:8" x14ac:dyDescent="0.45">
      <c r="H66">
        <v>32</v>
      </c>
    </row>
    <row r="67" spans="8:8" x14ac:dyDescent="0.45">
      <c r="H67">
        <v>32.5</v>
      </c>
    </row>
    <row r="68" spans="8:8" x14ac:dyDescent="0.45">
      <c r="H68">
        <v>33</v>
      </c>
    </row>
    <row r="69" spans="8:8" x14ac:dyDescent="0.45">
      <c r="H69">
        <v>33.5</v>
      </c>
    </row>
    <row r="70" spans="8:8" x14ac:dyDescent="0.45">
      <c r="H70">
        <v>34</v>
      </c>
    </row>
    <row r="71" spans="8:8" x14ac:dyDescent="0.45">
      <c r="H71">
        <v>34.5</v>
      </c>
    </row>
    <row r="72" spans="8:8" x14ac:dyDescent="0.45">
      <c r="H72">
        <v>35</v>
      </c>
    </row>
    <row r="73" spans="8:8" x14ac:dyDescent="0.45">
      <c r="H73">
        <v>35.5</v>
      </c>
    </row>
    <row r="74" spans="8:8" x14ac:dyDescent="0.45">
      <c r="H74">
        <v>36</v>
      </c>
    </row>
    <row r="75" spans="8:8" x14ac:dyDescent="0.45">
      <c r="H75">
        <v>36.5</v>
      </c>
    </row>
    <row r="76" spans="8:8" x14ac:dyDescent="0.45">
      <c r="H76">
        <v>37</v>
      </c>
    </row>
    <row r="77" spans="8:8" x14ac:dyDescent="0.45">
      <c r="H77">
        <v>37.5</v>
      </c>
    </row>
    <row r="78" spans="8:8" x14ac:dyDescent="0.45">
      <c r="H78">
        <v>38</v>
      </c>
    </row>
    <row r="79" spans="8:8" x14ac:dyDescent="0.45">
      <c r="H79">
        <v>38.5</v>
      </c>
    </row>
    <row r="80" spans="8:8" x14ac:dyDescent="0.45">
      <c r="H80">
        <v>39</v>
      </c>
    </row>
    <row r="81" spans="8:8" x14ac:dyDescent="0.45">
      <c r="H81">
        <v>39.5</v>
      </c>
    </row>
    <row r="82" spans="8:8" x14ac:dyDescent="0.45">
      <c r="H82">
        <v>40</v>
      </c>
    </row>
    <row r="83" spans="8:8" x14ac:dyDescent="0.45">
      <c r="H83">
        <v>40.5</v>
      </c>
    </row>
    <row r="84" spans="8:8" x14ac:dyDescent="0.45">
      <c r="H84">
        <v>41</v>
      </c>
    </row>
    <row r="85" spans="8:8" x14ac:dyDescent="0.45">
      <c r="H85">
        <v>41.5</v>
      </c>
    </row>
    <row r="86" spans="8:8" x14ac:dyDescent="0.45">
      <c r="H86">
        <v>42</v>
      </c>
    </row>
    <row r="87" spans="8:8" x14ac:dyDescent="0.45">
      <c r="H87">
        <v>42.5</v>
      </c>
    </row>
    <row r="88" spans="8:8" x14ac:dyDescent="0.45">
      <c r="H88">
        <v>43</v>
      </c>
    </row>
    <row r="89" spans="8:8" x14ac:dyDescent="0.45">
      <c r="H89">
        <v>43.5</v>
      </c>
    </row>
    <row r="90" spans="8:8" x14ac:dyDescent="0.45">
      <c r="H90">
        <v>44</v>
      </c>
    </row>
    <row r="91" spans="8:8" x14ac:dyDescent="0.45">
      <c r="H91">
        <v>44.5</v>
      </c>
    </row>
    <row r="92" spans="8:8" x14ac:dyDescent="0.45">
      <c r="H92">
        <v>45</v>
      </c>
    </row>
    <row r="93" spans="8:8" x14ac:dyDescent="0.45">
      <c r="H93">
        <v>45.5</v>
      </c>
    </row>
    <row r="94" spans="8:8" x14ac:dyDescent="0.45">
      <c r="H94">
        <v>46</v>
      </c>
    </row>
    <row r="95" spans="8:8" x14ac:dyDescent="0.45">
      <c r="H95">
        <v>46.5</v>
      </c>
    </row>
    <row r="96" spans="8:8" x14ac:dyDescent="0.45">
      <c r="H96">
        <v>47</v>
      </c>
    </row>
    <row r="97" spans="8:8" x14ac:dyDescent="0.45">
      <c r="H97">
        <v>47.5</v>
      </c>
    </row>
    <row r="98" spans="8:8" x14ac:dyDescent="0.45">
      <c r="H98">
        <v>48</v>
      </c>
    </row>
    <row r="99" spans="8:8" x14ac:dyDescent="0.45">
      <c r="H99">
        <v>48.5</v>
      </c>
    </row>
    <row r="100" spans="8:8" x14ac:dyDescent="0.45">
      <c r="H100">
        <v>49</v>
      </c>
    </row>
    <row r="101" spans="8:8" x14ac:dyDescent="0.45">
      <c r="H101">
        <v>49.5</v>
      </c>
    </row>
    <row r="102" spans="8:8" x14ac:dyDescent="0.45">
      <c r="H102">
        <v>50</v>
      </c>
    </row>
    <row r="103" spans="8:8" x14ac:dyDescent="0.45">
      <c r="H103">
        <v>50.5</v>
      </c>
    </row>
    <row r="104" spans="8:8" x14ac:dyDescent="0.45">
      <c r="H104">
        <v>51</v>
      </c>
    </row>
    <row r="105" spans="8:8" x14ac:dyDescent="0.45">
      <c r="H105">
        <v>51.5</v>
      </c>
    </row>
    <row r="106" spans="8:8" x14ac:dyDescent="0.45">
      <c r="H106">
        <v>52</v>
      </c>
    </row>
    <row r="107" spans="8:8" x14ac:dyDescent="0.45">
      <c r="H107">
        <v>52.5</v>
      </c>
    </row>
    <row r="108" spans="8:8" x14ac:dyDescent="0.45">
      <c r="H108">
        <v>53</v>
      </c>
    </row>
    <row r="109" spans="8:8" x14ac:dyDescent="0.45">
      <c r="H109">
        <v>53.5</v>
      </c>
    </row>
    <row r="110" spans="8:8" x14ac:dyDescent="0.45">
      <c r="H110">
        <v>54</v>
      </c>
    </row>
    <row r="111" spans="8:8" x14ac:dyDescent="0.45">
      <c r="H111">
        <v>54.5</v>
      </c>
    </row>
    <row r="112" spans="8:8" x14ac:dyDescent="0.45">
      <c r="H112">
        <v>55</v>
      </c>
    </row>
    <row r="113" spans="8:8" x14ac:dyDescent="0.45">
      <c r="H113">
        <v>55.5</v>
      </c>
    </row>
    <row r="114" spans="8:8" x14ac:dyDescent="0.45">
      <c r="H114">
        <v>56</v>
      </c>
    </row>
    <row r="115" spans="8:8" x14ac:dyDescent="0.45">
      <c r="H115">
        <v>56.5</v>
      </c>
    </row>
    <row r="116" spans="8:8" x14ac:dyDescent="0.45">
      <c r="H116">
        <v>57</v>
      </c>
    </row>
    <row r="117" spans="8:8" x14ac:dyDescent="0.45">
      <c r="H117">
        <v>57.5</v>
      </c>
    </row>
    <row r="118" spans="8:8" x14ac:dyDescent="0.45">
      <c r="H118">
        <v>58</v>
      </c>
    </row>
    <row r="119" spans="8:8" x14ac:dyDescent="0.45">
      <c r="H119">
        <v>58.5</v>
      </c>
    </row>
    <row r="120" spans="8:8" x14ac:dyDescent="0.45">
      <c r="H120">
        <v>59</v>
      </c>
    </row>
    <row r="121" spans="8:8" x14ac:dyDescent="0.45">
      <c r="H121">
        <v>59.5</v>
      </c>
    </row>
    <row r="122" spans="8:8" x14ac:dyDescent="0.45">
      <c r="H122">
        <v>60</v>
      </c>
    </row>
    <row r="123" spans="8:8" x14ac:dyDescent="0.45">
      <c r="H123">
        <v>60.5</v>
      </c>
    </row>
    <row r="124" spans="8:8" x14ac:dyDescent="0.45">
      <c r="H124">
        <v>61</v>
      </c>
    </row>
    <row r="125" spans="8:8" x14ac:dyDescent="0.45">
      <c r="H125">
        <v>61.5</v>
      </c>
    </row>
    <row r="126" spans="8:8" x14ac:dyDescent="0.45">
      <c r="H126">
        <v>62</v>
      </c>
    </row>
    <row r="127" spans="8:8" x14ac:dyDescent="0.45">
      <c r="H127">
        <v>62.5</v>
      </c>
    </row>
    <row r="128" spans="8:8" x14ac:dyDescent="0.45">
      <c r="H128">
        <v>63</v>
      </c>
    </row>
    <row r="129" spans="8:8" x14ac:dyDescent="0.45">
      <c r="H129">
        <v>63.5</v>
      </c>
    </row>
    <row r="130" spans="8:8" x14ac:dyDescent="0.45">
      <c r="H130">
        <v>64</v>
      </c>
    </row>
    <row r="131" spans="8:8" x14ac:dyDescent="0.45">
      <c r="H131">
        <v>64.5</v>
      </c>
    </row>
    <row r="132" spans="8:8" x14ac:dyDescent="0.45">
      <c r="H132">
        <v>65</v>
      </c>
    </row>
    <row r="133" spans="8:8" x14ac:dyDescent="0.45">
      <c r="H133">
        <v>65.5</v>
      </c>
    </row>
    <row r="134" spans="8:8" x14ac:dyDescent="0.45">
      <c r="H134">
        <v>66</v>
      </c>
    </row>
    <row r="135" spans="8:8" x14ac:dyDescent="0.45">
      <c r="H135">
        <v>66.5</v>
      </c>
    </row>
    <row r="136" spans="8:8" x14ac:dyDescent="0.45">
      <c r="H136">
        <v>67</v>
      </c>
    </row>
    <row r="137" spans="8:8" x14ac:dyDescent="0.45">
      <c r="H137">
        <v>67.5</v>
      </c>
    </row>
    <row r="138" spans="8:8" x14ac:dyDescent="0.45">
      <c r="H138">
        <v>68</v>
      </c>
    </row>
    <row r="139" spans="8:8" x14ac:dyDescent="0.45">
      <c r="H139">
        <v>68.5</v>
      </c>
    </row>
    <row r="140" spans="8:8" x14ac:dyDescent="0.45">
      <c r="H140">
        <v>69</v>
      </c>
    </row>
    <row r="141" spans="8:8" x14ac:dyDescent="0.45">
      <c r="H141">
        <v>69.5</v>
      </c>
    </row>
    <row r="142" spans="8:8" x14ac:dyDescent="0.45">
      <c r="H142">
        <v>70</v>
      </c>
    </row>
    <row r="143" spans="8:8" x14ac:dyDescent="0.45">
      <c r="H143">
        <v>70.5</v>
      </c>
    </row>
    <row r="144" spans="8:8" x14ac:dyDescent="0.45">
      <c r="H144">
        <v>71</v>
      </c>
    </row>
    <row r="145" spans="8:8" x14ac:dyDescent="0.45">
      <c r="H145">
        <v>71.5</v>
      </c>
    </row>
    <row r="146" spans="8:8" x14ac:dyDescent="0.45">
      <c r="H146">
        <v>72</v>
      </c>
    </row>
    <row r="147" spans="8:8" x14ac:dyDescent="0.45">
      <c r="H147">
        <v>72.5</v>
      </c>
    </row>
    <row r="148" spans="8:8" x14ac:dyDescent="0.45">
      <c r="H148">
        <v>73</v>
      </c>
    </row>
    <row r="149" spans="8:8" x14ac:dyDescent="0.45">
      <c r="H149">
        <v>73.5</v>
      </c>
    </row>
    <row r="150" spans="8:8" x14ac:dyDescent="0.45">
      <c r="H150">
        <v>74</v>
      </c>
    </row>
    <row r="151" spans="8:8" x14ac:dyDescent="0.45">
      <c r="H151">
        <v>74.5</v>
      </c>
    </row>
    <row r="152" spans="8:8" x14ac:dyDescent="0.45">
      <c r="H152">
        <v>75</v>
      </c>
    </row>
    <row r="153" spans="8:8" x14ac:dyDescent="0.45">
      <c r="H153">
        <v>75.5</v>
      </c>
    </row>
    <row r="154" spans="8:8" x14ac:dyDescent="0.45">
      <c r="H154">
        <v>76</v>
      </c>
    </row>
    <row r="155" spans="8:8" x14ac:dyDescent="0.45">
      <c r="H155">
        <v>76.5</v>
      </c>
    </row>
    <row r="156" spans="8:8" x14ac:dyDescent="0.45">
      <c r="H156">
        <v>77</v>
      </c>
    </row>
    <row r="157" spans="8:8" x14ac:dyDescent="0.45">
      <c r="H157">
        <v>77.5</v>
      </c>
    </row>
    <row r="158" spans="8:8" x14ac:dyDescent="0.45">
      <c r="H158">
        <v>78</v>
      </c>
    </row>
    <row r="159" spans="8:8" x14ac:dyDescent="0.45">
      <c r="H159">
        <v>78.5</v>
      </c>
    </row>
    <row r="160" spans="8:8" x14ac:dyDescent="0.45">
      <c r="H160">
        <v>79</v>
      </c>
    </row>
    <row r="161" spans="8:8" x14ac:dyDescent="0.45">
      <c r="H161">
        <v>79.5</v>
      </c>
    </row>
    <row r="162" spans="8:8" x14ac:dyDescent="0.45">
      <c r="H162">
        <v>80</v>
      </c>
    </row>
    <row r="163" spans="8:8" x14ac:dyDescent="0.45">
      <c r="H163">
        <v>80.5</v>
      </c>
    </row>
    <row r="164" spans="8:8" x14ac:dyDescent="0.45">
      <c r="H164">
        <v>81</v>
      </c>
    </row>
    <row r="165" spans="8:8" x14ac:dyDescent="0.45">
      <c r="H165">
        <v>81.5</v>
      </c>
    </row>
    <row r="166" spans="8:8" x14ac:dyDescent="0.45">
      <c r="H166">
        <v>82</v>
      </c>
    </row>
    <row r="167" spans="8:8" x14ac:dyDescent="0.45">
      <c r="H167">
        <v>82.5</v>
      </c>
    </row>
    <row r="168" spans="8:8" x14ac:dyDescent="0.45">
      <c r="H168">
        <v>83</v>
      </c>
    </row>
    <row r="169" spans="8:8" x14ac:dyDescent="0.45">
      <c r="H169">
        <v>83.5</v>
      </c>
    </row>
    <row r="170" spans="8:8" x14ac:dyDescent="0.45">
      <c r="H170">
        <v>84</v>
      </c>
    </row>
    <row r="171" spans="8:8" x14ac:dyDescent="0.45">
      <c r="H171">
        <v>84.5</v>
      </c>
    </row>
    <row r="172" spans="8:8" x14ac:dyDescent="0.45">
      <c r="H172">
        <v>85</v>
      </c>
    </row>
    <row r="173" spans="8:8" x14ac:dyDescent="0.45">
      <c r="H173">
        <v>85.5</v>
      </c>
    </row>
    <row r="174" spans="8:8" x14ac:dyDescent="0.45">
      <c r="H174">
        <v>86</v>
      </c>
    </row>
    <row r="175" spans="8:8" x14ac:dyDescent="0.45">
      <c r="H175">
        <v>86.5</v>
      </c>
    </row>
    <row r="176" spans="8:8" x14ac:dyDescent="0.45">
      <c r="H176">
        <v>87</v>
      </c>
    </row>
    <row r="177" spans="8:8" x14ac:dyDescent="0.45">
      <c r="H177">
        <v>87.5</v>
      </c>
    </row>
    <row r="178" spans="8:8" x14ac:dyDescent="0.45">
      <c r="H178">
        <v>88</v>
      </c>
    </row>
    <row r="179" spans="8:8" x14ac:dyDescent="0.45">
      <c r="H179">
        <v>88.5</v>
      </c>
    </row>
    <row r="180" spans="8:8" x14ac:dyDescent="0.45">
      <c r="H180">
        <v>89</v>
      </c>
    </row>
    <row r="181" spans="8:8" x14ac:dyDescent="0.45">
      <c r="H181">
        <v>89.5</v>
      </c>
    </row>
    <row r="182" spans="8:8" x14ac:dyDescent="0.45">
      <c r="H182">
        <v>90</v>
      </c>
    </row>
    <row r="183" spans="8:8" x14ac:dyDescent="0.45">
      <c r="H183">
        <v>90.5</v>
      </c>
    </row>
    <row r="184" spans="8:8" x14ac:dyDescent="0.45">
      <c r="H184">
        <v>91</v>
      </c>
    </row>
    <row r="185" spans="8:8" x14ac:dyDescent="0.45">
      <c r="H185">
        <v>91.5</v>
      </c>
    </row>
    <row r="186" spans="8:8" x14ac:dyDescent="0.45">
      <c r="H186">
        <v>92</v>
      </c>
    </row>
    <row r="187" spans="8:8" x14ac:dyDescent="0.45">
      <c r="H187">
        <v>92.5</v>
      </c>
    </row>
    <row r="188" spans="8:8" x14ac:dyDescent="0.45">
      <c r="H188">
        <v>93</v>
      </c>
    </row>
    <row r="189" spans="8:8" x14ac:dyDescent="0.45">
      <c r="H189">
        <v>93.5</v>
      </c>
    </row>
    <row r="190" spans="8:8" x14ac:dyDescent="0.45">
      <c r="H190">
        <v>94</v>
      </c>
    </row>
    <row r="191" spans="8:8" x14ac:dyDescent="0.45">
      <c r="H191">
        <v>94.5</v>
      </c>
    </row>
    <row r="192" spans="8:8" x14ac:dyDescent="0.45">
      <c r="H192">
        <v>95</v>
      </c>
    </row>
    <row r="193" spans="8:8" x14ac:dyDescent="0.45">
      <c r="H193">
        <v>95.5</v>
      </c>
    </row>
    <row r="194" spans="8:8" x14ac:dyDescent="0.45">
      <c r="H194">
        <v>96</v>
      </c>
    </row>
    <row r="195" spans="8:8" x14ac:dyDescent="0.45">
      <c r="H195">
        <v>96.5</v>
      </c>
    </row>
    <row r="196" spans="8:8" x14ac:dyDescent="0.45">
      <c r="H196">
        <v>97</v>
      </c>
    </row>
    <row r="197" spans="8:8" x14ac:dyDescent="0.45">
      <c r="H197">
        <v>97.5</v>
      </c>
    </row>
    <row r="198" spans="8:8" x14ac:dyDescent="0.45">
      <c r="H198">
        <v>98</v>
      </c>
    </row>
    <row r="199" spans="8:8" x14ac:dyDescent="0.45">
      <c r="H199">
        <v>98.5</v>
      </c>
    </row>
    <row r="200" spans="8:8" x14ac:dyDescent="0.45">
      <c r="H200">
        <v>99</v>
      </c>
    </row>
    <row r="201" spans="8:8" x14ac:dyDescent="0.45">
      <c r="H201">
        <v>99.5</v>
      </c>
    </row>
    <row r="202" spans="8:8" x14ac:dyDescent="0.45">
      <c r="H202">
        <v>100</v>
      </c>
    </row>
    <row r="203" spans="8:8" x14ac:dyDescent="0.45">
      <c r="H203">
        <v>100.5</v>
      </c>
    </row>
    <row r="204" spans="8:8" x14ac:dyDescent="0.45">
      <c r="H204">
        <v>101</v>
      </c>
    </row>
    <row r="205" spans="8:8" x14ac:dyDescent="0.45">
      <c r="H205">
        <v>101.5</v>
      </c>
    </row>
    <row r="206" spans="8:8" x14ac:dyDescent="0.45">
      <c r="H206">
        <v>102</v>
      </c>
    </row>
    <row r="207" spans="8:8" x14ac:dyDescent="0.45">
      <c r="H207">
        <v>102.5</v>
      </c>
    </row>
    <row r="208" spans="8:8" x14ac:dyDescent="0.45">
      <c r="H208">
        <v>103</v>
      </c>
    </row>
    <row r="209" spans="8:8" x14ac:dyDescent="0.45">
      <c r="H209">
        <v>103.5</v>
      </c>
    </row>
    <row r="210" spans="8:8" x14ac:dyDescent="0.45">
      <c r="H210">
        <v>104</v>
      </c>
    </row>
    <row r="211" spans="8:8" x14ac:dyDescent="0.45">
      <c r="H211">
        <v>104.5</v>
      </c>
    </row>
    <row r="212" spans="8:8" x14ac:dyDescent="0.45">
      <c r="H212">
        <v>105</v>
      </c>
    </row>
    <row r="213" spans="8:8" x14ac:dyDescent="0.45">
      <c r="H213">
        <v>105.5</v>
      </c>
    </row>
    <row r="214" spans="8:8" x14ac:dyDescent="0.45">
      <c r="H214">
        <v>106</v>
      </c>
    </row>
    <row r="215" spans="8:8" x14ac:dyDescent="0.45">
      <c r="H215">
        <v>106.5</v>
      </c>
    </row>
    <row r="216" spans="8:8" x14ac:dyDescent="0.45">
      <c r="H216">
        <v>107</v>
      </c>
    </row>
    <row r="217" spans="8:8" x14ac:dyDescent="0.45">
      <c r="H217">
        <v>107.5</v>
      </c>
    </row>
    <row r="218" spans="8:8" x14ac:dyDescent="0.45">
      <c r="H218">
        <v>108</v>
      </c>
    </row>
    <row r="219" spans="8:8" x14ac:dyDescent="0.45">
      <c r="H219">
        <v>108.5</v>
      </c>
    </row>
    <row r="220" spans="8:8" x14ac:dyDescent="0.45">
      <c r="H220">
        <v>109</v>
      </c>
    </row>
    <row r="221" spans="8:8" x14ac:dyDescent="0.45">
      <c r="H221">
        <v>109.5</v>
      </c>
    </row>
    <row r="222" spans="8:8" x14ac:dyDescent="0.45">
      <c r="H222">
        <v>110</v>
      </c>
    </row>
    <row r="223" spans="8:8" x14ac:dyDescent="0.45">
      <c r="H223">
        <v>110.5</v>
      </c>
    </row>
    <row r="224" spans="8:8" x14ac:dyDescent="0.45">
      <c r="H224">
        <v>111</v>
      </c>
    </row>
    <row r="225" spans="8:8" x14ac:dyDescent="0.45">
      <c r="H225">
        <v>111.5</v>
      </c>
    </row>
    <row r="226" spans="8:8" x14ac:dyDescent="0.45">
      <c r="H226">
        <v>112</v>
      </c>
    </row>
    <row r="227" spans="8:8" x14ac:dyDescent="0.45">
      <c r="H227">
        <v>112.5</v>
      </c>
    </row>
    <row r="228" spans="8:8" x14ac:dyDescent="0.45">
      <c r="H228">
        <v>113</v>
      </c>
    </row>
    <row r="229" spans="8:8" x14ac:dyDescent="0.45">
      <c r="H229">
        <v>113.5</v>
      </c>
    </row>
    <row r="230" spans="8:8" x14ac:dyDescent="0.45">
      <c r="H230">
        <v>114</v>
      </c>
    </row>
    <row r="231" spans="8:8" x14ac:dyDescent="0.45">
      <c r="H231">
        <v>114.5</v>
      </c>
    </row>
    <row r="232" spans="8:8" x14ac:dyDescent="0.45">
      <c r="H232">
        <v>115</v>
      </c>
    </row>
    <row r="233" spans="8:8" x14ac:dyDescent="0.45">
      <c r="H233">
        <v>115.5</v>
      </c>
    </row>
    <row r="234" spans="8:8" x14ac:dyDescent="0.45">
      <c r="H234">
        <v>116</v>
      </c>
    </row>
    <row r="235" spans="8:8" x14ac:dyDescent="0.45">
      <c r="H235">
        <v>116.5</v>
      </c>
    </row>
    <row r="236" spans="8:8" x14ac:dyDescent="0.45">
      <c r="H236">
        <v>117</v>
      </c>
    </row>
    <row r="237" spans="8:8" x14ac:dyDescent="0.45">
      <c r="H237">
        <v>117.5</v>
      </c>
    </row>
    <row r="238" spans="8:8" x14ac:dyDescent="0.45">
      <c r="H238">
        <v>118</v>
      </c>
    </row>
    <row r="239" spans="8:8" x14ac:dyDescent="0.45">
      <c r="H239">
        <v>118.5</v>
      </c>
    </row>
    <row r="240" spans="8:8" x14ac:dyDescent="0.45">
      <c r="H240">
        <v>119</v>
      </c>
    </row>
    <row r="241" spans="8:8" x14ac:dyDescent="0.45">
      <c r="H241">
        <v>119.5</v>
      </c>
    </row>
    <row r="242" spans="8:8" x14ac:dyDescent="0.45">
      <c r="H242">
        <v>120</v>
      </c>
    </row>
    <row r="243" spans="8:8" x14ac:dyDescent="0.45">
      <c r="H243">
        <v>120.5</v>
      </c>
    </row>
    <row r="244" spans="8:8" x14ac:dyDescent="0.45">
      <c r="H244">
        <v>121</v>
      </c>
    </row>
    <row r="245" spans="8:8" x14ac:dyDescent="0.45">
      <c r="H245">
        <v>121.5</v>
      </c>
    </row>
    <row r="246" spans="8:8" x14ac:dyDescent="0.45">
      <c r="H246">
        <v>122</v>
      </c>
    </row>
    <row r="247" spans="8:8" x14ac:dyDescent="0.45">
      <c r="H247">
        <v>122.5</v>
      </c>
    </row>
    <row r="248" spans="8:8" x14ac:dyDescent="0.45">
      <c r="H248">
        <v>123</v>
      </c>
    </row>
    <row r="249" spans="8:8" x14ac:dyDescent="0.45">
      <c r="H249">
        <v>123.5</v>
      </c>
    </row>
    <row r="250" spans="8:8" x14ac:dyDescent="0.45">
      <c r="H250">
        <v>124</v>
      </c>
    </row>
    <row r="251" spans="8:8" x14ac:dyDescent="0.45">
      <c r="H251">
        <v>124.5</v>
      </c>
    </row>
    <row r="252" spans="8:8" x14ac:dyDescent="0.45">
      <c r="H252">
        <v>125</v>
      </c>
    </row>
    <row r="253" spans="8:8" x14ac:dyDescent="0.45">
      <c r="H253">
        <v>125.5</v>
      </c>
    </row>
    <row r="254" spans="8:8" x14ac:dyDescent="0.45">
      <c r="H254">
        <v>126</v>
      </c>
    </row>
    <row r="255" spans="8:8" x14ac:dyDescent="0.45">
      <c r="H255">
        <v>126.5</v>
      </c>
    </row>
    <row r="256" spans="8:8" x14ac:dyDescent="0.45">
      <c r="H256">
        <v>127</v>
      </c>
    </row>
    <row r="257" spans="8:8" x14ac:dyDescent="0.45">
      <c r="H257">
        <v>127.5</v>
      </c>
    </row>
    <row r="258" spans="8:8" x14ac:dyDescent="0.45">
      <c r="H258">
        <v>128</v>
      </c>
    </row>
    <row r="259" spans="8:8" x14ac:dyDescent="0.45">
      <c r="H259">
        <v>128.5</v>
      </c>
    </row>
    <row r="260" spans="8:8" x14ac:dyDescent="0.45">
      <c r="H260">
        <v>129</v>
      </c>
    </row>
    <row r="261" spans="8:8" x14ac:dyDescent="0.45">
      <c r="H261">
        <v>129.5</v>
      </c>
    </row>
    <row r="262" spans="8:8" x14ac:dyDescent="0.45">
      <c r="H262">
        <v>130</v>
      </c>
    </row>
    <row r="263" spans="8:8" x14ac:dyDescent="0.45">
      <c r="H263">
        <v>130.5</v>
      </c>
    </row>
    <row r="264" spans="8:8" x14ac:dyDescent="0.45">
      <c r="H264">
        <v>131</v>
      </c>
    </row>
    <row r="265" spans="8:8" x14ac:dyDescent="0.45">
      <c r="H265">
        <v>131.5</v>
      </c>
    </row>
    <row r="266" spans="8:8" x14ac:dyDescent="0.45">
      <c r="H266">
        <v>132</v>
      </c>
    </row>
    <row r="267" spans="8:8" x14ac:dyDescent="0.45">
      <c r="H267">
        <v>132.5</v>
      </c>
    </row>
    <row r="268" spans="8:8" x14ac:dyDescent="0.45">
      <c r="H268">
        <v>133</v>
      </c>
    </row>
    <row r="269" spans="8:8" x14ac:dyDescent="0.45">
      <c r="H269">
        <v>133.5</v>
      </c>
    </row>
    <row r="270" spans="8:8" x14ac:dyDescent="0.45">
      <c r="H270">
        <v>134</v>
      </c>
    </row>
    <row r="271" spans="8:8" x14ac:dyDescent="0.45">
      <c r="H271">
        <v>134.5</v>
      </c>
    </row>
    <row r="272" spans="8:8" x14ac:dyDescent="0.45">
      <c r="H272">
        <v>135</v>
      </c>
    </row>
    <row r="273" spans="8:8" x14ac:dyDescent="0.45">
      <c r="H273">
        <v>135.5</v>
      </c>
    </row>
    <row r="274" spans="8:8" x14ac:dyDescent="0.45">
      <c r="H274">
        <v>136</v>
      </c>
    </row>
    <row r="275" spans="8:8" x14ac:dyDescent="0.45">
      <c r="H275">
        <v>136.5</v>
      </c>
    </row>
    <row r="276" spans="8:8" x14ac:dyDescent="0.45">
      <c r="H276">
        <v>137</v>
      </c>
    </row>
    <row r="277" spans="8:8" x14ac:dyDescent="0.45">
      <c r="H277">
        <v>137.5</v>
      </c>
    </row>
    <row r="278" spans="8:8" x14ac:dyDescent="0.45">
      <c r="H278">
        <v>138</v>
      </c>
    </row>
    <row r="279" spans="8:8" x14ac:dyDescent="0.45">
      <c r="H279">
        <v>138.5</v>
      </c>
    </row>
    <row r="280" spans="8:8" x14ac:dyDescent="0.45">
      <c r="H280">
        <v>139</v>
      </c>
    </row>
    <row r="281" spans="8:8" x14ac:dyDescent="0.45">
      <c r="H281">
        <v>139.5</v>
      </c>
    </row>
    <row r="282" spans="8:8" x14ac:dyDescent="0.45">
      <c r="H282">
        <v>140</v>
      </c>
    </row>
    <row r="283" spans="8:8" x14ac:dyDescent="0.45">
      <c r="H283">
        <v>140.5</v>
      </c>
    </row>
    <row r="284" spans="8:8" x14ac:dyDescent="0.45">
      <c r="H284">
        <v>141</v>
      </c>
    </row>
    <row r="285" spans="8:8" x14ac:dyDescent="0.45">
      <c r="H285">
        <v>141.5</v>
      </c>
    </row>
    <row r="286" spans="8:8" x14ac:dyDescent="0.45">
      <c r="H286">
        <v>142</v>
      </c>
    </row>
    <row r="287" spans="8:8" x14ac:dyDescent="0.45">
      <c r="H287">
        <v>142.5</v>
      </c>
    </row>
    <row r="288" spans="8:8" x14ac:dyDescent="0.45">
      <c r="H288">
        <v>143</v>
      </c>
    </row>
    <row r="289" spans="8:8" x14ac:dyDescent="0.45">
      <c r="H289">
        <v>143.5</v>
      </c>
    </row>
    <row r="290" spans="8:8" x14ac:dyDescent="0.45">
      <c r="H290">
        <v>144</v>
      </c>
    </row>
    <row r="291" spans="8:8" x14ac:dyDescent="0.45">
      <c r="H291">
        <v>144.5</v>
      </c>
    </row>
    <row r="292" spans="8:8" x14ac:dyDescent="0.45">
      <c r="H292">
        <v>145</v>
      </c>
    </row>
    <row r="293" spans="8:8" x14ac:dyDescent="0.45">
      <c r="H293">
        <v>145.5</v>
      </c>
    </row>
    <row r="294" spans="8:8" x14ac:dyDescent="0.45">
      <c r="H294">
        <v>146</v>
      </c>
    </row>
    <row r="295" spans="8:8" x14ac:dyDescent="0.45">
      <c r="H295">
        <v>146.5</v>
      </c>
    </row>
    <row r="296" spans="8:8" x14ac:dyDescent="0.45">
      <c r="H296">
        <v>147</v>
      </c>
    </row>
    <row r="297" spans="8:8" x14ac:dyDescent="0.45">
      <c r="H297">
        <v>147.5</v>
      </c>
    </row>
    <row r="298" spans="8:8" x14ac:dyDescent="0.45">
      <c r="H298">
        <v>148</v>
      </c>
    </row>
    <row r="299" spans="8:8" x14ac:dyDescent="0.45">
      <c r="H299">
        <v>148.5</v>
      </c>
    </row>
    <row r="300" spans="8:8" x14ac:dyDescent="0.45">
      <c r="H300">
        <v>149</v>
      </c>
    </row>
    <row r="301" spans="8:8" x14ac:dyDescent="0.45">
      <c r="H301">
        <v>149.5</v>
      </c>
    </row>
    <row r="302" spans="8:8" x14ac:dyDescent="0.45">
      <c r="H302">
        <v>150</v>
      </c>
    </row>
    <row r="303" spans="8:8" x14ac:dyDescent="0.45">
      <c r="H303">
        <v>150.5</v>
      </c>
    </row>
    <row r="304" spans="8:8" x14ac:dyDescent="0.45">
      <c r="H304">
        <v>151</v>
      </c>
    </row>
    <row r="305" spans="8:8" x14ac:dyDescent="0.45">
      <c r="H305">
        <v>151.5</v>
      </c>
    </row>
    <row r="306" spans="8:8" x14ac:dyDescent="0.45">
      <c r="H306">
        <v>152</v>
      </c>
    </row>
    <row r="307" spans="8:8" x14ac:dyDescent="0.45">
      <c r="H307">
        <v>152.5</v>
      </c>
    </row>
    <row r="308" spans="8:8" x14ac:dyDescent="0.45">
      <c r="H308">
        <v>153</v>
      </c>
    </row>
    <row r="309" spans="8:8" x14ac:dyDescent="0.45">
      <c r="H309">
        <v>153.5</v>
      </c>
    </row>
    <row r="310" spans="8:8" x14ac:dyDescent="0.45">
      <c r="H310">
        <v>154</v>
      </c>
    </row>
    <row r="311" spans="8:8" x14ac:dyDescent="0.45">
      <c r="H311">
        <v>154.5</v>
      </c>
    </row>
    <row r="312" spans="8:8" x14ac:dyDescent="0.45">
      <c r="H312">
        <v>155</v>
      </c>
    </row>
    <row r="313" spans="8:8" x14ac:dyDescent="0.45">
      <c r="H313">
        <v>155.5</v>
      </c>
    </row>
    <row r="314" spans="8:8" x14ac:dyDescent="0.45">
      <c r="H314">
        <v>156</v>
      </c>
    </row>
    <row r="315" spans="8:8" x14ac:dyDescent="0.45">
      <c r="H315">
        <v>156.5</v>
      </c>
    </row>
    <row r="316" spans="8:8" x14ac:dyDescent="0.45">
      <c r="H316">
        <v>157</v>
      </c>
    </row>
    <row r="317" spans="8:8" x14ac:dyDescent="0.45">
      <c r="H317">
        <v>157.5</v>
      </c>
    </row>
    <row r="318" spans="8:8" x14ac:dyDescent="0.45">
      <c r="H318">
        <v>158</v>
      </c>
    </row>
    <row r="319" spans="8:8" x14ac:dyDescent="0.45">
      <c r="H319">
        <v>158.5</v>
      </c>
    </row>
    <row r="320" spans="8:8" x14ac:dyDescent="0.45">
      <c r="H320">
        <v>159</v>
      </c>
    </row>
    <row r="321" spans="8:8" x14ac:dyDescent="0.45">
      <c r="H321">
        <v>159.5</v>
      </c>
    </row>
    <row r="322" spans="8:8" x14ac:dyDescent="0.45">
      <c r="H322">
        <v>160</v>
      </c>
    </row>
    <row r="323" spans="8:8" x14ac:dyDescent="0.45">
      <c r="H323">
        <v>160.5</v>
      </c>
    </row>
    <row r="324" spans="8:8" x14ac:dyDescent="0.45">
      <c r="H324">
        <v>161</v>
      </c>
    </row>
    <row r="325" spans="8:8" x14ac:dyDescent="0.45">
      <c r="H325">
        <v>161.5</v>
      </c>
    </row>
    <row r="326" spans="8:8" x14ac:dyDescent="0.45">
      <c r="H326">
        <v>162</v>
      </c>
    </row>
    <row r="327" spans="8:8" x14ac:dyDescent="0.45">
      <c r="H327">
        <v>162.5</v>
      </c>
    </row>
    <row r="328" spans="8:8" x14ac:dyDescent="0.45">
      <c r="H328">
        <v>163</v>
      </c>
    </row>
    <row r="329" spans="8:8" x14ac:dyDescent="0.45">
      <c r="H329">
        <v>163.5</v>
      </c>
    </row>
    <row r="330" spans="8:8" x14ac:dyDescent="0.45">
      <c r="H330">
        <v>164</v>
      </c>
    </row>
    <row r="331" spans="8:8" x14ac:dyDescent="0.45">
      <c r="H331">
        <v>164.5</v>
      </c>
    </row>
    <row r="332" spans="8:8" x14ac:dyDescent="0.45">
      <c r="H332">
        <v>165</v>
      </c>
    </row>
    <row r="333" spans="8:8" x14ac:dyDescent="0.45">
      <c r="H333">
        <v>165.5</v>
      </c>
    </row>
    <row r="334" spans="8:8" x14ac:dyDescent="0.45">
      <c r="H334">
        <v>166</v>
      </c>
    </row>
    <row r="335" spans="8:8" x14ac:dyDescent="0.45">
      <c r="H335">
        <v>166.5</v>
      </c>
    </row>
    <row r="336" spans="8:8" x14ac:dyDescent="0.45">
      <c r="H336">
        <v>167</v>
      </c>
    </row>
    <row r="337" spans="8:8" x14ac:dyDescent="0.45">
      <c r="H337">
        <v>167.5</v>
      </c>
    </row>
    <row r="338" spans="8:8" x14ac:dyDescent="0.45">
      <c r="H338">
        <v>168</v>
      </c>
    </row>
    <row r="339" spans="8:8" x14ac:dyDescent="0.45">
      <c r="H339">
        <v>168.5</v>
      </c>
    </row>
    <row r="340" spans="8:8" x14ac:dyDescent="0.45">
      <c r="H340">
        <v>169</v>
      </c>
    </row>
    <row r="341" spans="8:8" x14ac:dyDescent="0.45">
      <c r="H341">
        <v>169.5</v>
      </c>
    </row>
    <row r="342" spans="8:8" x14ac:dyDescent="0.45">
      <c r="H342">
        <v>170</v>
      </c>
    </row>
    <row r="343" spans="8:8" x14ac:dyDescent="0.45">
      <c r="H343">
        <v>170.5</v>
      </c>
    </row>
    <row r="344" spans="8:8" x14ac:dyDescent="0.45">
      <c r="H344">
        <v>171</v>
      </c>
    </row>
    <row r="345" spans="8:8" x14ac:dyDescent="0.45">
      <c r="H345">
        <v>171.5</v>
      </c>
    </row>
    <row r="346" spans="8:8" x14ac:dyDescent="0.45">
      <c r="H346">
        <v>172</v>
      </c>
    </row>
    <row r="347" spans="8:8" x14ac:dyDescent="0.45">
      <c r="H347">
        <v>172.5</v>
      </c>
    </row>
    <row r="348" spans="8:8" x14ac:dyDescent="0.45">
      <c r="H348">
        <v>173</v>
      </c>
    </row>
    <row r="349" spans="8:8" x14ac:dyDescent="0.45">
      <c r="H349">
        <v>173.5</v>
      </c>
    </row>
    <row r="350" spans="8:8" x14ac:dyDescent="0.45">
      <c r="H350">
        <v>174</v>
      </c>
    </row>
    <row r="351" spans="8:8" x14ac:dyDescent="0.45">
      <c r="H351">
        <v>174.5</v>
      </c>
    </row>
    <row r="352" spans="8:8" x14ac:dyDescent="0.45">
      <c r="H352">
        <v>175</v>
      </c>
    </row>
    <row r="353" spans="8:8" x14ac:dyDescent="0.45">
      <c r="H353">
        <v>175.5</v>
      </c>
    </row>
    <row r="354" spans="8:8" x14ac:dyDescent="0.45">
      <c r="H354">
        <v>176</v>
      </c>
    </row>
    <row r="355" spans="8:8" x14ac:dyDescent="0.45">
      <c r="H355">
        <v>176.5</v>
      </c>
    </row>
    <row r="356" spans="8:8" x14ac:dyDescent="0.45">
      <c r="H356">
        <v>177</v>
      </c>
    </row>
    <row r="357" spans="8:8" x14ac:dyDescent="0.45">
      <c r="H357">
        <v>177.5</v>
      </c>
    </row>
    <row r="358" spans="8:8" x14ac:dyDescent="0.45">
      <c r="H358">
        <v>178</v>
      </c>
    </row>
    <row r="359" spans="8:8" x14ac:dyDescent="0.45">
      <c r="H359">
        <v>178.5</v>
      </c>
    </row>
    <row r="360" spans="8:8" x14ac:dyDescent="0.45">
      <c r="H360">
        <v>179</v>
      </c>
    </row>
    <row r="361" spans="8:8" x14ac:dyDescent="0.45">
      <c r="H361">
        <v>179.5</v>
      </c>
    </row>
    <row r="362" spans="8:8" x14ac:dyDescent="0.45">
      <c r="H362">
        <v>180</v>
      </c>
    </row>
    <row r="363" spans="8:8" x14ac:dyDescent="0.45">
      <c r="H363">
        <v>180.5</v>
      </c>
    </row>
    <row r="364" spans="8:8" x14ac:dyDescent="0.45">
      <c r="H364">
        <v>181</v>
      </c>
    </row>
    <row r="365" spans="8:8" x14ac:dyDescent="0.45">
      <c r="H365">
        <v>181.5</v>
      </c>
    </row>
    <row r="366" spans="8:8" x14ac:dyDescent="0.45">
      <c r="H366">
        <v>182</v>
      </c>
    </row>
    <row r="367" spans="8:8" x14ac:dyDescent="0.45">
      <c r="H367">
        <v>182.5</v>
      </c>
    </row>
    <row r="368" spans="8:8" x14ac:dyDescent="0.45">
      <c r="H368">
        <v>183</v>
      </c>
    </row>
    <row r="369" spans="8:8" x14ac:dyDescent="0.45">
      <c r="H369">
        <v>183.5</v>
      </c>
    </row>
    <row r="370" spans="8:8" x14ac:dyDescent="0.45">
      <c r="H370">
        <v>184</v>
      </c>
    </row>
    <row r="371" spans="8:8" x14ac:dyDescent="0.45">
      <c r="H371">
        <v>184.5</v>
      </c>
    </row>
    <row r="372" spans="8:8" x14ac:dyDescent="0.45">
      <c r="H372">
        <v>185</v>
      </c>
    </row>
    <row r="373" spans="8:8" x14ac:dyDescent="0.45">
      <c r="H373">
        <v>185.5</v>
      </c>
    </row>
    <row r="374" spans="8:8" x14ac:dyDescent="0.45">
      <c r="H374">
        <v>186</v>
      </c>
    </row>
    <row r="375" spans="8:8" x14ac:dyDescent="0.45">
      <c r="H375">
        <v>186.5</v>
      </c>
    </row>
    <row r="376" spans="8:8" x14ac:dyDescent="0.45">
      <c r="H376">
        <v>187</v>
      </c>
    </row>
    <row r="377" spans="8:8" x14ac:dyDescent="0.45">
      <c r="H377">
        <v>187.5</v>
      </c>
    </row>
    <row r="378" spans="8:8" x14ac:dyDescent="0.45">
      <c r="H378">
        <v>188</v>
      </c>
    </row>
    <row r="379" spans="8:8" x14ac:dyDescent="0.45">
      <c r="H379">
        <v>188.5</v>
      </c>
    </row>
    <row r="380" spans="8:8" x14ac:dyDescent="0.45">
      <c r="H380">
        <v>189</v>
      </c>
    </row>
    <row r="381" spans="8:8" x14ac:dyDescent="0.45">
      <c r="H381">
        <v>189.5</v>
      </c>
    </row>
    <row r="382" spans="8:8" x14ac:dyDescent="0.45">
      <c r="H382">
        <v>190</v>
      </c>
    </row>
    <row r="383" spans="8:8" x14ac:dyDescent="0.45">
      <c r="H383">
        <v>190.5</v>
      </c>
    </row>
    <row r="384" spans="8:8" x14ac:dyDescent="0.45">
      <c r="H384">
        <v>191</v>
      </c>
    </row>
    <row r="385" spans="8:8" x14ac:dyDescent="0.45">
      <c r="H385">
        <v>191.5</v>
      </c>
    </row>
    <row r="386" spans="8:8" x14ac:dyDescent="0.45">
      <c r="H386">
        <v>192</v>
      </c>
    </row>
    <row r="387" spans="8:8" x14ac:dyDescent="0.45">
      <c r="H387">
        <v>192.5</v>
      </c>
    </row>
    <row r="388" spans="8:8" x14ac:dyDescent="0.45">
      <c r="H388">
        <v>193</v>
      </c>
    </row>
    <row r="389" spans="8:8" x14ac:dyDescent="0.45">
      <c r="H389">
        <v>193.5</v>
      </c>
    </row>
    <row r="390" spans="8:8" x14ac:dyDescent="0.45">
      <c r="H390">
        <v>194</v>
      </c>
    </row>
    <row r="391" spans="8:8" x14ac:dyDescent="0.45">
      <c r="H391">
        <v>194.5</v>
      </c>
    </row>
    <row r="392" spans="8:8" x14ac:dyDescent="0.45">
      <c r="H392">
        <v>195</v>
      </c>
    </row>
    <row r="393" spans="8:8" x14ac:dyDescent="0.45">
      <c r="H393">
        <v>195.5</v>
      </c>
    </row>
    <row r="394" spans="8:8" x14ac:dyDescent="0.45">
      <c r="H394">
        <v>196</v>
      </c>
    </row>
    <row r="395" spans="8:8" x14ac:dyDescent="0.45">
      <c r="H395">
        <v>196.5</v>
      </c>
    </row>
    <row r="396" spans="8:8" x14ac:dyDescent="0.45">
      <c r="H396">
        <v>197</v>
      </c>
    </row>
    <row r="397" spans="8:8" x14ac:dyDescent="0.45">
      <c r="H397">
        <v>197.5</v>
      </c>
    </row>
    <row r="398" spans="8:8" x14ac:dyDescent="0.45">
      <c r="H398">
        <v>198</v>
      </c>
    </row>
    <row r="399" spans="8:8" x14ac:dyDescent="0.45">
      <c r="H399">
        <v>198.5</v>
      </c>
    </row>
    <row r="400" spans="8:8" x14ac:dyDescent="0.45">
      <c r="H400">
        <v>199</v>
      </c>
    </row>
    <row r="401" spans="8:8" x14ac:dyDescent="0.45">
      <c r="H401">
        <v>199.5</v>
      </c>
    </row>
    <row r="402" spans="8:8" x14ac:dyDescent="0.45">
      <c r="H402">
        <v>200</v>
      </c>
    </row>
  </sheetData>
  <sheetProtection algorithmName="SHA-512" hashValue="hsa4vymppEvazvG34ycXSZX6ylfSAUM3LUiKYTcxZFnhV/x3sPykAcIySK0BvHt/8Ia9kCMcSn/PbwqJp4JCuQ==" saltValue="ABc/eatoo6gbjGXHmYM5RA==" spinCount="100000" sheet="1" objects="1" scenarios="1"/>
  <mergeCells count="7">
    <mergeCell ref="A20:E20"/>
    <mergeCell ref="A4:A10"/>
    <mergeCell ref="B4:B10"/>
    <mergeCell ref="E4:E10"/>
    <mergeCell ref="A11:A17"/>
    <mergeCell ref="B11:B17"/>
    <mergeCell ref="E11:E17"/>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①計算表シート</vt:lpstr>
      <vt:lpstr>記載例（計算表）</vt:lpstr>
      <vt:lpstr>②チェックシート</vt:lpstr>
      <vt:lpstr>基準量表</vt:lpstr>
      <vt:lpstr>②チェックシート!Print_Area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Isglg011</dc:creator>
  <cp:lastModifiedBy>Isglg017</cp:lastModifiedBy>
  <cp:lastPrinted>2023-10-27T05:21:47Z</cp:lastPrinted>
  <dcterms:created xsi:type="dcterms:W3CDTF">2023-10-26T06:54:07Z</dcterms:created>
  <dcterms:modified xsi:type="dcterms:W3CDTF">2025-07-10T01:35:32Z</dcterms:modified>
</cp:coreProperties>
</file>