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172.26.13.200\share\障がい福祉課共有\【3-1】在宅福祉係\008地域生活支援事業\利用実績票（様式）\日中一時\"/>
    </mc:Choice>
  </mc:AlternateContent>
  <xr:revisionPtr revIDLastSave="0" documentId="13_ncr:1_{7B5A237F-F26F-4056-9196-69EAD95A0F40}" xr6:coauthVersionLast="36" xr6:coauthVersionMax="36" xr10:uidLastSave="{00000000-0000-0000-0000-000000000000}"/>
  <workbookProtection workbookAlgorithmName="SHA-512" workbookHashValue="ZNvjrWTiR7VauwcchBeuVCnuVY1IFMpNPAGESPQtZa0Jgu1QIHGmfMy3Rg0pqWF7sRMu5LtS1HLFpJBg7A7d+g==" workbookSaltValue="jIvruJPQwudmyegbwbrZsQ==" workbookSpinCount="100000" lockStructure="1"/>
  <bookViews>
    <workbookView xWindow="0" yWindow="0" windowWidth="23040" windowHeight="8964" xr2:uid="{00000000-000D-0000-FFFF-FFFF00000000}"/>
  </bookViews>
  <sheets>
    <sheet name="説明書" sheetId="7" r:id="rId1"/>
    <sheet name="単価表" sheetId="4" r:id="rId2"/>
    <sheet name="利用者リスト" sheetId="9" r:id="rId3"/>
    <sheet name="入力シート" sheetId="5" r:id="rId4"/>
    <sheet name="利用明細書" sheetId="6" r:id="rId5"/>
    <sheet name="請求書" sheetId="8" r:id="rId6"/>
  </sheets>
  <definedNames>
    <definedName name="_xlnm.Print_Area" localSheetId="5">請求書!$A$1:$Q$42</definedName>
    <definedName name="_xlnm.Print_Area" localSheetId="3">入力シート!$A$1:$FD$38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H20" i="8"/>
  <c r="EP1" i="6" l="1"/>
  <c r="DZ1" i="6"/>
  <c r="DJ1" i="6"/>
  <c r="CT1" i="6"/>
  <c r="CD1" i="6"/>
  <c r="BN1" i="6"/>
  <c r="AX1" i="6"/>
  <c r="AH1" i="6"/>
  <c r="R1" i="6"/>
  <c r="EU1" i="6" l="1"/>
  <c r="EE1" i="6"/>
  <c r="DO1" i="6"/>
  <c r="CY1" i="6"/>
  <c r="CI1" i="6"/>
  <c r="BS1" i="6"/>
  <c r="BC1" i="6"/>
  <c r="AM1" i="6"/>
  <c r="W1" i="6"/>
  <c r="G1" i="6"/>
  <c r="D19" i="8" l="1"/>
  <c r="D18" i="8"/>
  <c r="D17" i="8"/>
  <c r="D16" i="8"/>
  <c r="D15" i="8"/>
  <c r="D14" i="8"/>
  <c r="D13" i="8"/>
  <c r="D12" i="8"/>
  <c r="D11" i="8"/>
  <c r="D10" i="8"/>
  <c r="K12" i="8" l="1"/>
  <c r="H12" i="8"/>
  <c r="K16" i="8"/>
  <c r="H16" i="8"/>
  <c r="K13" i="8"/>
  <c r="H13" i="8"/>
  <c r="K17" i="8"/>
  <c r="H17" i="8"/>
  <c r="K14" i="8"/>
  <c r="H14" i="8"/>
  <c r="K18" i="8"/>
  <c r="H18" i="8"/>
  <c r="K15" i="8"/>
  <c r="H15" i="8"/>
  <c r="K19" i="8"/>
  <c r="H19" i="8"/>
  <c r="K11" i="8"/>
  <c r="H11" i="8"/>
  <c r="L4" i="8"/>
  <c r="I4" i="9" l="1"/>
  <c r="FB3" i="6" l="1"/>
  <c r="EL3" i="6"/>
  <c r="DV3" i="6"/>
  <c r="DF3" i="6"/>
  <c r="CP3" i="6"/>
  <c r="BZ3" i="6"/>
  <c r="BJ3" i="6"/>
  <c r="AT3" i="6"/>
  <c r="AD3" i="6"/>
  <c r="N3" i="6"/>
  <c r="EV3" i="5"/>
  <c r="EF3" i="5"/>
  <c r="DP3" i="5"/>
  <c r="CZ3" i="5"/>
  <c r="CJ3" i="5"/>
  <c r="BT3" i="5"/>
  <c r="BD3" i="5"/>
  <c r="AN3" i="5"/>
  <c r="X3" i="5"/>
  <c r="H3" i="5"/>
  <c r="FC39" i="6" l="1"/>
  <c r="FC38" i="6"/>
  <c r="FC37" i="6"/>
  <c r="FC36" i="6"/>
  <c r="FC35" i="6"/>
  <c r="FC34" i="6"/>
  <c r="FC33" i="6"/>
  <c r="FC32" i="6"/>
  <c r="FC31" i="6"/>
  <c r="FC30" i="6"/>
  <c r="FC29" i="6"/>
  <c r="FC28" i="6"/>
  <c r="FC27" i="6"/>
  <c r="FC26" i="6"/>
  <c r="FC25" i="6"/>
  <c r="FC24" i="6"/>
  <c r="FC23" i="6"/>
  <c r="FC22" i="6"/>
  <c r="FC21" i="6"/>
  <c r="FC20" i="6"/>
  <c r="FC18" i="6"/>
  <c r="FC17" i="6"/>
  <c r="FC16" i="6"/>
  <c r="FC15" i="6"/>
  <c r="FC14" i="6"/>
  <c r="FC13" i="6"/>
  <c r="FC12" i="6"/>
  <c r="FC11" i="6"/>
  <c r="FC10" i="6"/>
  <c r="FC9" i="6"/>
  <c r="EM39" i="6"/>
  <c r="EM38" i="6"/>
  <c r="EM37" i="6"/>
  <c r="EM36" i="6"/>
  <c r="EM35" i="6"/>
  <c r="EM34" i="6"/>
  <c r="EM33" i="6"/>
  <c r="EM32" i="6"/>
  <c r="EM31" i="6"/>
  <c r="EM30" i="6"/>
  <c r="EM29" i="6"/>
  <c r="EM28" i="6"/>
  <c r="EM27" i="6"/>
  <c r="EM26" i="6"/>
  <c r="EM25" i="6"/>
  <c r="EM24" i="6"/>
  <c r="EM23" i="6"/>
  <c r="EM22" i="6"/>
  <c r="EM21" i="6"/>
  <c r="EM20" i="6"/>
  <c r="EM19" i="6"/>
  <c r="EM18" i="6"/>
  <c r="EM17" i="6"/>
  <c r="EM16" i="6"/>
  <c r="EM15" i="6"/>
  <c r="EM14" i="6"/>
  <c r="EM12" i="6"/>
  <c r="EM11" i="6"/>
  <c r="EM10" i="6"/>
  <c r="EM9" i="6"/>
  <c r="DW39" i="6"/>
  <c r="DW38" i="6"/>
  <c r="DW37" i="6"/>
  <c r="DW36" i="6"/>
  <c r="DW35" i="6"/>
  <c r="DW34" i="6"/>
  <c r="DW33" i="6"/>
  <c r="DW32" i="6"/>
  <c r="DW31" i="6"/>
  <c r="DW30" i="6"/>
  <c r="DW29" i="6"/>
  <c r="DW28" i="6"/>
  <c r="DW27" i="6"/>
  <c r="DW26" i="6"/>
  <c r="DW25" i="6"/>
  <c r="DW24" i="6"/>
  <c r="DW23" i="6"/>
  <c r="DW22" i="6"/>
  <c r="DW21" i="6"/>
  <c r="DW20" i="6"/>
  <c r="DW19" i="6"/>
  <c r="DW18" i="6"/>
  <c r="DW17" i="6"/>
  <c r="DW16" i="6"/>
  <c r="DW15" i="6"/>
  <c r="DW13" i="6"/>
  <c r="DW12" i="6"/>
  <c r="DW11" i="6"/>
  <c r="DW10" i="6"/>
  <c r="DW9" i="6"/>
  <c r="DG39" i="6"/>
  <c r="DG38" i="6"/>
  <c r="DG37" i="6"/>
  <c r="DG36" i="6"/>
  <c r="DG35" i="6"/>
  <c r="DG34" i="6"/>
  <c r="DG33" i="6"/>
  <c r="DG32" i="6"/>
  <c r="DG31" i="6"/>
  <c r="DG30" i="6"/>
  <c r="DG29" i="6"/>
  <c r="DG28" i="6"/>
  <c r="DG27" i="6"/>
  <c r="DG26" i="6"/>
  <c r="DG25" i="6"/>
  <c r="DG24" i="6"/>
  <c r="DG23" i="6"/>
  <c r="DG22" i="6"/>
  <c r="DG21" i="6"/>
  <c r="DG20" i="6"/>
  <c r="DG19" i="6"/>
  <c r="DG18" i="6"/>
  <c r="DG17" i="6"/>
  <c r="DG16" i="6"/>
  <c r="DG15" i="6"/>
  <c r="DG13" i="6"/>
  <c r="DG11" i="6"/>
  <c r="DG10" i="6"/>
  <c r="DG9" i="6"/>
  <c r="CQ39" i="6"/>
  <c r="CQ38" i="6"/>
  <c r="CQ37" i="6"/>
  <c r="CQ36" i="6"/>
  <c r="CQ35" i="6"/>
  <c r="CQ34" i="6"/>
  <c r="CQ33" i="6"/>
  <c r="CQ32" i="6"/>
  <c r="CQ31" i="6"/>
  <c r="CQ30" i="6"/>
  <c r="CQ29" i="6"/>
  <c r="CQ28" i="6"/>
  <c r="CQ27" i="6"/>
  <c r="CQ26" i="6"/>
  <c r="CQ25" i="6"/>
  <c r="CQ24" i="6"/>
  <c r="CQ23" i="6"/>
  <c r="CQ22" i="6"/>
  <c r="CQ21" i="6"/>
  <c r="CQ20" i="6"/>
  <c r="CQ19" i="6"/>
  <c r="CQ18" i="6"/>
  <c r="CQ17" i="6"/>
  <c r="CQ16" i="6"/>
  <c r="CQ15" i="6"/>
  <c r="CQ14" i="6"/>
  <c r="CQ13" i="6"/>
  <c r="CQ12" i="6"/>
  <c r="CQ10" i="6"/>
  <c r="CQ9" i="6"/>
  <c r="CA39" i="6"/>
  <c r="CA38" i="6"/>
  <c r="CA37" i="6"/>
  <c r="CA36" i="6"/>
  <c r="CA35" i="6"/>
  <c r="CA34" i="6"/>
  <c r="CA33" i="6"/>
  <c r="CA32" i="6"/>
  <c r="CA31" i="6"/>
  <c r="CA30" i="6"/>
  <c r="CA29" i="6"/>
  <c r="CA28" i="6"/>
  <c r="CA27" i="6"/>
  <c r="CA26" i="6"/>
  <c r="CA25" i="6"/>
  <c r="CA24" i="6"/>
  <c r="CA23" i="6"/>
  <c r="CA22" i="6"/>
  <c r="CA21" i="6"/>
  <c r="CA20" i="6"/>
  <c r="CA19" i="6"/>
  <c r="CA18" i="6"/>
  <c r="CA17" i="6"/>
  <c r="CA16" i="6"/>
  <c r="CA15" i="6"/>
  <c r="CA14" i="6"/>
  <c r="CA13" i="6"/>
  <c r="CA11" i="6"/>
  <c r="CA10" i="6"/>
  <c r="CA9" i="6"/>
  <c r="BK39" i="6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4" i="6"/>
  <c r="BK23" i="6"/>
  <c r="BK22" i="6"/>
  <c r="BK21" i="6"/>
  <c r="BK20" i="6"/>
  <c r="BK19" i="6"/>
  <c r="BK18" i="6"/>
  <c r="BK17" i="6"/>
  <c r="BK16" i="6"/>
  <c r="BK15" i="6"/>
  <c r="BK14" i="6"/>
  <c r="BK13" i="6"/>
  <c r="BK12" i="6"/>
  <c r="BK11" i="6"/>
  <c r="BK10" i="6"/>
  <c r="AU39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0" i="6"/>
  <c r="BQ10" i="6"/>
  <c r="AK10" i="6"/>
  <c r="FB39" i="6"/>
  <c r="FA39" i="6"/>
  <c r="EZ39" i="6"/>
  <c r="ES39" i="6"/>
  <c r="ER39" i="6"/>
  <c r="ET39" i="6" s="1"/>
  <c r="FB38" i="6"/>
  <c r="FA38" i="6"/>
  <c r="EZ38" i="6"/>
  <c r="ES38" i="6"/>
  <c r="ER38" i="6"/>
  <c r="ET38" i="6" s="1"/>
  <c r="FB37" i="6"/>
  <c r="FA37" i="6"/>
  <c r="EZ37" i="6"/>
  <c r="ES37" i="6"/>
  <c r="ER37" i="6"/>
  <c r="ET37" i="6" s="1"/>
  <c r="FB36" i="6"/>
  <c r="FA36" i="6"/>
  <c r="EZ36" i="6"/>
  <c r="ES36" i="6"/>
  <c r="ER36" i="6"/>
  <c r="ET36" i="6" s="1"/>
  <c r="FB35" i="6"/>
  <c r="FA35" i="6"/>
  <c r="EZ35" i="6"/>
  <c r="ES35" i="6"/>
  <c r="ER35" i="6"/>
  <c r="ET35" i="6" s="1"/>
  <c r="FB34" i="6"/>
  <c r="FA34" i="6"/>
  <c r="EZ34" i="6"/>
  <c r="ES34" i="6"/>
  <c r="ER34" i="6"/>
  <c r="ET34" i="6" s="1"/>
  <c r="FB33" i="6"/>
  <c r="FA33" i="6"/>
  <c r="EZ33" i="6"/>
  <c r="ES33" i="6"/>
  <c r="ER33" i="6"/>
  <c r="ET33" i="6" s="1"/>
  <c r="FB32" i="6"/>
  <c r="FA32" i="6"/>
  <c r="EZ32" i="6"/>
  <c r="ES32" i="6"/>
  <c r="ER32" i="6"/>
  <c r="ET32" i="6" s="1"/>
  <c r="FB31" i="6"/>
  <c r="FA31" i="6"/>
  <c r="EZ31" i="6"/>
  <c r="ES31" i="6"/>
  <c r="ER31" i="6"/>
  <c r="ET31" i="6" s="1"/>
  <c r="FB30" i="6"/>
  <c r="FA30" i="6"/>
  <c r="EZ30" i="6"/>
  <c r="ES30" i="6"/>
  <c r="ER30" i="6"/>
  <c r="ET30" i="6" s="1"/>
  <c r="FB29" i="6"/>
  <c r="FA29" i="6"/>
  <c r="EZ29" i="6"/>
  <c r="ES29" i="6"/>
  <c r="ER29" i="6"/>
  <c r="ET29" i="6" s="1"/>
  <c r="FB28" i="6"/>
  <c r="FA28" i="6"/>
  <c r="EZ28" i="6"/>
  <c r="ES28" i="6"/>
  <c r="ER28" i="6"/>
  <c r="ET28" i="6" s="1"/>
  <c r="FB27" i="6"/>
  <c r="FA27" i="6"/>
  <c r="EZ27" i="6"/>
  <c r="ES27" i="6"/>
  <c r="ER27" i="6"/>
  <c r="ET27" i="6" s="1"/>
  <c r="FB26" i="6"/>
  <c r="FA26" i="6"/>
  <c r="EZ26" i="6"/>
  <c r="ES26" i="6"/>
  <c r="ER26" i="6"/>
  <c r="ET26" i="6" s="1"/>
  <c r="FB25" i="6"/>
  <c r="FA25" i="6"/>
  <c r="EZ25" i="6"/>
  <c r="ES25" i="6"/>
  <c r="ER25" i="6"/>
  <c r="ET25" i="6" s="1"/>
  <c r="FB24" i="6"/>
  <c r="FA24" i="6"/>
  <c r="EZ24" i="6"/>
  <c r="ES24" i="6"/>
  <c r="ER24" i="6"/>
  <c r="ET24" i="6" s="1"/>
  <c r="FB23" i="6"/>
  <c r="FA23" i="6"/>
  <c r="EZ23" i="6"/>
  <c r="ES23" i="6"/>
  <c r="ER23" i="6"/>
  <c r="ET23" i="6" s="1"/>
  <c r="FB22" i="6"/>
  <c r="FA22" i="6"/>
  <c r="EZ22" i="6"/>
  <c r="ES22" i="6"/>
  <c r="ER22" i="6"/>
  <c r="ET22" i="6" s="1"/>
  <c r="FB21" i="6"/>
  <c r="FA21" i="6"/>
  <c r="EZ21" i="6"/>
  <c r="ES21" i="6"/>
  <c r="ER21" i="6"/>
  <c r="ET21" i="6" s="1"/>
  <c r="FB20" i="6"/>
  <c r="FA20" i="6"/>
  <c r="EZ20" i="6"/>
  <c r="ES20" i="6"/>
  <c r="ER20" i="6"/>
  <c r="ET20" i="6" s="1"/>
  <c r="FB19" i="6"/>
  <c r="FA19" i="6"/>
  <c r="EZ19" i="6"/>
  <c r="ES19" i="6"/>
  <c r="ER19" i="6"/>
  <c r="ET19" i="6" s="1"/>
  <c r="FB18" i="6"/>
  <c r="FA18" i="6"/>
  <c r="EZ18" i="6"/>
  <c r="ES18" i="6"/>
  <c r="ER18" i="6"/>
  <c r="ET18" i="6" s="1"/>
  <c r="FB17" i="6"/>
  <c r="FA17" i="6"/>
  <c r="EZ17" i="6"/>
  <c r="ES17" i="6"/>
  <c r="ER17" i="6"/>
  <c r="ET17" i="6" s="1"/>
  <c r="FB16" i="6"/>
  <c r="FA16" i="6"/>
  <c r="EZ16" i="6"/>
  <c r="ES16" i="6"/>
  <c r="ER16" i="6"/>
  <c r="ET16" i="6" s="1"/>
  <c r="FB15" i="6"/>
  <c r="FA15" i="6"/>
  <c r="EZ15" i="6"/>
  <c r="ES15" i="6"/>
  <c r="ER15" i="6"/>
  <c r="ET15" i="6" s="1"/>
  <c r="FB14" i="6"/>
  <c r="FA14" i="6"/>
  <c r="EZ14" i="6"/>
  <c r="ES14" i="6"/>
  <c r="ER14" i="6"/>
  <c r="ET14" i="6" s="1"/>
  <c r="FB13" i="6"/>
  <c r="FA13" i="6"/>
  <c r="EZ13" i="6"/>
  <c r="ES13" i="6"/>
  <c r="ER13" i="6"/>
  <c r="ET13" i="6" s="1"/>
  <c r="FB12" i="6"/>
  <c r="FA12" i="6"/>
  <c r="EZ12" i="6"/>
  <c r="ES12" i="6"/>
  <c r="ER12" i="6"/>
  <c r="ET12" i="6" s="1"/>
  <c r="FB11" i="6"/>
  <c r="FA11" i="6"/>
  <c r="EZ11" i="6"/>
  <c r="ES11" i="6"/>
  <c r="ER11" i="6"/>
  <c r="ET11" i="6" s="1"/>
  <c r="FB10" i="6"/>
  <c r="FA10" i="6"/>
  <c r="EZ10" i="6"/>
  <c r="ES10" i="6"/>
  <c r="ER10" i="6"/>
  <c r="ET10" i="6" s="1"/>
  <c r="FB9" i="6"/>
  <c r="FA9" i="6"/>
  <c r="EZ9" i="6"/>
  <c r="ES9" i="6"/>
  <c r="ER9" i="6"/>
  <c r="ET9" i="6" s="1"/>
  <c r="EL39" i="6"/>
  <c r="EK39" i="6"/>
  <c r="EJ39" i="6"/>
  <c r="EC39" i="6"/>
  <c r="EB39" i="6"/>
  <c r="ED39" i="6" s="1"/>
  <c r="EL38" i="6"/>
  <c r="EK38" i="6"/>
  <c r="EJ38" i="6"/>
  <c r="EC38" i="6"/>
  <c r="EB38" i="6"/>
  <c r="ED38" i="6" s="1"/>
  <c r="EL37" i="6"/>
  <c r="EK37" i="6"/>
  <c r="EJ37" i="6"/>
  <c r="EC37" i="6"/>
  <c r="EB37" i="6"/>
  <c r="ED37" i="6" s="1"/>
  <c r="EL36" i="6"/>
  <c r="EK36" i="6"/>
  <c r="EJ36" i="6"/>
  <c r="EC36" i="6"/>
  <c r="EB36" i="6"/>
  <c r="ED36" i="6" s="1"/>
  <c r="EL35" i="6"/>
  <c r="EK35" i="6"/>
  <c r="EJ35" i="6"/>
  <c r="EC35" i="6"/>
  <c r="EB35" i="6"/>
  <c r="ED35" i="6" s="1"/>
  <c r="EL34" i="6"/>
  <c r="EK34" i="6"/>
  <c r="EJ34" i="6"/>
  <c r="EC34" i="6"/>
  <c r="EB34" i="6"/>
  <c r="ED34" i="6" s="1"/>
  <c r="EL33" i="6"/>
  <c r="EK33" i="6"/>
  <c r="EJ33" i="6"/>
  <c r="EC33" i="6"/>
  <c r="EB33" i="6"/>
  <c r="ED33" i="6" s="1"/>
  <c r="EL32" i="6"/>
  <c r="EK32" i="6"/>
  <c r="EJ32" i="6"/>
  <c r="EC32" i="6"/>
  <c r="EB32" i="6"/>
  <c r="ED32" i="6" s="1"/>
  <c r="EL31" i="6"/>
  <c r="EK31" i="6"/>
  <c r="EJ31" i="6"/>
  <c r="EC31" i="6"/>
  <c r="EB31" i="6"/>
  <c r="ED31" i="6" s="1"/>
  <c r="EL30" i="6"/>
  <c r="EK30" i="6"/>
  <c r="EJ30" i="6"/>
  <c r="EC30" i="6"/>
  <c r="EB30" i="6"/>
  <c r="ED30" i="6" s="1"/>
  <c r="EL29" i="6"/>
  <c r="EK29" i="6"/>
  <c r="EJ29" i="6"/>
  <c r="EC29" i="6"/>
  <c r="EB29" i="6"/>
  <c r="ED29" i="6" s="1"/>
  <c r="EL28" i="6"/>
  <c r="EK28" i="6"/>
  <c r="EJ28" i="6"/>
  <c r="EC28" i="6"/>
  <c r="EB28" i="6"/>
  <c r="ED28" i="6" s="1"/>
  <c r="EL27" i="6"/>
  <c r="EK27" i="6"/>
  <c r="EJ27" i="6"/>
  <c r="EC27" i="6"/>
  <c r="EB27" i="6"/>
  <c r="ED27" i="6" s="1"/>
  <c r="EL26" i="6"/>
  <c r="EK26" i="6"/>
  <c r="EJ26" i="6"/>
  <c r="EC26" i="6"/>
  <c r="EB26" i="6"/>
  <c r="ED26" i="6" s="1"/>
  <c r="EL25" i="6"/>
  <c r="EK25" i="6"/>
  <c r="EJ25" i="6"/>
  <c r="EC25" i="6"/>
  <c r="EB25" i="6"/>
  <c r="ED25" i="6" s="1"/>
  <c r="EL24" i="6"/>
  <c r="EK24" i="6"/>
  <c r="EJ24" i="6"/>
  <c r="EC24" i="6"/>
  <c r="EB24" i="6"/>
  <c r="ED24" i="6" s="1"/>
  <c r="EL23" i="6"/>
  <c r="EK23" i="6"/>
  <c r="EJ23" i="6"/>
  <c r="EC23" i="6"/>
  <c r="EB23" i="6"/>
  <c r="ED23" i="6" s="1"/>
  <c r="EL22" i="6"/>
  <c r="EK22" i="6"/>
  <c r="EJ22" i="6"/>
  <c r="EC22" i="6"/>
  <c r="EB22" i="6"/>
  <c r="ED22" i="6" s="1"/>
  <c r="EL21" i="6"/>
  <c r="EK21" i="6"/>
  <c r="EJ21" i="6"/>
  <c r="EC21" i="6"/>
  <c r="EB21" i="6"/>
  <c r="ED21" i="6" s="1"/>
  <c r="EL20" i="6"/>
  <c r="EK20" i="6"/>
  <c r="EJ20" i="6"/>
  <c r="EC20" i="6"/>
  <c r="EB20" i="6"/>
  <c r="ED20" i="6" s="1"/>
  <c r="EL19" i="6"/>
  <c r="EK19" i="6"/>
  <c r="EJ19" i="6"/>
  <c r="EC19" i="6"/>
  <c r="EB19" i="6"/>
  <c r="ED19" i="6" s="1"/>
  <c r="EL18" i="6"/>
  <c r="EK18" i="6"/>
  <c r="EJ18" i="6"/>
  <c r="EC18" i="6"/>
  <c r="EB18" i="6"/>
  <c r="ED18" i="6" s="1"/>
  <c r="EL17" i="6"/>
  <c r="EK17" i="6"/>
  <c r="EJ17" i="6"/>
  <c r="EC17" i="6"/>
  <c r="EB17" i="6"/>
  <c r="ED17" i="6" s="1"/>
  <c r="EL16" i="6"/>
  <c r="EK16" i="6"/>
  <c r="EJ16" i="6"/>
  <c r="EC16" i="6"/>
  <c r="EB16" i="6"/>
  <c r="ED16" i="6" s="1"/>
  <c r="EL15" i="6"/>
  <c r="EK15" i="6"/>
  <c r="EJ15" i="6"/>
  <c r="EC15" i="6"/>
  <c r="EB15" i="6"/>
  <c r="ED15" i="6" s="1"/>
  <c r="EL14" i="6"/>
  <c r="EK14" i="6"/>
  <c r="EJ14" i="6"/>
  <c r="EC14" i="6"/>
  <c r="EB14" i="6"/>
  <c r="ED14" i="6" s="1"/>
  <c r="EL13" i="6"/>
  <c r="EK13" i="6"/>
  <c r="EJ13" i="6"/>
  <c r="EC13" i="6"/>
  <c r="EB13" i="6"/>
  <c r="ED13" i="6" s="1"/>
  <c r="EL12" i="6"/>
  <c r="EK12" i="6"/>
  <c r="EJ12" i="6"/>
  <c r="EC12" i="6"/>
  <c r="EB12" i="6"/>
  <c r="ED12" i="6" s="1"/>
  <c r="EL11" i="6"/>
  <c r="EK11" i="6"/>
  <c r="EJ11" i="6"/>
  <c r="EC11" i="6"/>
  <c r="EB11" i="6"/>
  <c r="ED11" i="6" s="1"/>
  <c r="EL10" i="6"/>
  <c r="EK10" i="6"/>
  <c r="EJ10" i="6"/>
  <c r="EC10" i="6"/>
  <c r="EB10" i="6"/>
  <c r="ED10" i="6" s="1"/>
  <c r="EL9" i="6"/>
  <c r="EK9" i="6"/>
  <c r="EJ9" i="6"/>
  <c r="EC9" i="6"/>
  <c r="EB9" i="6"/>
  <c r="ED9" i="6" s="1"/>
  <c r="DV39" i="6"/>
  <c r="DU39" i="6"/>
  <c r="DT39" i="6"/>
  <c r="DM39" i="6"/>
  <c r="DL39" i="6"/>
  <c r="DN39" i="6" s="1"/>
  <c r="DV38" i="6"/>
  <c r="DU38" i="6"/>
  <c r="DT38" i="6"/>
  <c r="DM38" i="6"/>
  <c r="DL38" i="6"/>
  <c r="DN38" i="6" s="1"/>
  <c r="DV37" i="6"/>
  <c r="DU37" i="6"/>
  <c r="DT37" i="6"/>
  <c r="DM37" i="6"/>
  <c r="DL37" i="6"/>
  <c r="DN37" i="6" s="1"/>
  <c r="DV36" i="6"/>
  <c r="DU36" i="6"/>
  <c r="DT36" i="6"/>
  <c r="DM36" i="6"/>
  <c r="DL36" i="6"/>
  <c r="DN36" i="6" s="1"/>
  <c r="DV35" i="6"/>
  <c r="DU35" i="6"/>
  <c r="DT35" i="6"/>
  <c r="DM35" i="6"/>
  <c r="DL35" i="6"/>
  <c r="DN35" i="6" s="1"/>
  <c r="DV34" i="6"/>
  <c r="DU34" i="6"/>
  <c r="DT34" i="6"/>
  <c r="DM34" i="6"/>
  <c r="DL34" i="6"/>
  <c r="DN34" i="6" s="1"/>
  <c r="DV33" i="6"/>
  <c r="DU33" i="6"/>
  <c r="DT33" i="6"/>
  <c r="DM33" i="6"/>
  <c r="DL33" i="6"/>
  <c r="DN33" i="6" s="1"/>
  <c r="DV32" i="6"/>
  <c r="DU32" i="6"/>
  <c r="DT32" i="6"/>
  <c r="DM32" i="6"/>
  <c r="DL32" i="6"/>
  <c r="DN32" i="6" s="1"/>
  <c r="DV31" i="6"/>
  <c r="DU31" i="6"/>
  <c r="DT31" i="6"/>
  <c r="DM31" i="6"/>
  <c r="DL31" i="6"/>
  <c r="DN31" i="6" s="1"/>
  <c r="DV30" i="6"/>
  <c r="DU30" i="6"/>
  <c r="DT30" i="6"/>
  <c r="DM30" i="6"/>
  <c r="DL30" i="6"/>
  <c r="DN30" i="6" s="1"/>
  <c r="DV29" i="6"/>
  <c r="DU29" i="6"/>
  <c r="DT29" i="6"/>
  <c r="DM29" i="6"/>
  <c r="DL29" i="6"/>
  <c r="DN29" i="6" s="1"/>
  <c r="DV28" i="6"/>
  <c r="DU28" i="6"/>
  <c r="DT28" i="6"/>
  <c r="DM28" i="6"/>
  <c r="DL28" i="6"/>
  <c r="DN28" i="6" s="1"/>
  <c r="DV27" i="6"/>
  <c r="DU27" i="6"/>
  <c r="DT27" i="6"/>
  <c r="DM27" i="6"/>
  <c r="DL27" i="6"/>
  <c r="DN27" i="6" s="1"/>
  <c r="DV26" i="6"/>
  <c r="DU26" i="6"/>
  <c r="DT26" i="6"/>
  <c r="DM26" i="6"/>
  <c r="DL26" i="6"/>
  <c r="DN26" i="6" s="1"/>
  <c r="DV25" i="6"/>
  <c r="DU25" i="6"/>
  <c r="DT25" i="6"/>
  <c r="DM25" i="6"/>
  <c r="DL25" i="6"/>
  <c r="DN25" i="6" s="1"/>
  <c r="DV24" i="6"/>
  <c r="DU24" i="6"/>
  <c r="DT24" i="6"/>
  <c r="DM24" i="6"/>
  <c r="DL24" i="6"/>
  <c r="DN24" i="6" s="1"/>
  <c r="DV23" i="6"/>
  <c r="DU23" i="6"/>
  <c r="DT23" i="6"/>
  <c r="DM23" i="6"/>
  <c r="DL23" i="6"/>
  <c r="DN23" i="6" s="1"/>
  <c r="DV22" i="6"/>
  <c r="DU22" i="6"/>
  <c r="DT22" i="6"/>
  <c r="DM22" i="6"/>
  <c r="DL22" i="6"/>
  <c r="DN22" i="6" s="1"/>
  <c r="DV21" i="6"/>
  <c r="DU21" i="6"/>
  <c r="DT21" i="6"/>
  <c r="DM21" i="6"/>
  <c r="DL21" i="6"/>
  <c r="DN21" i="6" s="1"/>
  <c r="DV20" i="6"/>
  <c r="DU20" i="6"/>
  <c r="DT20" i="6"/>
  <c r="DM20" i="6"/>
  <c r="DL20" i="6"/>
  <c r="DN20" i="6" s="1"/>
  <c r="DV19" i="6"/>
  <c r="DU19" i="6"/>
  <c r="DT19" i="6"/>
  <c r="DM19" i="6"/>
  <c r="DL19" i="6"/>
  <c r="DN19" i="6" s="1"/>
  <c r="DV18" i="6"/>
  <c r="DU18" i="6"/>
  <c r="DT18" i="6"/>
  <c r="DM18" i="6"/>
  <c r="DL18" i="6"/>
  <c r="DN18" i="6" s="1"/>
  <c r="DV17" i="6"/>
  <c r="DU17" i="6"/>
  <c r="DT17" i="6"/>
  <c r="DM17" i="6"/>
  <c r="DL17" i="6"/>
  <c r="DN17" i="6" s="1"/>
  <c r="DV16" i="6"/>
  <c r="DU16" i="6"/>
  <c r="DT16" i="6"/>
  <c r="DM16" i="6"/>
  <c r="DL16" i="6"/>
  <c r="DN16" i="6" s="1"/>
  <c r="DV15" i="6"/>
  <c r="DU15" i="6"/>
  <c r="DT15" i="6"/>
  <c r="DM15" i="6"/>
  <c r="DL15" i="6"/>
  <c r="DN15" i="6" s="1"/>
  <c r="DV14" i="6"/>
  <c r="DU14" i="6"/>
  <c r="DT14" i="6"/>
  <c r="DM14" i="6"/>
  <c r="DL14" i="6"/>
  <c r="DN14" i="6" s="1"/>
  <c r="DV13" i="6"/>
  <c r="DU13" i="6"/>
  <c r="DT13" i="6"/>
  <c r="DM13" i="6"/>
  <c r="DL13" i="6"/>
  <c r="DN13" i="6" s="1"/>
  <c r="DV12" i="6"/>
  <c r="DU12" i="6"/>
  <c r="DT12" i="6"/>
  <c r="DM12" i="6"/>
  <c r="DL12" i="6"/>
  <c r="DN12" i="6" s="1"/>
  <c r="DV11" i="6"/>
  <c r="DU11" i="6"/>
  <c r="DT11" i="6"/>
  <c r="DM11" i="6"/>
  <c r="DL11" i="6"/>
  <c r="DN11" i="6" s="1"/>
  <c r="DV10" i="6"/>
  <c r="DU10" i="6"/>
  <c r="DT10" i="6"/>
  <c r="DM10" i="6"/>
  <c r="DL10" i="6"/>
  <c r="DN10" i="6" s="1"/>
  <c r="DV9" i="6"/>
  <c r="DU9" i="6"/>
  <c r="DT9" i="6"/>
  <c r="DM9" i="6"/>
  <c r="DL9" i="6"/>
  <c r="DN9" i="6" s="1"/>
  <c r="DF39" i="6"/>
  <c r="DE39" i="6"/>
  <c r="DD39" i="6"/>
  <c r="CW39" i="6"/>
  <c r="CV39" i="6"/>
  <c r="CX39" i="6" s="1"/>
  <c r="DF38" i="6"/>
  <c r="DE38" i="6"/>
  <c r="DD38" i="6"/>
  <c r="CW38" i="6"/>
  <c r="CV38" i="6"/>
  <c r="CX38" i="6" s="1"/>
  <c r="DF37" i="6"/>
  <c r="DE37" i="6"/>
  <c r="DD37" i="6"/>
  <c r="CW37" i="6"/>
  <c r="CV37" i="6"/>
  <c r="CX37" i="6" s="1"/>
  <c r="DF36" i="6"/>
  <c r="DE36" i="6"/>
  <c r="DD36" i="6"/>
  <c r="CW36" i="6"/>
  <c r="CV36" i="6"/>
  <c r="CX36" i="6" s="1"/>
  <c r="DF35" i="6"/>
  <c r="DE35" i="6"/>
  <c r="DD35" i="6"/>
  <c r="CW35" i="6"/>
  <c r="CV35" i="6"/>
  <c r="CX35" i="6" s="1"/>
  <c r="DF34" i="6"/>
  <c r="DE34" i="6"/>
  <c r="DD34" i="6"/>
  <c r="CW34" i="6"/>
  <c r="CV34" i="6"/>
  <c r="CX34" i="6" s="1"/>
  <c r="DF33" i="6"/>
  <c r="DE33" i="6"/>
  <c r="DD33" i="6"/>
  <c r="CW33" i="6"/>
  <c r="CV33" i="6"/>
  <c r="CX33" i="6" s="1"/>
  <c r="DF32" i="6"/>
  <c r="DE32" i="6"/>
  <c r="DD32" i="6"/>
  <c r="CW32" i="6"/>
  <c r="CV32" i="6"/>
  <c r="CX32" i="6" s="1"/>
  <c r="DF31" i="6"/>
  <c r="DE31" i="6"/>
  <c r="DD31" i="6"/>
  <c r="CW31" i="6"/>
  <c r="CV31" i="6"/>
  <c r="CX31" i="6" s="1"/>
  <c r="DF30" i="6"/>
  <c r="DE30" i="6"/>
  <c r="DD30" i="6"/>
  <c r="CW30" i="6"/>
  <c r="CV30" i="6"/>
  <c r="CX30" i="6" s="1"/>
  <c r="DF29" i="6"/>
  <c r="DE29" i="6"/>
  <c r="DD29" i="6"/>
  <c r="CW29" i="6"/>
  <c r="CV29" i="6"/>
  <c r="CX29" i="6" s="1"/>
  <c r="DF28" i="6"/>
  <c r="DE28" i="6"/>
  <c r="DD28" i="6"/>
  <c r="CW28" i="6"/>
  <c r="CV28" i="6"/>
  <c r="CX28" i="6" s="1"/>
  <c r="DF27" i="6"/>
  <c r="DE27" i="6"/>
  <c r="DD27" i="6"/>
  <c r="CW27" i="6"/>
  <c r="CV27" i="6"/>
  <c r="CX27" i="6" s="1"/>
  <c r="DF26" i="6"/>
  <c r="DE26" i="6"/>
  <c r="DD26" i="6"/>
  <c r="CW26" i="6"/>
  <c r="CV26" i="6"/>
  <c r="CX26" i="6" s="1"/>
  <c r="DF25" i="6"/>
  <c r="DE25" i="6"/>
  <c r="DD25" i="6"/>
  <c r="CW25" i="6"/>
  <c r="CV25" i="6"/>
  <c r="CX25" i="6" s="1"/>
  <c r="DF24" i="6"/>
  <c r="DE24" i="6"/>
  <c r="DD24" i="6"/>
  <c r="CW24" i="6"/>
  <c r="CV24" i="6"/>
  <c r="CX24" i="6" s="1"/>
  <c r="DF23" i="6"/>
  <c r="DE23" i="6"/>
  <c r="DD23" i="6"/>
  <c r="CW23" i="6"/>
  <c r="CV23" i="6"/>
  <c r="CX23" i="6" s="1"/>
  <c r="DF22" i="6"/>
  <c r="DE22" i="6"/>
  <c r="DD22" i="6"/>
  <c r="CW22" i="6"/>
  <c r="CV22" i="6"/>
  <c r="CX22" i="6" s="1"/>
  <c r="DF21" i="6"/>
  <c r="DE21" i="6"/>
  <c r="DD21" i="6"/>
  <c r="CW21" i="6"/>
  <c r="CV21" i="6"/>
  <c r="CX21" i="6" s="1"/>
  <c r="DF20" i="6"/>
  <c r="DE20" i="6"/>
  <c r="DD20" i="6"/>
  <c r="CW20" i="6"/>
  <c r="CV20" i="6"/>
  <c r="CX20" i="6" s="1"/>
  <c r="DF19" i="6"/>
  <c r="DE19" i="6"/>
  <c r="DD19" i="6"/>
  <c r="CW19" i="6"/>
  <c r="CV19" i="6"/>
  <c r="CX19" i="6" s="1"/>
  <c r="DF18" i="6"/>
  <c r="DE18" i="6"/>
  <c r="DD18" i="6"/>
  <c r="CW18" i="6"/>
  <c r="CV18" i="6"/>
  <c r="CX18" i="6" s="1"/>
  <c r="DF17" i="6"/>
  <c r="DE17" i="6"/>
  <c r="DD17" i="6"/>
  <c r="CW17" i="6"/>
  <c r="CV17" i="6"/>
  <c r="CX17" i="6" s="1"/>
  <c r="DF16" i="6"/>
  <c r="DE16" i="6"/>
  <c r="DD16" i="6"/>
  <c r="CW16" i="6"/>
  <c r="CV16" i="6"/>
  <c r="CX16" i="6" s="1"/>
  <c r="DF15" i="6"/>
  <c r="DE15" i="6"/>
  <c r="DD15" i="6"/>
  <c r="CW15" i="6"/>
  <c r="CV15" i="6"/>
  <c r="CX15" i="6" s="1"/>
  <c r="DF14" i="6"/>
  <c r="DE14" i="6"/>
  <c r="DD14" i="6"/>
  <c r="CW14" i="6"/>
  <c r="CV14" i="6"/>
  <c r="DF13" i="6"/>
  <c r="DE13" i="6"/>
  <c r="DD13" i="6"/>
  <c r="CW13" i="6"/>
  <c r="CV13" i="6"/>
  <c r="CX13" i="6" s="1"/>
  <c r="DF12" i="6"/>
  <c r="DE12" i="6"/>
  <c r="DD12" i="6"/>
  <c r="CW12" i="6"/>
  <c r="CV12" i="6"/>
  <c r="CX12" i="6" s="1"/>
  <c r="DF11" i="6"/>
  <c r="DE11" i="6"/>
  <c r="DD11" i="6"/>
  <c r="CW11" i="6"/>
  <c r="CV11" i="6"/>
  <c r="CX11" i="6" s="1"/>
  <c r="DF10" i="6"/>
  <c r="DE10" i="6"/>
  <c r="DD10" i="6"/>
  <c r="CW10" i="6"/>
  <c r="CV10" i="6"/>
  <c r="DF9" i="6"/>
  <c r="DE9" i="6"/>
  <c r="DD9" i="6"/>
  <c r="CW9" i="6"/>
  <c r="CV9" i="6"/>
  <c r="CP39" i="6"/>
  <c r="CO39" i="6"/>
  <c r="CN39" i="6"/>
  <c r="CG39" i="6"/>
  <c r="CF39" i="6"/>
  <c r="CH39" i="6" s="1"/>
  <c r="CP38" i="6"/>
  <c r="CO38" i="6"/>
  <c r="CN38" i="6"/>
  <c r="CG38" i="6"/>
  <c r="CF38" i="6"/>
  <c r="CH38" i="6" s="1"/>
  <c r="CP37" i="6"/>
  <c r="CO37" i="6"/>
  <c r="CN37" i="6"/>
  <c r="CG37" i="6"/>
  <c r="CF37" i="6"/>
  <c r="CH37" i="6" s="1"/>
  <c r="CP36" i="6"/>
  <c r="CO36" i="6"/>
  <c r="CN36" i="6"/>
  <c r="CG36" i="6"/>
  <c r="CF36" i="6"/>
  <c r="CH36" i="6" s="1"/>
  <c r="CP35" i="6"/>
  <c r="CO35" i="6"/>
  <c r="CN35" i="6"/>
  <c r="CG35" i="6"/>
  <c r="CF35" i="6"/>
  <c r="CH35" i="6" s="1"/>
  <c r="CP34" i="6"/>
  <c r="CO34" i="6"/>
  <c r="CN34" i="6"/>
  <c r="CG34" i="6"/>
  <c r="CF34" i="6"/>
  <c r="CH34" i="6" s="1"/>
  <c r="CP33" i="6"/>
  <c r="CO33" i="6"/>
  <c r="CN33" i="6"/>
  <c r="CG33" i="6"/>
  <c r="CF33" i="6"/>
  <c r="CH33" i="6" s="1"/>
  <c r="CP32" i="6"/>
  <c r="CO32" i="6"/>
  <c r="CN32" i="6"/>
  <c r="CG32" i="6"/>
  <c r="CF32" i="6"/>
  <c r="CH32" i="6" s="1"/>
  <c r="CP31" i="6"/>
  <c r="CO31" i="6"/>
  <c r="CN31" i="6"/>
  <c r="CG31" i="6"/>
  <c r="CF31" i="6"/>
  <c r="CH31" i="6" s="1"/>
  <c r="CP30" i="6"/>
  <c r="CO30" i="6"/>
  <c r="CN30" i="6"/>
  <c r="CG30" i="6"/>
  <c r="CF30" i="6"/>
  <c r="CH30" i="6" s="1"/>
  <c r="CP29" i="6"/>
  <c r="CO29" i="6"/>
  <c r="CN29" i="6"/>
  <c r="CG29" i="6"/>
  <c r="CF29" i="6"/>
  <c r="CH29" i="6" s="1"/>
  <c r="CP28" i="6"/>
  <c r="CO28" i="6"/>
  <c r="CN28" i="6"/>
  <c r="CG28" i="6"/>
  <c r="CF28" i="6"/>
  <c r="CH28" i="6" s="1"/>
  <c r="CP27" i="6"/>
  <c r="CO27" i="6"/>
  <c r="CN27" i="6"/>
  <c r="CG27" i="6"/>
  <c r="CF27" i="6"/>
  <c r="CH27" i="6" s="1"/>
  <c r="CP26" i="6"/>
  <c r="CO26" i="6"/>
  <c r="CN26" i="6"/>
  <c r="CG26" i="6"/>
  <c r="CF26" i="6"/>
  <c r="CH26" i="6" s="1"/>
  <c r="CP25" i="6"/>
  <c r="CO25" i="6"/>
  <c r="CN25" i="6"/>
  <c r="CG25" i="6"/>
  <c r="CF25" i="6"/>
  <c r="CH25" i="6" s="1"/>
  <c r="CP24" i="6"/>
  <c r="CO24" i="6"/>
  <c r="CN24" i="6"/>
  <c r="CG24" i="6"/>
  <c r="CF24" i="6"/>
  <c r="CH24" i="6" s="1"/>
  <c r="CP23" i="6"/>
  <c r="CO23" i="6"/>
  <c r="CN23" i="6"/>
  <c r="CG23" i="6"/>
  <c r="CF23" i="6"/>
  <c r="CH23" i="6" s="1"/>
  <c r="CP22" i="6"/>
  <c r="CO22" i="6"/>
  <c r="CN22" i="6"/>
  <c r="CG22" i="6"/>
  <c r="CF22" i="6"/>
  <c r="CH22" i="6" s="1"/>
  <c r="CP21" i="6"/>
  <c r="CO21" i="6"/>
  <c r="CN21" i="6"/>
  <c r="CG21" i="6"/>
  <c r="CF21" i="6"/>
  <c r="CH21" i="6" s="1"/>
  <c r="CP20" i="6"/>
  <c r="CO20" i="6"/>
  <c r="CN20" i="6"/>
  <c r="CG20" i="6"/>
  <c r="CF20" i="6"/>
  <c r="CH20" i="6" s="1"/>
  <c r="CP19" i="6"/>
  <c r="CO19" i="6"/>
  <c r="CN19" i="6"/>
  <c r="CG19" i="6"/>
  <c r="CF19" i="6"/>
  <c r="CH19" i="6" s="1"/>
  <c r="CP18" i="6"/>
  <c r="CO18" i="6"/>
  <c r="CN18" i="6"/>
  <c r="CG18" i="6"/>
  <c r="CF18" i="6"/>
  <c r="CH18" i="6" s="1"/>
  <c r="CP17" i="6"/>
  <c r="CO17" i="6"/>
  <c r="CN17" i="6"/>
  <c r="CG17" i="6"/>
  <c r="CF17" i="6"/>
  <c r="CH17" i="6" s="1"/>
  <c r="CP16" i="6"/>
  <c r="CO16" i="6"/>
  <c r="CN16" i="6"/>
  <c r="CG16" i="6"/>
  <c r="CF16" i="6"/>
  <c r="CH16" i="6" s="1"/>
  <c r="CP15" i="6"/>
  <c r="CO15" i="6"/>
  <c r="CN15" i="6"/>
  <c r="CG15" i="6"/>
  <c r="CF15" i="6"/>
  <c r="CH15" i="6" s="1"/>
  <c r="CP14" i="6"/>
  <c r="CO14" i="6"/>
  <c r="CN14" i="6"/>
  <c r="CG14" i="6"/>
  <c r="CF14" i="6"/>
  <c r="CH14" i="6" s="1"/>
  <c r="CP13" i="6"/>
  <c r="CO13" i="6"/>
  <c r="CN13" i="6"/>
  <c r="CG13" i="6"/>
  <c r="CF13" i="6"/>
  <c r="CH13" i="6" s="1"/>
  <c r="CP12" i="6"/>
  <c r="CO12" i="6"/>
  <c r="CN12" i="6"/>
  <c r="CG12" i="6"/>
  <c r="CF12" i="6"/>
  <c r="CH12" i="6" s="1"/>
  <c r="CP11" i="6"/>
  <c r="CO11" i="6"/>
  <c r="CN11" i="6"/>
  <c r="CG11" i="6"/>
  <c r="CF11" i="6"/>
  <c r="CH11" i="6" s="1"/>
  <c r="CP10" i="6"/>
  <c r="CO10" i="6"/>
  <c r="CN10" i="6"/>
  <c r="CG10" i="6"/>
  <c r="CF10" i="6"/>
  <c r="CH10" i="6" s="1"/>
  <c r="CP9" i="6"/>
  <c r="CO9" i="6"/>
  <c r="CN9" i="6"/>
  <c r="CG9" i="6"/>
  <c r="CF9" i="6"/>
  <c r="CH9" i="6" s="1"/>
  <c r="BZ39" i="6"/>
  <c r="BY39" i="6"/>
  <c r="BX39" i="6"/>
  <c r="BQ39" i="6"/>
  <c r="BP39" i="6"/>
  <c r="BR39" i="6" s="1"/>
  <c r="BZ38" i="6"/>
  <c r="BY38" i="6"/>
  <c r="BX38" i="6"/>
  <c r="BQ38" i="6"/>
  <c r="BP38" i="6"/>
  <c r="BR38" i="6" s="1"/>
  <c r="BZ37" i="6"/>
  <c r="BY37" i="6"/>
  <c r="BX37" i="6"/>
  <c r="BQ37" i="6"/>
  <c r="BP37" i="6"/>
  <c r="BR37" i="6" s="1"/>
  <c r="BZ36" i="6"/>
  <c r="BY36" i="6"/>
  <c r="BX36" i="6"/>
  <c r="BQ36" i="6"/>
  <c r="BP36" i="6"/>
  <c r="BR36" i="6" s="1"/>
  <c r="BZ35" i="6"/>
  <c r="BY35" i="6"/>
  <c r="BX35" i="6"/>
  <c r="BQ35" i="6"/>
  <c r="BP35" i="6"/>
  <c r="BR35" i="6" s="1"/>
  <c r="BZ34" i="6"/>
  <c r="BY34" i="6"/>
  <c r="BX34" i="6"/>
  <c r="BQ34" i="6"/>
  <c r="BP34" i="6"/>
  <c r="BR34" i="6" s="1"/>
  <c r="BZ33" i="6"/>
  <c r="BY33" i="6"/>
  <c r="BX33" i="6"/>
  <c r="BQ33" i="6"/>
  <c r="BP33" i="6"/>
  <c r="BR33" i="6" s="1"/>
  <c r="BZ32" i="6"/>
  <c r="BY32" i="6"/>
  <c r="BX32" i="6"/>
  <c r="BQ32" i="6"/>
  <c r="BP32" i="6"/>
  <c r="BR32" i="6" s="1"/>
  <c r="BZ31" i="6"/>
  <c r="BY31" i="6"/>
  <c r="BX31" i="6"/>
  <c r="BQ31" i="6"/>
  <c r="BP31" i="6"/>
  <c r="BR31" i="6" s="1"/>
  <c r="BZ30" i="6"/>
  <c r="BY30" i="6"/>
  <c r="BX30" i="6"/>
  <c r="BQ30" i="6"/>
  <c r="BP30" i="6"/>
  <c r="BR30" i="6" s="1"/>
  <c r="BZ29" i="6"/>
  <c r="BY29" i="6"/>
  <c r="BX29" i="6"/>
  <c r="BQ29" i="6"/>
  <c r="BP29" i="6"/>
  <c r="BR29" i="6" s="1"/>
  <c r="BZ28" i="6"/>
  <c r="BY28" i="6"/>
  <c r="BX28" i="6"/>
  <c r="BQ28" i="6"/>
  <c r="BP28" i="6"/>
  <c r="BR28" i="6" s="1"/>
  <c r="BZ27" i="6"/>
  <c r="BY27" i="6"/>
  <c r="BX27" i="6"/>
  <c r="BQ27" i="6"/>
  <c r="BP27" i="6"/>
  <c r="BR27" i="6" s="1"/>
  <c r="BZ26" i="6"/>
  <c r="BY26" i="6"/>
  <c r="BX26" i="6"/>
  <c r="BQ26" i="6"/>
  <c r="BP26" i="6"/>
  <c r="BR26" i="6" s="1"/>
  <c r="BZ25" i="6"/>
  <c r="BY25" i="6"/>
  <c r="BX25" i="6"/>
  <c r="BQ25" i="6"/>
  <c r="BP25" i="6"/>
  <c r="BR25" i="6" s="1"/>
  <c r="BZ24" i="6"/>
  <c r="BY24" i="6"/>
  <c r="BX24" i="6"/>
  <c r="BQ24" i="6"/>
  <c r="BP24" i="6"/>
  <c r="BR24" i="6" s="1"/>
  <c r="BZ23" i="6"/>
  <c r="BY23" i="6"/>
  <c r="BX23" i="6"/>
  <c r="BQ23" i="6"/>
  <c r="BP23" i="6"/>
  <c r="BR23" i="6" s="1"/>
  <c r="BZ22" i="6"/>
  <c r="BY22" i="6"/>
  <c r="BX22" i="6"/>
  <c r="BQ22" i="6"/>
  <c r="BP22" i="6"/>
  <c r="BR22" i="6" s="1"/>
  <c r="BZ21" i="6"/>
  <c r="BY21" i="6"/>
  <c r="BX21" i="6"/>
  <c r="BQ21" i="6"/>
  <c r="BP21" i="6"/>
  <c r="BR21" i="6" s="1"/>
  <c r="BZ20" i="6"/>
  <c r="BY20" i="6"/>
  <c r="BX20" i="6"/>
  <c r="BQ20" i="6"/>
  <c r="BP20" i="6"/>
  <c r="BR20" i="6" s="1"/>
  <c r="BZ19" i="6"/>
  <c r="BY19" i="6"/>
  <c r="BX19" i="6"/>
  <c r="BQ19" i="6"/>
  <c r="BP19" i="6"/>
  <c r="BR19" i="6" s="1"/>
  <c r="BZ18" i="6"/>
  <c r="BY18" i="6"/>
  <c r="BX18" i="6"/>
  <c r="BQ18" i="6"/>
  <c r="BP18" i="6"/>
  <c r="BR18" i="6" s="1"/>
  <c r="BZ17" i="6"/>
  <c r="BY17" i="6"/>
  <c r="BX17" i="6"/>
  <c r="BQ17" i="6"/>
  <c r="BP17" i="6"/>
  <c r="BR17" i="6" s="1"/>
  <c r="BZ16" i="6"/>
  <c r="BY16" i="6"/>
  <c r="BX16" i="6"/>
  <c r="BQ16" i="6"/>
  <c r="BP16" i="6"/>
  <c r="BR16" i="6" s="1"/>
  <c r="BZ15" i="6"/>
  <c r="BY15" i="6"/>
  <c r="BX15" i="6"/>
  <c r="BQ15" i="6"/>
  <c r="BP15" i="6"/>
  <c r="BR15" i="6" s="1"/>
  <c r="BZ14" i="6"/>
  <c r="BY14" i="6"/>
  <c r="BX14" i="6"/>
  <c r="BQ14" i="6"/>
  <c r="BP14" i="6"/>
  <c r="BR14" i="6" s="1"/>
  <c r="BZ13" i="6"/>
  <c r="BY13" i="6"/>
  <c r="BX13" i="6"/>
  <c r="BQ13" i="6"/>
  <c r="BP13" i="6"/>
  <c r="BR13" i="6" s="1"/>
  <c r="BZ12" i="6"/>
  <c r="BY12" i="6"/>
  <c r="BX12" i="6"/>
  <c r="BQ12" i="6"/>
  <c r="BP12" i="6"/>
  <c r="BR12" i="6" s="1"/>
  <c r="BZ11" i="6"/>
  <c r="BY11" i="6"/>
  <c r="BX11" i="6"/>
  <c r="BQ11" i="6"/>
  <c r="BP11" i="6"/>
  <c r="BR11" i="6" s="1"/>
  <c r="BZ10" i="6"/>
  <c r="BY10" i="6"/>
  <c r="BX10" i="6"/>
  <c r="BP10" i="6"/>
  <c r="BR10" i="6" s="1"/>
  <c r="BZ9" i="6"/>
  <c r="BY9" i="6"/>
  <c r="BX9" i="6"/>
  <c r="BQ9" i="6"/>
  <c r="BP9" i="6"/>
  <c r="BR9" i="6" s="1"/>
  <c r="BJ39" i="6"/>
  <c r="BI39" i="6"/>
  <c r="BH39" i="6"/>
  <c r="BA39" i="6"/>
  <c r="AZ39" i="6"/>
  <c r="BB39" i="6" s="1"/>
  <c r="BJ38" i="6"/>
  <c r="BI38" i="6"/>
  <c r="BH38" i="6"/>
  <c r="BA38" i="6"/>
  <c r="AZ38" i="6"/>
  <c r="BB38" i="6" s="1"/>
  <c r="BJ37" i="6"/>
  <c r="BI37" i="6"/>
  <c r="BH37" i="6"/>
  <c r="BA37" i="6"/>
  <c r="AZ37" i="6"/>
  <c r="BB37" i="6" s="1"/>
  <c r="BJ36" i="6"/>
  <c r="BI36" i="6"/>
  <c r="BH36" i="6"/>
  <c r="BA36" i="6"/>
  <c r="AZ36" i="6"/>
  <c r="BB36" i="6" s="1"/>
  <c r="BJ35" i="6"/>
  <c r="BI35" i="6"/>
  <c r="BH35" i="6"/>
  <c r="BA35" i="6"/>
  <c r="AZ35" i="6"/>
  <c r="BB35" i="6" s="1"/>
  <c r="BJ34" i="6"/>
  <c r="BI34" i="6"/>
  <c r="BH34" i="6"/>
  <c r="BA34" i="6"/>
  <c r="AZ34" i="6"/>
  <c r="BB34" i="6" s="1"/>
  <c r="BJ33" i="6"/>
  <c r="BI33" i="6"/>
  <c r="BH33" i="6"/>
  <c r="BA33" i="6"/>
  <c r="AZ33" i="6"/>
  <c r="BB33" i="6" s="1"/>
  <c r="BJ32" i="6"/>
  <c r="BI32" i="6"/>
  <c r="BH32" i="6"/>
  <c r="BA32" i="6"/>
  <c r="AZ32" i="6"/>
  <c r="BB32" i="6" s="1"/>
  <c r="BJ31" i="6"/>
  <c r="BI31" i="6"/>
  <c r="BH31" i="6"/>
  <c r="BA31" i="6"/>
  <c r="AZ31" i="6"/>
  <c r="BB31" i="6" s="1"/>
  <c r="BJ30" i="6"/>
  <c r="BI30" i="6"/>
  <c r="BH30" i="6"/>
  <c r="BA30" i="6"/>
  <c r="AZ30" i="6"/>
  <c r="BB30" i="6" s="1"/>
  <c r="BJ29" i="6"/>
  <c r="BI29" i="6"/>
  <c r="BH29" i="6"/>
  <c r="BA29" i="6"/>
  <c r="AZ29" i="6"/>
  <c r="BB29" i="6" s="1"/>
  <c r="BJ28" i="6"/>
  <c r="BI28" i="6"/>
  <c r="BH28" i="6"/>
  <c r="BA28" i="6"/>
  <c r="AZ28" i="6"/>
  <c r="BB28" i="6" s="1"/>
  <c r="BJ27" i="6"/>
  <c r="BI27" i="6"/>
  <c r="BH27" i="6"/>
  <c r="BA27" i="6"/>
  <c r="AZ27" i="6"/>
  <c r="BB27" i="6" s="1"/>
  <c r="BJ26" i="6"/>
  <c r="BI26" i="6"/>
  <c r="BH26" i="6"/>
  <c r="BA26" i="6"/>
  <c r="AZ26" i="6"/>
  <c r="BB26" i="6" s="1"/>
  <c r="BJ25" i="6"/>
  <c r="BI25" i="6"/>
  <c r="BH25" i="6"/>
  <c r="BA25" i="6"/>
  <c r="AZ25" i="6"/>
  <c r="BB25" i="6" s="1"/>
  <c r="BJ24" i="6"/>
  <c r="BI24" i="6"/>
  <c r="BH24" i="6"/>
  <c r="BA24" i="6"/>
  <c r="AZ24" i="6"/>
  <c r="BB24" i="6" s="1"/>
  <c r="BJ23" i="6"/>
  <c r="BI23" i="6"/>
  <c r="BH23" i="6"/>
  <c r="BA23" i="6"/>
  <c r="AZ23" i="6"/>
  <c r="BB23" i="6" s="1"/>
  <c r="BJ22" i="6"/>
  <c r="BI22" i="6"/>
  <c r="BH22" i="6"/>
  <c r="BA22" i="6"/>
  <c r="AZ22" i="6"/>
  <c r="BB22" i="6" s="1"/>
  <c r="BJ21" i="6"/>
  <c r="BI21" i="6"/>
  <c r="BH21" i="6"/>
  <c r="BA21" i="6"/>
  <c r="AZ21" i="6"/>
  <c r="BB21" i="6" s="1"/>
  <c r="BJ20" i="6"/>
  <c r="BI20" i="6"/>
  <c r="BH20" i="6"/>
  <c r="BA20" i="6"/>
  <c r="AZ20" i="6"/>
  <c r="BB20" i="6" s="1"/>
  <c r="BJ19" i="6"/>
  <c r="BI19" i="6"/>
  <c r="BH19" i="6"/>
  <c r="BA19" i="6"/>
  <c r="AZ19" i="6"/>
  <c r="BB19" i="6" s="1"/>
  <c r="BJ18" i="6"/>
  <c r="BI18" i="6"/>
  <c r="BH18" i="6"/>
  <c r="BA18" i="6"/>
  <c r="AZ18" i="6"/>
  <c r="BB18" i="6" s="1"/>
  <c r="BJ17" i="6"/>
  <c r="BI17" i="6"/>
  <c r="BH17" i="6"/>
  <c r="BA17" i="6"/>
  <c r="AZ17" i="6"/>
  <c r="BB17" i="6" s="1"/>
  <c r="BJ16" i="6"/>
  <c r="BI16" i="6"/>
  <c r="BH16" i="6"/>
  <c r="BA16" i="6"/>
  <c r="AZ16" i="6"/>
  <c r="BB16" i="6" s="1"/>
  <c r="BJ15" i="6"/>
  <c r="BI15" i="6"/>
  <c r="BH15" i="6"/>
  <c r="BA15" i="6"/>
  <c r="AZ15" i="6"/>
  <c r="BB15" i="6" s="1"/>
  <c r="BJ14" i="6"/>
  <c r="BI14" i="6"/>
  <c r="BH14" i="6"/>
  <c r="BA14" i="6"/>
  <c r="AZ14" i="6"/>
  <c r="BB14" i="6" s="1"/>
  <c r="BJ13" i="6"/>
  <c r="BI13" i="6"/>
  <c r="BH13" i="6"/>
  <c r="BA13" i="6"/>
  <c r="AZ13" i="6"/>
  <c r="BB13" i="6" s="1"/>
  <c r="BJ12" i="6"/>
  <c r="BI12" i="6"/>
  <c r="BH12" i="6"/>
  <c r="BA12" i="6"/>
  <c r="AZ12" i="6"/>
  <c r="BB12" i="6" s="1"/>
  <c r="BJ11" i="6"/>
  <c r="BI11" i="6"/>
  <c r="BH11" i="6"/>
  <c r="BA11" i="6"/>
  <c r="AZ11" i="6"/>
  <c r="BB11" i="6" s="1"/>
  <c r="BJ10" i="6"/>
  <c r="BI10" i="6"/>
  <c r="BH10" i="6"/>
  <c r="BA10" i="6"/>
  <c r="AZ10" i="6"/>
  <c r="BB10" i="6" s="1"/>
  <c r="BJ9" i="6"/>
  <c r="BI9" i="6"/>
  <c r="BH9" i="6"/>
  <c r="BA9" i="6"/>
  <c r="AZ9" i="6"/>
  <c r="BB9" i="6" s="1"/>
  <c r="AT39" i="6"/>
  <c r="AS39" i="6"/>
  <c r="AR39" i="6"/>
  <c r="AK39" i="6"/>
  <c r="AJ39" i="6"/>
  <c r="AL39" i="6" s="1"/>
  <c r="AT38" i="6"/>
  <c r="AS38" i="6"/>
  <c r="AR38" i="6"/>
  <c r="AK38" i="6"/>
  <c r="AJ38" i="6"/>
  <c r="AL38" i="6" s="1"/>
  <c r="AT37" i="6"/>
  <c r="AS37" i="6"/>
  <c r="AR37" i="6"/>
  <c r="AK37" i="6"/>
  <c r="AJ37" i="6"/>
  <c r="AL37" i="6" s="1"/>
  <c r="AT36" i="6"/>
  <c r="AS36" i="6"/>
  <c r="AR36" i="6"/>
  <c r="AK36" i="6"/>
  <c r="AJ36" i="6"/>
  <c r="AL36" i="6" s="1"/>
  <c r="AT35" i="6"/>
  <c r="AS35" i="6"/>
  <c r="AR35" i="6"/>
  <c r="AK35" i="6"/>
  <c r="AJ35" i="6"/>
  <c r="AL35" i="6" s="1"/>
  <c r="AT34" i="6"/>
  <c r="AS34" i="6"/>
  <c r="AR34" i="6"/>
  <c r="AK34" i="6"/>
  <c r="AJ34" i="6"/>
  <c r="AL34" i="6" s="1"/>
  <c r="AT33" i="6"/>
  <c r="AS33" i="6"/>
  <c r="AR33" i="6"/>
  <c r="AK33" i="6"/>
  <c r="AJ33" i="6"/>
  <c r="AL33" i="6" s="1"/>
  <c r="AT32" i="6"/>
  <c r="AS32" i="6"/>
  <c r="AR32" i="6"/>
  <c r="AK32" i="6"/>
  <c r="AJ32" i="6"/>
  <c r="AL32" i="6" s="1"/>
  <c r="AT31" i="6"/>
  <c r="AS31" i="6"/>
  <c r="AR31" i="6"/>
  <c r="AK31" i="6"/>
  <c r="AJ31" i="6"/>
  <c r="AL31" i="6" s="1"/>
  <c r="AT30" i="6"/>
  <c r="AS30" i="6"/>
  <c r="AR30" i="6"/>
  <c r="AK30" i="6"/>
  <c r="AJ30" i="6"/>
  <c r="AL30" i="6" s="1"/>
  <c r="AT29" i="6"/>
  <c r="AS29" i="6"/>
  <c r="AR29" i="6"/>
  <c r="AK29" i="6"/>
  <c r="AJ29" i="6"/>
  <c r="AL29" i="6" s="1"/>
  <c r="AT28" i="6"/>
  <c r="AS28" i="6"/>
  <c r="AR28" i="6"/>
  <c r="AK28" i="6"/>
  <c r="AJ28" i="6"/>
  <c r="AL28" i="6" s="1"/>
  <c r="AT27" i="6"/>
  <c r="AS27" i="6"/>
  <c r="AR27" i="6"/>
  <c r="AK27" i="6"/>
  <c r="AJ27" i="6"/>
  <c r="AL27" i="6" s="1"/>
  <c r="AT26" i="6"/>
  <c r="AS26" i="6"/>
  <c r="AR26" i="6"/>
  <c r="AK26" i="6"/>
  <c r="AJ26" i="6"/>
  <c r="AL26" i="6" s="1"/>
  <c r="AT25" i="6"/>
  <c r="AS25" i="6"/>
  <c r="AR25" i="6"/>
  <c r="AK25" i="6"/>
  <c r="AJ25" i="6"/>
  <c r="AL25" i="6" s="1"/>
  <c r="AT24" i="6"/>
  <c r="AS24" i="6"/>
  <c r="AR24" i="6"/>
  <c r="AK24" i="6"/>
  <c r="AJ24" i="6"/>
  <c r="AL24" i="6" s="1"/>
  <c r="AT23" i="6"/>
  <c r="AS23" i="6"/>
  <c r="AR23" i="6"/>
  <c r="AK23" i="6"/>
  <c r="AJ23" i="6"/>
  <c r="AL23" i="6" s="1"/>
  <c r="AT22" i="6"/>
  <c r="AS22" i="6"/>
  <c r="AR22" i="6"/>
  <c r="AK22" i="6"/>
  <c r="AJ22" i="6"/>
  <c r="AL22" i="6" s="1"/>
  <c r="AT21" i="6"/>
  <c r="AS21" i="6"/>
  <c r="AR21" i="6"/>
  <c r="AK21" i="6"/>
  <c r="AJ21" i="6"/>
  <c r="AL21" i="6" s="1"/>
  <c r="AT20" i="6"/>
  <c r="AS20" i="6"/>
  <c r="AR20" i="6"/>
  <c r="AK20" i="6"/>
  <c r="AJ20" i="6"/>
  <c r="AL20" i="6" s="1"/>
  <c r="AT19" i="6"/>
  <c r="AS19" i="6"/>
  <c r="AR19" i="6"/>
  <c r="AK19" i="6"/>
  <c r="AJ19" i="6"/>
  <c r="AL19" i="6" s="1"/>
  <c r="AT18" i="6"/>
  <c r="AS18" i="6"/>
  <c r="AR18" i="6"/>
  <c r="AK18" i="6"/>
  <c r="AJ18" i="6"/>
  <c r="AL18" i="6" s="1"/>
  <c r="AT17" i="6"/>
  <c r="AS17" i="6"/>
  <c r="AR17" i="6"/>
  <c r="AK17" i="6"/>
  <c r="AJ17" i="6"/>
  <c r="AL17" i="6" s="1"/>
  <c r="AT16" i="6"/>
  <c r="AS16" i="6"/>
  <c r="AR16" i="6"/>
  <c r="AK16" i="6"/>
  <c r="AJ16" i="6"/>
  <c r="AL16" i="6" s="1"/>
  <c r="AT15" i="6"/>
  <c r="AS15" i="6"/>
  <c r="AR15" i="6"/>
  <c r="AK15" i="6"/>
  <c r="AJ15" i="6"/>
  <c r="AL15" i="6" s="1"/>
  <c r="AT14" i="6"/>
  <c r="AS14" i="6"/>
  <c r="AR14" i="6"/>
  <c r="AK14" i="6"/>
  <c r="AJ14" i="6"/>
  <c r="AL14" i="6" s="1"/>
  <c r="AT13" i="6"/>
  <c r="AS13" i="6"/>
  <c r="AR13" i="6"/>
  <c r="AK13" i="6"/>
  <c r="AJ13" i="6"/>
  <c r="AL13" i="6" s="1"/>
  <c r="AT12" i="6"/>
  <c r="AS12" i="6"/>
  <c r="AR12" i="6"/>
  <c r="AK12" i="6"/>
  <c r="AJ12" i="6"/>
  <c r="AL12" i="6" s="1"/>
  <c r="AT11" i="6"/>
  <c r="AS11" i="6"/>
  <c r="AR11" i="6"/>
  <c r="AK11" i="6"/>
  <c r="AJ11" i="6"/>
  <c r="AL11" i="6" s="1"/>
  <c r="AT10" i="6"/>
  <c r="AS10" i="6"/>
  <c r="AR10" i="6"/>
  <c r="AJ10" i="6"/>
  <c r="AL10" i="6" s="1"/>
  <c r="AT9" i="6"/>
  <c r="AS9" i="6"/>
  <c r="AR9" i="6"/>
  <c r="AK9" i="6"/>
  <c r="AJ9" i="6"/>
  <c r="AD39" i="6"/>
  <c r="AC39" i="6"/>
  <c r="AB39" i="6"/>
  <c r="U39" i="6"/>
  <c r="T39" i="6"/>
  <c r="AD38" i="6"/>
  <c r="AC38" i="6"/>
  <c r="AB38" i="6"/>
  <c r="U38" i="6"/>
  <c r="T38" i="6"/>
  <c r="V38" i="6" s="1"/>
  <c r="AD37" i="6"/>
  <c r="AC37" i="6"/>
  <c r="AB37" i="6"/>
  <c r="U37" i="6"/>
  <c r="T37" i="6"/>
  <c r="V37" i="6" s="1"/>
  <c r="AD36" i="6"/>
  <c r="AC36" i="6"/>
  <c r="AB36" i="6"/>
  <c r="U36" i="6"/>
  <c r="T36" i="6"/>
  <c r="V36" i="6" s="1"/>
  <c r="AD35" i="6"/>
  <c r="AC35" i="6"/>
  <c r="AB35" i="6"/>
  <c r="U35" i="6"/>
  <c r="T35" i="6"/>
  <c r="V35" i="6" s="1"/>
  <c r="AD34" i="6"/>
  <c r="AC34" i="6"/>
  <c r="AB34" i="6"/>
  <c r="U34" i="6"/>
  <c r="T34" i="6"/>
  <c r="V34" i="6" s="1"/>
  <c r="AD33" i="6"/>
  <c r="AC33" i="6"/>
  <c r="AB33" i="6"/>
  <c r="U33" i="6"/>
  <c r="T33" i="6"/>
  <c r="V33" i="6" s="1"/>
  <c r="AD32" i="6"/>
  <c r="AC32" i="6"/>
  <c r="AB32" i="6"/>
  <c r="U32" i="6"/>
  <c r="T32" i="6"/>
  <c r="V32" i="6" s="1"/>
  <c r="AD31" i="6"/>
  <c r="AC31" i="6"/>
  <c r="AB31" i="6"/>
  <c r="U31" i="6"/>
  <c r="T31" i="6"/>
  <c r="V31" i="6" s="1"/>
  <c r="AD30" i="6"/>
  <c r="AC30" i="6"/>
  <c r="AB30" i="6"/>
  <c r="U30" i="6"/>
  <c r="T30" i="6"/>
  <c r="V30" i="6" s="1"/>
  <c r="AD29" i="6"/>
  <c r="AC29" i="6"/>
  <c r="AB29" i="6"/>
  <c r="U29" i="6"/>
  <c r="T29" i="6"/>
  <c r="V29" i="6" s="1"/>
  <c r="AD28" i="6"/>
  <c r="AC28" i="6"/>
  <c r="AB28" i="6"/>
  <c r="U28" i="6"/>
  <c r="T28" i="6"/>
  <c r="V28" i="6" s="1"/>
  <c r="AD27" i="6"/>
  <c r="AC27" i="6"/>
  <c r="AB27" i="6"/>
  <c r="U27" i="6"/>
  <c r="T27" i="6"/>
  <c r="V27" i="6" s="1"/>
  <c r="AD26" i="6"/>
  <c r="AC26" i="6"/>
  <c r="AB26" i="6"/>
  <c r="U26" i="6"/>
  <c r="T26" i="6"/>
  <c r="V26" i="6" s="1"/>
  <c r="AD25" i="6"/>
  <c r="AC25" i="6"/>
  <c r="AB25" i="6"/>
  <c r="U25" i="6"/>
  <c r="T25" i="6"/>
  <c r="V25" i="6" s="1"/>
  <c r="AD24" i="6"/>
  <c r="AC24" i="6"/>
  <c r="AB24" i="6"/>
  <c r="U24" i="6"/>
  <c r="T24" i="6"/>
  <c r="V24" i="6" s="1"/>
  <c r="AD23" i="6"/>
  <c r="AC23" i="6"/>
  <c r="AB23" i="6"/>
  <c r="U23" i="6"/>
  <c r="T23" i="6"/>
  <c r="V23" i="6" s="1"/>
  <c r="AD22" i="6"/>
  <c r="AC22" i="6"/>
  <c r="AB22" i="6"/>
  <c r="U22" i="6"/>
  <c r="T22" i="6"/>
  <c r="V22" i="6" s="1"/>
  <c r="AD21" i="6"/>
  <c r="AC21" i="6"/>
  <c r="AB21" i="6"/>
  <c r="U21" i="6"/>
  <c r="T21" i="6"/>
  <c r="V21" i="6" s="1"/>
  <c r="AD20" i="6"/>
  <c r="AC20" i="6"/>
  <c r="AB20" i="6"/>
  <c r="U20" i="6"/>
  <c r="T20" i="6"/>
  <c r="V20" i="6" s="1"/>
  <c r="AD19" i="6"/>
  <c r="AC19" i="6"/>
  <c r="AB19" i="6"/>
  <c r="U19" i="6"/>
  <c r="T19" i="6"/>
  <c r="V19" i="6" s="1"/>
  <c r="AD18" i="6"/>
  <c r="AC18" i="6"/>
  <c r="AB18" i="6"/>
  <c r="U18" i="6"/>
  <c r="T18" i="6"/>
  <c r="V18" i="6" s="1"/>
  <c r="AD17" i="6"/>
  <c r="AC17" i="6"/>
  <c r="AB17" i="6"/>
  <c r="U17" i="6"/>
  <c r="T17" i="6"/>
  <c r="V17" i="6" s="1"/>
  <c r="AD16" i="6"/>
  <c r="AC16" i="6"/>
  <c r="AB16" i="6"/>
  <c r="U16" i="6"/>
  <c r="T16" i="6"/>
  <c r="AD15" i="6"/>
  <c r="AC15" i="6"/>
  <c r="AB15" i="6"/>
  <c r="U15" i="6"/>
  <c r="T15" i="6"/>
  <c r="V15" i="6" s="1"/>
  <c r="AD14" i="6"/>
  <c r="AC14" i="6"/>
  <c r="AB14" i="6"/>
  <c r="U14" i="6"/>
  <c r="T14" i="6"/>
  <c r="AD13" i="6"/>
  <c r="AC13" i="6"/>
  <c r="AB13" i="6"/>
  <c r="U13" i="6"/>
  <c r="T13" i="6"/>
  <c r="V13" i="6" s="1"/>
  <c r="AD12" i="6"/>
  <c r="AC12" i="6"/>
  <c r="AB12" i="6"/>
  <c r="U12" i="6"/>
  <c r="T12" i="6"/>
  <c r="AD11" i="6"/>
  <c r="AC11" i="6"/>
  <c r="AB11" i="6"/>
  <c r="U11" i="6"/>
  <c r="T11" i="6"/>
  <c r="V11" i="6" s="1"/>
  <c r="AD10" i="6"/>
  <c r="AC10" i="6"/>
  <c r="AB10" i="6"/>
  <c r="U10" i="6"/>
  <c r="T10" i="6"/>
  <c r="AD9" i="6"/>
  <c r="AC9" i="6"/>
  <c r="AB9" i="6"/>
  <c r="U9" i="6"/>
  <c r="T9" i="6"/>
  <c r="V9" i="6" s="1"/>
  <c r="N10" i="6"/>
  <c r="FC40" i="6"/>
  <c r="FB40" i="6"/>
  <c r="FA40" i="6"/>
  <c r="EZ40" i="6"/>
  <c r="FC1" i="6"/>
  <c r="FB1" i="6"/>
  <c r="EM40" i="6"/>
  <c r="EL40" i="6"/>
  <c r="EK40" i="6"/>
  <c r="EJ40" i="6"/>
  <c r="EM1" i="6"/>
  <c r="EL1" i="6"/>
  <c r="DW40" i="6"/>
  <c r="DV40" i="6"/>
  <c r="DU40" i="6"/>
  <c r="DT40" i="6"/>
  <c r="DW1" i="6"/>
  <c r="DV1" i="6"/>
  <c r="DG40" i="6"/>
  <c r="DF40" i="6"/>
  <c r="DE40" i="6"/>
  <c r="DD40" i="6"/>
  <c r="DG1" i="6"/>
  <c r="DF1" i="6"/>
  <c r="CQ40" i="6"/>
  <c r="CP40" i="6"/>
  <c r="CO40" i="6"/>
  <c r="CN40" i="6"/>
  <c r="CQ1" i="6"/>
  <c r="CP1" i="6"/>
  <c r="CA40" i="6"/>
  <c r="BZ40" i="6"/>
  <c r="BY40" i="6"/>
  <c r="BX40" i="6"/>
  <c r="CA1" i="6"/>
  <c r="BZ1" i="6"/>
  <c r="BK40" i="6"/>
  <c r="BJ40" i="6"/>
  <c r="BI40" i="6"/>
  <c r="BH40" i="6"/>
  <c r="BK1" i="6"/>
  <c r="BJ1" i="6"/>
  <c r="AU40" i="6"/>
  <c r="AT40" i="6"/>
  <c r="AS40" i="6"/>
  <c r="AR40" i="6"/>
  <c r="AU1" i="6"/>
  <c r="AT1" i="6"/>
  <c r="AE40" i="6"/>
  <c r="AD40" i="6"/>
  <c r="AC40" i="6"/>
  <c r="AB40" i="6"/>
  <c r="AE1" i="6"/>
  <c r="AD1" i="6"/>
  <c r="FB5" i="5"/>
  <c r="ES5" i="5"/>
  <c r="FB4" i="5"/>
  <c r="FB4" i="6" s="1"/>
  <c r="ES4" i="5"/>
  <c r="ES3" i="6" s="1"/>
  <c r="FB3" i="5"/>
  <c r="ES4" i="6" s="1"/>
  <c r="EL5" i="5"/>
  <c r="EC5" i="5"/>
  <c r="EC5" i="6" s="1"/>
  <c r="EL4" i="5"/>
  <c r="EL4" i="6" s="1"/>
  <c r="EC4" i="5"/>
  <c r="EC3" i="6" s="1"/>
  <c r="EL3" i="5"/>
  <c r="EC4" i="6" s="1"/>
  <c r="DV5" i="5"/>
  <c r="DM5" i="5"/>
  <c r="DV4" i="5"/>
  <c r="DV4" i="6" s="1"/>
  <c r="DM4" i="5"/>
  <c r="DM3" i="6" s="1"/>
  <c r="DV3" i="5"/>
  <c r="DM4" i="6" s="1"/>
  <c r="DF5" i="5"/>
  <c r="CW5" i="5"/>
  <c r="DF4" i="5"/>
  <c r="DF4" i="6" s="1"/>
  <c r="CW4" i="5"/>
  <c r="CW3" i="6" s="1"/>
  <c r="DF3" i="5"/>
  <c r="CW4" i="6" s="1"/>
  <c r="CP5" i="5"/>
  <c r="CG5" i="5"/>
  <c r="CP4" i="5"/>
  <c r="CP4" i="6" s="1"/>
  <c r="CG4" i="5"/>
  <c r="CG3" i="6" s="1"/>
  <c r="CP3" i="5"/>
  <c r="CG4" i="6" s="1"/>
  <c r="BZ5" i="5"/>
  <c r="BQ5" i="5"/>
  <c r="BQ5" i="6" s="1"/>
  <c r="BZ4" i="5"/>
  <c r="BZ4" i="6" s="1"/>
  <c r="BQ4" i="5"/>
  <c r="BQ3" i="6" s="1"/>
  <c r="BZ3" i="5"/>
  <c r="BQ4" i="6" s="1"/>
  <c r="BJ5" i="5"/>
  <c r="BA5" i="5"/>
  <c r="BA5" i="6" s="1"/>
  <c r="BJ4" i="5"/>
  <c r="BJ4" i="6" s="1"/>
  <c r="BA4" i="5"/>
  <c r="BA3" i="6" s="1"/>
  <c r="BJ3" i="5"/>
  <c r="BA4" i="6" s="1"/>
  <c r="AT5" i="5"/>
  <c r="AK5" i="5"/>
  <c r="AK5" i="6" s="1"/>
  <c r="AT4" i="5"/>
  <c r="AT4" i="6" s="1"/>
  <c r="AK4" i="5"/>
  <c r="AK3" i="6" s="1"/>
  <c r="AT3" i="5"/>
  <c r="AK4" i="6" s="1"/>
  <c r="AD5" i="5"/>
  <c r="AD5" i="6" s="1"/>
  <c r="U5" i="5"/>
  <c r="U5" i="6" s="1"/>
  <c r="AD4" i="5"/>
  <c r="AD4" i="6" s="1"/>
  <c r="U4" i="5"/>
  <c r="U3" i="6" s="1"/>
  <c r="AD3" i="5"/>
  <c r="U4" i="6" s="1"/>
  <c r="ER35" i="5"/>
  <c r="ER36" i="5" s="1"/>
  <c r="ER34" i="5"/>
  <c r="EQ34" i="5" s="1"/>
  <c r="EQ35" i="6" s="1"/>
  <c r="ER33" i="5"/>
  <c r="EQ33" i="5" s="1"/>
  <c r="EQ34" i="6" s="1"/>
  <c r="ER32" i="5"/>
  <c r="EQ32" i="5" s="1"/>
  <c r="EQ33" i="6" s="1"/>
  <c r="ER31" i="5"/>
  <c r="EQ31" i="5" s="1"/>
  <c r="EQ32" i="6" s="1"/>
  <c r="ER30" i="5"/>
  <c r="EQ30" i="5" s="1"/>
  <c r="EQ31" i="6" s="1"/>
  <c r="ER29" i="5"/>
  <c r="EQ29" i="5" s="1"/>
  <c r="EQ30" i="6" s="1"/>
  <c r="ER28" i="5"/>
  <c r="EQ28" i="5" s="1"/>
  <c r="EQ29" i="6" s="1"/>
  <c r="ER27" i="5"/>
  <c r="EQ27" i="5" s="1"/>
  <c r="EQ28" i="6" s="1"/>
  <c r="ER26" i="5"/>
  <c r="EQ26" i="5" s="1"/>
  <c r="EQ27" i="6" s="1"/>
  <c r="ER25" i="5"/>
  <c r="EQ25" i="5" s="1"/>
  <c r="EQ26" i="6" s="1"/>
  <c r="ER24" i="5"/>
  <c r="EQ24" i="5" s="1"/>
  <c r="EQ25" i="6" s="1"/>
  <c r="ER23" i="5"/>
  <c r="EQ23" i="5" s="1"/>
  <c r="EQ24" i="6" s="1"/>
  <c r="ER22" i="5"/>
  <c r="EQ22" i="5" s="1"/>
  <c r="EQ23" i="6" s="1"/>
  <c r="ER21" i="5"/>
  <c r="EQ21" i="5" s="1"/>
  <c r="EQ22" i="6" s="1"/>
  <c r="ER20" i="5"/>
  <c r="EQ20" i="5" s="1"/>
  <c r="EQ21" i="6" s="1"/>
  <c r="ER19" i="5"/>
  <c r="EQ19" i="5" s="1"/>
  <c r="EQ20" i="6" s="1"/>
  <c r="ER18" i="5"/>
  <c r="EQ18" i="5" s="1"/>
  <c r="EQ19" i="6" s="1"/>
  <c r="ER17" i="5"/>
  <c r="EQ17" i="5" s="1"/>
  <c r="EQ18" i="6" s="1"/>
  <c r="ER16" i="5"/>
  <c r="EQ16" i="5" s="1"/>
  <c r="EQ17" i="6" s="1"/>
  <c r="ER15" i="5"/>
  <c r="EQ15" i="5" s="1"/>
  <c r="EQ16" i="6" s="1"/>
  <c r="ER14" i="5"/>
  <c r="EQ14" i="5" s="1"/>
  <c r="EQ15" i="6" s="1"/>
  <c r="ER13" i="5"/>
  <c r="EQ13" i="5" s="1"/>
  <c r="EQ14" i="6" s="1"/>
  <c r="ER12" i="5"/>
  <c r="EQ12" i="5" s="1"/>
  <c r="EQ13" i="6" s="1"/>
  <c r="ER11" i="5"/>
  <c r="EQ11" i="5" s="1"/>
  <c r="EQ12" i="6" s="1"/>
  <c r="ER10" i="5"/>
  <c r="EQ10" i="5" s="1"/>
  <c r="EQ11" i="6" s="1"/>
  <c r="ER9" i="5"/>
  <c r="EQ9" i="5" s="1"/>
  <c r="EQ10" i="6" s="1"/>
  <c r="ER8" i="5"/>
  <c r="EQ8" i="5" s="1"/>
  <c r="EQ9" i="6" s="1"/>
  <c r="FD2" i="5"/>
  <c r="EB35" i="5"/>
  <c r="EB34" i="5"/>
  <c r="EA34" i="5" s="1"/>
  <c r="EA35" i="6" s="1"/>
  <c r="EB33" i="5"/>
  <c r="EA33" i="5" s="1"/>
  <c r="EA34" i="6" s="1"/>
  <c r="EB32" i="5"/>
  <c r="EA32" i="5" s="1"/>
  <c r="EA33" i="6" s="1"/>
  <c r="EB31" i="5"/>
  <c r="EA31" i="5" s="1"/>
  <c r="EA32" i="6" s="1"/>
  <c r="EB30" i="5"/>
  <c r="EA30" i="5" s="1"/>
  <c r="EA31" i="6" s="1"/>
  <c r="EB29" i="5"/>
  <c r="EA29" i="5" s="1"/>
  <c r="EA30" i="6" s="1"/>
  <c r="EB28" i="5"/>
  <c r="EA28" i="5" s="1"/>
  <c r="EA29" i="6" s="1"/>
  <c r="EB27" i="5"/>
  <c r="EA27" i="5" s="1"/>
  <c r="EA28" i="6" s="1"/>
  <c r="EB26" i="5"/>
  <c r="EA26" i="5" s="1"/>
  <c r="EA27" i="6" s="1"/>
  <c r="EB25" i="5"/>
  <c r="EA25" i="5" s="1"/>
  <c r="EA26" i="6" s="1"/>
  <c r="EB24" i="5"/>
  <c r="EA24" i="5" s="1"/>
  <c r="EA25" i="6" s="1"/>
  <c r="EB23" i="5"/>
  <c r="EA23" i="5" s="1"/>
  <c r="EA24" i="6" s="1"/>
  <c r="EB22" i="5"/>
  <c r="EA22" i="5" s="1"/>
  <c r="EA23" i="6" s="1"/>
  <c r="EB21" i="5"/>
  <c r="EA21" i="5" s="1"/>
  <c r="EA22" i="6" s="1"/>
  <c r="EB20" i="5"/>
  <c r="EA20" i="5" s="1"/>
  <c r="EA21" i="6" s="1"/>
  <c r="EB19" i="5"/>
  <c r="EA19" i="5" s="1"/>
  <c r="EA20" i="6" s="1"/>
  <c r="EB18" i="5"/>
  <c r="EA18" i="5" s="1"/>
  <c r="EA19" i="6" s="1"/>
  <c r="EB17" i="5"/>
  <c r="EA17" i="5" s="1"/>
  <c r="EA18" i="6" s="1"/>
  <c r="EB16" i="5"/>
  <c r="EA16" i="5" s="1"/>
  <c r="EA17" i="6" s="1"/>
  <c r="EB15" i="5"/>
  <c r="EA15" i="5" s="1"/>
  <c r="EA16" i="6" s="1"/>
  <c r="EB14" i="5"/>
  <c r="EA14" i="5" s="1"/>
  <c r="EA15" i="6" s="1"/>
  <c r="EB13" i="5"/>
  <c r="EA13" i="5" s="1"/>
  <c r="EA14" i="6" s="1"/>
  <c r="EB12" i="5"/>
  <c r="EA12" i="5" s="1"/>
  <c r="EA13" i="6" s="1"/>
  <c r="EB11" i="5"/>
  <c r="EA11" i="5" s="1"/>
  <c r="EA12" i="6" s="1"/>
  <c r="EB10" i="5"/>
  <c r="EA10" i="5" s="1"/>
  <c r="EA11" i="6" s="1"/>
  <c r="EB9" i="5"/>
  <c r="EA9" i="5" s="1"/>
  <c r="EA10" i="6" s="1"/>
  <c r="EB8" i="5"/>
  <c r="EA8" i="5" s="1"/>
  <c r="EA9" i="6" s="1"/>
  <c r="EN2" i="5"/>
  <c r="DL35" i="5"/>
  <c r="DL36" i="5" s="1"/>
  <c r="DL34" i="5"/>
  <c r="DK34" i="5" s="1"/>
  <c r="DK35" i="6" s="1"/>
  <c r="DL33" i="5"/>
  <c r="DK33" i="5" s="1"/>
  <c r="DK34" i="6" s="1"/>
  <c r="DL32" i="5"/>
  <c r="DK32" i="5" s="1"/>
  <c r="DK33" i="6" s="1"/>
  <c r="DL31" i="5"/>
  <c r="DK31" i="5" s="1"/>
  <c r="DK32" i="6" s="1"/>
  <c r="DL30" i="5"/>
  <c r="DK30" i="5" s="1"/>
  <c r="DK31" i="6" s="1"/>
  <c r="DL29" i="5"/>
  <c r="DK29" i="5" s="1"/>
  <c r="DK30" i="6" s="1"/>
  <c r="DL28" i="5"/>
  <c r="DK28" i="5" s="1"/>
  <c r="DK29" i="6" s="1"/>
  <c r="DL27" i="5"/>
  <c r="DK27" i="5" s="1"/>
  <c r="DK28" i="6" s="1"/>
  <c r="DL26" i="5"/>
  <c r="DK26" i="5" s="1"/>
  <c r="DK27" i="6" s="1"/>
  <c r="DL25" i="5"/>
  <c r="DK25" i="5" s="1"/>
  <c r="DK26" i="6" s="1"/>
  <c r="DL24" i="5"/>
  <c r="DK24" i="5" s="1"/>
  <c r="DK25" i="6" s="1"/>
  <c r="DL23" i="5"/>
  <c r="DK23" i="5" s="1"/>
  <c r="DK24" i="6" s="1"/>
  <c r="DL22" i="5"/>
  <c r="DK22" i="5" s="1"/>
  <c r="DK23" i="6" s="1"/>
  <c r="DL21" i="5"/>
  <c r="DK21" i="5" s="1"/>
  <c r="DK22" i="6" s="1"/>
  <c r="DL20" i="5"/>
  <c r="DK20" i="5" s="1"/>
  <c r="DK21" i="6" s="1"/>
  <c r="DL19" i="5"/>
  <c r="DK19" i="5" s="1"/>
  <c r="DK20" i="6" s="1"/>
  <c r="DL18" i="5"/>
  <c r="DK18" i="5" s="1"/>
  <c r="DK19" i="6" s="1"/>
  <c r="DL17" i="5"/>
  <c r="DK17" i="5" s="1"/>
  <c r="DK18" i="6" s="1"/>
  <c r="DL16" i="5"/>
  <c r="DK16" i="5" s="1"/>
  <c r="DK17" i="6" s="1"/>
  <c r="DL15" i="5"/>
  <c r="DK15" i="5" s="1"/>
  <c r="DK16" i="6" s="1"/>
  <c r="DL14" i="5"/>
  <c r="DK14" i="5" s="1"/>
  <c r="DK15" i="6" s="1"/>
  <c r="DL13" i="5"/>
  <c r="DK13" i="5" s="1"/>
  <c r="DK14" i="6" s="1"/>
  <c r="DL12" i="5"/>
  <c r="DK12" i="5" s="1"/>
  <c r="DK13" i="6" s="1"/>
  <c r="DL11" i="5"/>
  <c r="DK11" i="5" s="1"/>
  <c r="DK12" i="6" s="1"/>
  <c r="DL10" i="5"/>
  <c r="DK10" i="5" s="1"/>
  <c r="DK11" i="6" s="1"/>
  <c r="DL9" i="5"/>
  <c r="DK9" i="5" s="1"/>
  <c r="DK10" i="6" s="1"/>
  <c r="DL8" i="5"/>
  <c r="DK8" i="5" s="1"/>
  <c r="DK9" i="6" s="1"/>
  <c r="DX2" i="5"/>
  <c r="CV35" i="5"/>
  <c r="CV36" i="5" s="1"/>
  <c r="CV34" i="5"/>
  <c r="CU34" i="5" s="1"/>
  <c r="CU35" i="6" s="1"/>
  <c r="CV33" i="5"/>
  <c r="CU33" i="5" s="1"/>
  <c r="CU34" i="6" s="1"/>
  <c r="CV32" i="5"/>
  <c r="CU32" i="5" s="1"/>
  <c r="CU33" i="6" s="1"/>
  <c r="CV31" i="5"/>
  <c r="CU31" i="5" s="1"/>
  <c r="CU32" i="6" s="1"/>
  <c r="CV30" i="5"/>
  <c r="CU30" i="5" s="1"/>
  <c r="CU31" i="6" s="1"/>
  <c r="CV29" i="5"/>
  <c r="CU29" i="5" s="1"/>
  <c r="CU30" i="6" s="1"/>
  <c r="CV28" i="5"/>
  <c r="CU28" i="5" s="1"/>
  <c r="CU29" i="6" s="1"/>
  <c r="CV27" i="5"/>
  <c r="CU27" i="5" s="1"/>
  <c r="CU28" i="6" s="1"/>
  <c r="CV26" i="5"/>
  <c r="CU26" i="5" s="1"/>
  <c r="CU27" i="6" s="1"/>
  <c r="CV25" i="5"/>
  <c r="CU25" i="5" s="1"/>
  <c r="CU26" i="6" s="1"/>
  <c r="CV24" i="5"/>
  <c r="CU24" i="5" s="1"/>
  <c r="CU25" i="6" s="1"/>
  <c r="CV23" i="5"/>
  <c r="CU23" i="5" s="1"/>
  <c r="CU24" i="6" s="1"/>
  <c r="CV22" i="5"/>
  <c r="CU22" i="5" s="1"/>
  <c r="CU23" i="6" s="1"/>
  <c r="CV21" i="5"/>
  <c r="CU21" i="5" s="1"/>
  <c r="CU22" i="6" s="1"/>
  <c r="CV20" i="5"/>
  <c r="CU20" i="5" s="1"/>
  <c r="CU21" i="6" s="1"/>
  <c r="CV19" i="5"/>
  <c r="CU19" i="5" s="1"/>
  <c r="CU20" i="6" s="1"/>
  <c r="CV18" i="5"/>
  <c r="CU18" i="5" s="1"/>
  <c r="CU19" i="6" s="1"/>
  <c r="CV17" i="5"/>
  <c r="CU17" i="5" s="1"/>
  <c r="CU18" i="6" s="1"/>
  <c r="CV16" i="5"/>
  <c r="CU16" i="5" s="1"/>
  <c r="CU17" i="6" s="1"/>
  <c r="CV15" i="5"/>
  <c r="CU15" i="5" s="1"/>
  <c r="CU16" i="6" s="1"/>
  <c r="CV14" i="5"/>
  <c r="CU14" i="5" s="1"/>
  <c r="CU15" i="6" s="1"/>
  <c r="CV13" i="5"/>
  <c r="CU13" i="5" s="1"/>
  <c r="CU14" i="6" s="1"/>
  <c r="CV12" i="5"/>
  <c r="CU12" i="5" s="1"/>
  <c r="CU13" i="6" s="1"/>
  <c r="CV11" i="5"/>
  <c r="CU11" i="5" s="1"/>
  <c r="CU12" i="6" s="1"/>
  <c r="CV10" i="5"/>
  <c r="CU10" i="5" s="1"/>
  <c r="CU11" i="6" s="1"/>
  <c r="CV9" i="5"/>
  <c r="CU9" i="5" s="1"/>
  <c r="CU10" i="6" s="1"/>
  <c r="CV8" i="5"/>
  <c r="CU8" i="5" s="1"/>
  <c r="CU9" i="6" s="1"/>
  <c r="DH2" i="5"/>
  <c r="CF35" i="5"/>
  <c r="CF36" i="5" s="1"/>
  <c r="CE35" i="5"/>
  <c r="CE36" i="6" s="1"/>
  <c r="CF34" i="5"/>
  <c r="CE34" i="5" s="1"/>
  <c r="CE35" i="6" s="1"/>
  <c r="CF33" i="5"/>
  <c r="CE33" i="5" s="1"/>
  <c r="CE34" i="6" s="1"/>
  <c r="CF32" i="5"/>
  <c r="CE32" i="5" s="1"/>
  <c r="CE33" i="6" s="1"/>
  <c r="CF31" i="5"/>
  <c r="CE31" i="5" s="1"/>
  <c r="CE32" i="6" s="1"/>
  <c r="CF30" i="5"/>
  <c r="CE30" i="5" s="1"/>
  <c r="CE31" i="6" s="1"/>
  <c r="CF29" i="5"/>
  <c r="CE29" i="5" s="1"/>
  <c r="CE30" i="6" s="1"/>
  <c r="CF28" i="5"/>
  <c r="CE28" i="5" s="1"/>
  <c r="CE29" i="6" s="1"/>
  <c r="CF27" i="5"/>
  <c r="CE27" i="5" s="1"/>
  <c r="CE28" i="6" s="1"/>
  <c r="CF26" i="5"/>
  <c r="CE26" i="5" s="1"/>
  <c r="CE27" i="6" s="1"/>
  <c r="CF25" i="5"/>
  <c r="CE25" i="5" s="1"/>
  <c r="CE26" i="6" s="1"/>
  <c r="CF24" i="5"/>
  <c r="CE24" i="5" s="1"/>
  <c r="CE25" i="6" s="1"/>
  <c r="CF23" i="5"/>
  <c r="CE23" i="5" s="1"/>
  <c r="CE24" i="6" s="1"/>
  <c r="CF22" i="5"/>
  <c r="CE22" i="5" s="1"/>
  <c r="CE23" i="6" s="1"/>
  <c r="CF21" i="5"/>
  <c r="CE21" i="5" s="1"/>
  <c r="CE22" i="6" s="1"/>
  <c r="CF20" i="5"/>
  <c r="CE20" i="5" s="1"/>
  <c r="CE21" i="6" s="1"/>
  <c r="CF19" i="5"/>
  <c r="CE19" i="5" s="1"/>
  <c r="CE20" i="6" s="1"/>
  <c r="CF18" i="5"/>
  <c r="CE18" i="5" s="1"/>
  <c r="CE19" i="6" s="1"/>
  <c r="CF17" i="5"/>
  <c r="CE17" i="5" s="1"/>
  <c r="CE18" i="6" s="1"/>
  <c r="CF16" i="5"/>
  <c r="CE16" i="5" s="1"/>
  <c r="CE17" i="6" s="1"/>
  <c r="CF15" i="5"/>
  <c r="CE15" i="5" s="1"/>
  <c r="CE16" i="6" s="1"/>
  <c r="CF14" i="5"/>
  <c r="CE14" i="5" s="1"/>
  <c r="CE15" i="6" s="1"/>
  <c r="CF13" i="5"/>
  <c r="CE13" i="5" s="1"/>
  <c r="CE14" i="6" s="1"/>
  <c r="CF12" i="5"/>
  <c r="CE12" i="5" s="1"/>
  <c r="CE13" i="6" s="1"/>
  <c r="CF11" i="5"/>
  <c r="CE11" i="5" s="1"/>
  <c r="CE12" i="6" s="1"/>
  <c r="CF10" i="5"/>
  <c r="CE10" i="5" s="1"/>
  <c r="CE11" i="6" s="1"/>
  <c r="CF9" i="5"/>
  <c r="CE9" i="5" s="1"/>
  <c r="CE10" i="6" s="1"/>
  <c r="CF8" i="5"/>
  <c r="CE8" i="5" s="1"/>
  <c r="CE9" i="6" s="1"/>
  <c r="CR2" i="5"/>
  <c r="BP35" i="5"/>
  <c r="BP36" i="5" s="1"/>
  <c r="BP34" i="5"/>
  <c r="BO34" i="5" s="1"/>
  <c r="BO35" i="6" s="1"/>
  <c r="BP33" i="5"/>
  <c r="BO33" i="5" s="1"/>
  <c r="BO34" i="6" s="1"/>
  <c r="BP32" i="5"/>
  <c r="BO32" i="5" s="1"/>
  <c r="BO33" i="6" s="1"/>
  <c r="BP31" i="5"/>
  <c r="BO31" i="5" s="1"/>
  <c r="BO32" i="6" s="1"/>
  <c r="BP30" i="5"/>
  <c r="BO30" i="5" s="1"/>
  <c r="BO31" i="6" s="1"/>
  <c r="BP29" i="5"/>
  <c r="BO29" i="5" s="1"/>
  <c r="BO30" i="6" s="1"/>
  <c r="BP28" i="5"/>
  <c r="BO28" i="5" s="1"/>
  <c r="BO29" i="6" s="1"/>
  <c r="BP27" i="5"/>
  <c r="BO27" i="5" s="1"/>
  <c r="BO28" i="6" s="1"/>
  <c r="BP26" i="5"/>
  <c r="BO26" i="5" s="1"/>
  <c r="BO27" i="6" s="1"/>
  <c r="BP25" i="5"/>
  <c r="BO25" i="5" s="1"/>
  <c r="BO26" i="6" s="1"/>
  <c r="BP24" i="5"/>
  <c r="BO24" i="5" s="1"/>
  <c r="BO25" i="6" s="1"/>
  <c r="BP23" i="5"/>
  <c r="BO23" i="5" s="1"/>
  <c r="BO24" i="6" s="1"/>
  <c r="BP22" i="5"/>
  <c r="BO22" i="5" s="1"/>
  <c r="BO23" i="6" s="1"/>
  <c r="BP21" i="5"/>
  <c r="BO21" i="5" s="1"/>
  <c r="BO22" i="6" s="1"/>
  <c r="BP20" i="5"/>
  <c r="BO20" i="5" s="1"/>
  <c r="BO21" i="6" s="1"/>
  <c r="BP19" i="5"/>
  <c r="BO19" i="5" s="1"/>
  <c r="BO20" i="6" s="1"/>
  <c r="BP18" i="5"/>
  <c r="BO18" i="5" s="1"/>
  <c r="BO19" i="6" s="1"/>
  <c r="BP17" i="5"/>
  <c r="BO17" i="5" s="1"/>
  <c r="BO18" i="6" s="1"/>
  <c r="BP16" i="5"/>
  <c r="BO16" i="5" s="1"/>
  <c r="BO17" i="6" s="1"/>
  <c r="BP15" i="5"/>
  <c r="BO15" i="5" s="1"/>
  <c r="BO16" i="6" s="1"/>
  <c r="BP14" i="5"/>
  <c r="BO14" i="5" s="1"/>
  <c r="BO15" i="6" s="1"/>
  <c r="BP13" i="5"/>
  <c r="BO13" i="5" s="1"/>
  <c r="BO14" i="6" s="1"/>
  <c r="BP12" i="5"/>
  <c r="BO12" i="5" s="1"/>
  <c r="BO13" i="6" s="1"/>
  <c r="BP11" i="5"/>
  <c r="BO11" i="5" s="1"/>
  <c r="BO12" i="6" s="1"/>
  <c r="BP10" i="5"/>
  <c r="BO10" i="5" s="1"/>
  <c r="BO11" i="6" s="1"/>
  <c r="BP9" i="5"/>
  <c r="BO9" i="5" s="1"/>
  <c r="BO10" i="6" s="1"/>
  <c r="BP8" i="5"/>
  <c r="BO8" i="5" s="1"/>
  <c r="BO9" i="6" s="1"/>
  <c r="CB2" i="5"/>
  <c r="AZ35" i="5"/>
  <c r="AZ36" i="5" s="1"/>
  <c r="AZ34" i="5"/>
  <c r="AY34" i="5" s="1"/>
  <c r="AY35" i="6" s="1"/>
  <c r="AZ33" i="5"/>
  <c r="AY33" i="5" s="1"/>
  <c r="AY34" i="6" s="1"/>
  <c r="AZ32" i="5"/>
  <c r="AY32" i="5" s="1"/>
  <c r="AY33" i="6" s="1"/>
  <c r="AZ31" i="5"/>
  <c r="AY31" i="5" s="1"/>
  <c r="AY32" i="6" s="1"/>
  <c r="AZ30" i="5"/>
  <c r="AY30" i="5" s="1"/>
  <c r="AY31" i="6" s="1"/>
  <c r="AZ29" i="5"/>
  <c r="AY29" i="5" s="1"/>
  <c r="AY30" i="6" s="1"/>
  <c r="AZ28" i="5"/>
  <c r="AY28" i="5" s="1"/>
  <c r="AY29" i="6" s="1"/>
  <c r="AZ27" i="5"/>
  <c r="AY27" i="5" s="1"/>
  <c r="AY28" i="6" s="1"/>
  <c r="AZ26" i="5"/>
  <c r="AY26" i="5" s="1"/>
  <c r="AY27" i="6" s="1"/>
  <c r="AZ25" i="5"/>
  <c r="AY25" i="5" s="1"/>
  <c r="AY26" i="6" s="1"/>
  <c r="AZ24" i="5"/>
  <c r="AY24" i="5" s="1"/>
  <c r="AY25" i="6" s="1"/>
  <c r="AZ23" i="5"/>
  <c r="AY23" i="5" s="1"/>
  <c r="AY24" i="6" s="1"/>
  <c r="AZ22" i="5"/>
  <c r="AY22" i="5" s="1"/>
  <c r="AY23" i="6" s="1"/>
  <c r="AZ21" i="5"/>
  <c r="AY21" i="5" s="1"/>
  <c r="AY22" i="6" s="1"/>
  <c r="AZ20" i="5"/>
  <c r="AY20" i="5" s="1"/>
  <c r="AY21" i="6" s="1"/>
  <c r="AZ19" i="5"/>
  <c r="AY19" i="5" s="1"/>
  <c r="AY20" i="6" s="1"/>
  <c r="AZ18" i="5"/>
  <c r="AY18" i="5" s="1"/>
  <c r="AY19" i="6" s="1"/>
  <c r="AZ17" i="5"/>
  <c r="AY17" i="5" s="1"/>
  <c r="AY18" i="6" s="1"/>
  <c r="AZ16" i="5"/>
  <c r="AY16" i="5" s="1"/>
  <c r="AY17" i="6" s="1"/>
  <c r="AZ15" i="5"/>
  <c r="AY15" i="5" s="1"/>
  <c r="AY16" i="6" s="1"/>
  <c r="AZ14" i="5"/>
  <c r="AY14" i="5" s="1"/>
  <c r="AY15" i="6" s="1"/>
  <c r="AZ13" i="5"/>
  <c r="AY13" i="5" s="1"/>
  <c r="AY14" i="6" s="1"/>
  <c r="AZ12" i="5"/>
  <c r="AY12" i="5" s="1"/>
  <c r="AY13" i="6" s="1"/>
  <c r="AZ11" i="5"/>
  <c r="AY11" i="5" s="1"/>
  <c r="AY12" i="6" s="1"/>
  <c r="AZ10" i="5"/>
  <c r="AY10" i="5" s="1"/>
  <c r="AY11" i="6" s="1"/>
  <c r="AZ9" i="5"/>
  <c r="AY9" i="5" s="1"/>
  <c r="AY10" i="6" s="1"/>
  <c r="AZ8" i="5"/>
  <c r="AY8" i="5" s="1"/>
  <c r="AY9" i="6" s="1"/>
  <c r="BL2" i="5"/>
  <c r="AX2" i="5" s="1"/>
  <c r="AJ35" i="5"/>
  <c r="AJ36" i="5" s="1"/>
  <c r="AJ34" i="5"/>
  <c r="AI34" i="5" s="1"/>
  <c r="AI35" i="6" s="1"/>
  <c r="AJ33" i="5"/>
  <c r="AI33" i="5" s="1"/>
  <c r="AI34" i="6" s="1"/>
  <c r="AJ32" i="5"/>
  <c r="AI32" i="5" s="1"/>
  <c r="AI33" i="6" s="1"/>
  <c r="AJ31" i="5"/>
  <c r="AI31" i="5" s="1"/>
  <c r="AI32" i="6" s="1"/>
  <c r="AJ30" i="5"/>
  <c r="AI30" i="5" s="1"/>
  <c r="AI31" i="6" s="1"/>
  <c r="AJ29" i="5"/>
  <c r="AI29" i="5" s="1"/>
  <c r="AI30" i="6" s="1"/>
  <c r="AJ28" i="5"/>
  <c r="AI28" i="5" s="1"/>
  <c r="AI29" i="6" s="1"/>
  <c r="AJ27" i="5"/>
  <c r="AI27" i="5" s="1"/>
  <c r="AI28" i="6" s="1"/>
  <c r="AJ26" i="5"/>
  <c r="AI26" i="5" s="1"/>
  <c r="AI27" i="6" s="1"/>
  <c r="AJ25" i="5"/>
  <c r="AI25" i="5" s="1"/>
  <c r="AI26" i="6" s="1"/>
  <c r="AJ24" i="5"/>
  <c r="AI24" i="5" s="1"/>
  <c r="AI25" i="6" s="1"/>
  <c r="AJ23" i="5"/>
  <c r="AI23" i="5" s="1"/>
  <c r="AI24" i="6" s="1"/>
  <c r="AJ22" i="5"/>
  <c r="AI22" i="5" s="1"/>
  <c r="AI23" i="6" s="1"/>
  <c r="AJ21" i="5"/>
  <c r="AI21" i="5" s="1"/>
  <c r="AI22" i="6" s="1"/>
  <c r="AJ20" i="5"/>
  <c r="AI20" i="5" s="1"/>
  <c r="AI21" i="6" s="1"/>
  <c r="AJ19" i="5"/>
  <c r="AI19" i="5" s="1"/>
  <c r="AI20" i="6" s="1"/>
  <c r="AJ18" i="5"/>
  <c r="AI18" i="5" s="1"/>
  <c r="AI19" i="6" s="1"/>
  <c r="AJ17" i="5"/>
  <c r="AI17" i="5" s="1"/>
  <c r="AI18" i="6" s="1"/>
  <c r="AJ16" i="5"/>
  <c r="AI16" i="5" s="1"/>
  <c r="AI17" i="6" s="1"/>
  <c r="AJ15" i="5"/>
  <c r="AI15" i="5" s="1"/>
  <c r="AI16" i="6" s="1"/>
  <c r="AJ14" i="5"/>
  <c r="AI14" i="5" s="1"/>
  <c r="AI15" i="6" s="1"/>
  <c r="AJ13" i="5"/>
  <c r="AI13" i="5" s="1"/>
  <c r="AI14" i="6" s="1"/>
  <c r="AJ12" i="5"/>
  <c r="AI12" i="5" s="1"/>
  <c r="AI13" i="6" s="1"/>
  <c r="AJ11" i="5"/>
  <c r="AI11" i="5" s="1"/>
  <c r="AI12" i="6" s="1"/>
  <c r="AJ10" i="5"/>
  <c r="AI10" i="5" s="1"/>
  <c r="AI11" i="6" s="1"/>
  <c r="AJ9" i="5"/>
  <c r="AI9" i="5" s="1"/>
  <c r="AI10" i="6" s="1"/>
  <c r="AJ8" i="5"/>
  <c r="AI8" i="5" s="1"/>
  <c r="AI9" i="6" s="1"/>
  <c r="AV2" i="5"/>
  <c r="T35" i="5"/>
  <c r="T36" i="5" s="1"/>
  <c r="T34" i="5"/>
  <c r="S34" i="5" s="1"/>
  <c r="S35" i="6" s="1"/>
  <c r="T33" i="5"/>
  <c r="S33" i="5" s="1"/>
  <c r="S34" i="6" s="1"/>
  <c r="T32" i="5"/>
  <c r="S32" i="5" s="1"/>
  <c r="S33" i="6" s="1"/>
  <c r="T31" i="5"/>
  <c r="S31" i="5" s="1"/>
  <c r="S32" i="6" s="1"/>
  <c r="T30" i="5"/>
  <c r="S30" i="5" s="1"/>
  <c r="S31" i="6" s="1"/>
  <c r="T29" i="5"/>
  <c r="S29" i="5" s="1"/>
  <c r="S30" i="6" s="1"/>
  <c r="T28" i="5"/>
  <c r="S28" i="5" s="1"/>
  <c r="S29" i="6" s="1"/>
  <c r="T27" i="5"/>
  <c r="S27" i="5" s="1"/>
  <c r="S28" i="6" s="1"/>
  <c r="T26" i="5"/>
  <c r="S26" i="5" s="1"/>
  <c r="S27" i="6" s="1"/>
  <c r="T25" i="5"/>
  <c r="S25" i="5" s="1"/>
  <c r="S26" i="6" s="1"/>
  <c r="T24" i="5"/>
  <c r="S24" i="5" s="1"/>
  <c r="S25" i="6" s="1"/>
  <c r="T23" i="5"/>
  <c r="S23" i="5" s="1"/>
  <c r="S24" i="6" s="1"/>
  <c r="T22" i="5"/>
  <c r="S22" i="5" s="1"/>
  <c r="S23" i="6" s="1"/>
  <c r="T21" i="5"/>
  <c r="S21" i="5" s="1"/>
  <c r="S22" i="6" s="1"/>
  <c r="T20" i="5"/>
  <c r="S20" i="5" s="1"/>
  <c r="S21" i="6" s="1"/>
  <c r="T19" i="5"/>
  <c r="S19" i="5" s="1"/>
  <c r="S20" i="6" s="1"/>
  <c r="T18" i="5"/>
  <c r="S18" i="5" s="1"/>
  <c r="S19" i="6" s="1"/>
  <c r="T17" i="5"/>
  <c r="S17" i="5" s="1"/>
  <c r="S18" i="6" s="1"/>
  <c r="T16" i="5"/>
  <c r="S16" i="5" s="1"/>
  <c r="S17" i="6" s="1"/>
  <c r="T15" i="5"/>
  <c r="S15" i="5" s="1"/>
  <c r="S16" i="6" s="1"/>
  <c r="T14" i="5"/>
  <c r="S14" i="5" s="1"/>
  <c r="S15" i="6" s="1"/>
  <c r="T13" i="5"/>
  <c r="S13" i="5" s="1"/>
  <c r="S14" i="6" s="1"/>
  <c r="T12" i="5"/>
  <c r="S12" i="5" s="1"/>
  <c r="S13" i="6" s="1"/>
  <c r="T11" i="5"/>
  <c r="S11" i="5" s="1"/>
  <c r="S12" i="6" s="1"/>
  <c r="T10" i="5"/>
  <c r="S10" i="5" s="1"/>
  <c r="S11" i="6" s="1"/>
  <c r="T9" i="5"/>
  <c r="S9" i="5" s="1"/>
  <c r="S10" i="6" s="1"/>
  <c r="T8" i="5"/>
  <c r="S8" i="5" s="1"/>
  <c r="S9" i="6" s="1"/>
  <c r="AF2" i="5"/>
  <c r="O40" i="6"/>
  <c r="N40" i="6"/>
  <c r="M40" i="6"/>
  <c r="L40" i="6"/>
  <c r="N39" i="6"/>
  <c r="M39" i="6"/>
  <c r="L39" i="6"/>
  <c r="E39" i="6"/>
  <c r="D39" i="6"/>
  <c r="N38" i="6"/>
  <c r="M38" i="6"/>
  <c r="L38" i="6"/>
  <c r="E38" i="6"/>
  <c r="D38" i="6"/>
  <c r="N37" i="6"/>
  <c r="M37" i="6"/>
  <c r="L37" i="6"/>
  <c r="E37" i="6"/>
  <c r="D37" i="6"/>
  <c r="F37" i="6" s="1"/>
  <c r="N36" i="6"/>
  <c r="M36" i="6"/>
  <c r="L36" i="6"/>
  <c r="E36" i="6"/>
  <c r="D36" i="6"/>
  <c r="N35" i="6"/>
  <c r="M35" i="6"/>
  <c r="L35" i="6"/>
  <c r="E35" i="6"/>
  <c r="D35" i="6"/>
  <c r="N34" i="6"/>
  <c r="M34" i="6"/>
  <c r="L34" i="6"/>
  <c r="E34" i="6"/>
  <c r="D34" i="6"/>
  <c r="F34" i="6" s="1"/>
  <c r="N33" i="6"/>
  <c r="M33" i="6"/>
  <c r="L33" i="6"/>
  <c r="E33" i="6"/>
  <c r="D33" i="6"/>
  <c r="N32" i="6"/>
  <c r="M32" i="6"/>
  <c r="L32" i="6"/>
  <c r="E32" i="6"/>
  <c r="D32" i="6"/>
  <c r="N31" i="6"/>
  <c r="M31" i="6"/>
  <c r="L31" i="6"/>
  <c r="E31" i="6"/>
  <c r="D31" i="6"/>
  <c r="N30" i="6"/>
  <c r="M30" i="6"/>
  <c r="L30" i="6"/>
  <c r="E30" i="6"/>
  <c r="D30" i="6"/>
  <c r="F30" i="6" s="1"/>
  <c r="N29" i="6"/>
  <c r="M29" i="6"/>
  <c r="L29" i="6"/>
  <c r="E29" i="6"/>
  <c r="D29" i="6"/>
  <c r="N28" i="6"/>
  <c r="M28" i="6"/>
  <c r="L28" i="6"/>
  <c r="E28" i="6"/>
  <c r="D28" i="6"/>
  <c r="N27" i="6"/>
  <c r="M27" i="6"/>
  <c r="L27" i="6"/>
  <c r="E27" i="6"/>
  <c r="D27" i="6"/>
  <c r="N26" i="6"/>
  <c r="M26" i="6"/>
  <c r="L26" i="6"/>
  <c r="E26" i="6"/>
  <c r="D26" i="6"/>
  <c r="N25" i="6"/>
  <c r="M25" i="6"/>
  <c r="L25" i="6"/>
  <c r="E25" i="6"/>
  <c r="D25" i="6"/>
  <c r="N24" i="6"/>
  <c r="M24" i="6"/>
  <c r="L24" i="6"/>
  <c r="E24" i="6"/>
  <c r="D24" i="6"/>
  <c r="N23" i="6"/>
  <c r="M23" i="6"/>
  <c r="L23" i="6"/>
  <c r="E23" i="6"/>
  <c r="D23" i="6"/>
  <c r="N22" i="6"/>
  <c r="M22" i="6"/>
  <c r="L22" i="6"/>
  <c r="E22" i="6"/>
  <c r="D22" i="6"/>
  <c r="N21" i="6"/>
  <c r="M21" i="6"/>
  <c r="L21" i="6"/>
  <c r="E21" i="6"/>
  <c r="D21" i="6"/>
  <c r="N20" i="6"/>
  <c r="M20" i="6"/>
  <c r="L20" i="6"/>
  <c r="E20" i="6"/>
  <c r="D20" i="6"/>
  <c r="N19" i="6"/>
  <c r="M19" i="6"/>
  <c r="L19" i="6"/>
  <c r="E19" i="6"/>
  <c r="D19" i="6"/>
  <c r="N18" i="6"/>
  <c r="M18" i="6"/>
  <c r="L18" i="6"/>
  <c r="E18" i="6"/>
  <c r="D18" i="6"/>
  <c r="N17" i="6"/>
  <c r="M17" i="6"/>
  <c r="L17" i="6"/>
  <c r="E17" i="6"/>
  <c r="D17" i="6"/>
  <c r="N16" i="6"/>
  <c r="M16" i="6"/>
  <c r="L16" i="6"/>
  <c r="E16" i="6"/>
  <c r="D16" i="6"/>
  <c r="N15" i="6"/>
  <c r="M15" i="6"/>
  <c r="L15" i="6"/>
  <c r="E15" i="6"/>
  <c r="D15" i="6"/>
  <c r="N14" i="6"/>
  <c r="M14" i="6"/>
  <c r="L14" i="6"/>
  <c r="E14" i="6"/>
  <c r="D14" i="6"/>
  <c r="N13" i="6"/>
  <c r="M13" i="6"/>
  <c r="L13" i="6"/>
  <c r="E13" i="6"/>
  <c r="D13" i="6"/>
  <c r="F13" i="6" s="1"/>
  <c r="N12" i="6"/>
  <c r="M12" i="6"/>
  <c r="L12" i="6"/>
  <c r="E12" i="6"/>
  <c r="D12" i="6"/>
  <c r="F12" i="6" s="1"/>
  <c r="N11" i="6"/>
  <c r="M11" i="6"/>
  <c r="L11" i="6"/>
  <c r="E11" i="6"/>
  <c r="D11" i="6"/>
  <c r="F11" i="6" s="1"/>
  <c r="M10" i="6"/>
  <c r="L10" i="6"/>
  <c r="E10" i="6"/>
  <c r="D10" i="6"/>
  <c r="F10" i="6" s="1"/>
  <c r="N9" i="6"/>
  <c r="M9" i="6"/>
  <c r="L9" i="6"/>
  <c r="E5" i="5"/>
  <c r="E5" i="6" s="1"/>
  <c r="E4" i="5"/>
  <c r="E3" i="6" s="1"/>
  <c r="N5" i="5"/>
  <c r="N5" i="6" s="1"/>
  <c r="N4" i="5"/>
  <c r="N4" i="6" s="1"/>
  <c r="N3" i="5"/>
  <c r="E4" i="6" s="1"/>
  <c r="P2" i="5"/>
  <c r="F20" i="6" l="1"/>
  <c r="P20" i="6" s="1"/>
  <c r="F17" i="6"/>
  <c r="P17" i="6" s="1"/>
  <c r="CQ11" i="6"/>
  <c r="CP5" i="6"/>
  <c r="P36" i="6"/>
  <c r="F36" i="6"/>
  <c r="CK9" i="6"/>
  <c r="CG5" i="6"/>
  <c r="F25" i="6"/>
  <c r="P25" i="6" s="1"/>
  <c r="F33" i="6"/>
  <c r="P33" i="6" s="1"/>
  <c r="P38" i="6"/>
  <c r="F38" i="6"/>
  <c r="U42" i="6"/>
  <c r="AU9" i="6"/>
  <c r="AT5" i="6"/>
  <c r="DQ9" i="6"/>
  <c r="DM5" i="6"/>
  <c r="AF10" i="6"/>
  <c r="V10" i="6"/>
  <c r="CX9" i="6"/>
  <c r="DH9" i="6" s="1"/>
  <c r="EM13" i="6"/>
  <c r="EL5" i="6"/>
  <c r="F14" i="6"/>
  <c r="G14" i="6" s="1"/>
  <c r="F22" i="6"/>
  <c r="P22" i="6" s="1"/>
  <c r="F19" i="6"/>
  <c r="P19" i="6" s="1"/>
  <c r="P27" i="6"/>
  <c r="F27" i="6"/>
  <c r="F35" i="6"/>
  <c r="G35" i="6" s="1"/>
  <c r="DJ2" i="5"/>
  <c r="DV5" i="6"/>
  <c r="DM42" i="6" s="1"/>
  <c r="V39" i="6"/>
  <c r="AF39" i="6" s="1"/>
  <c r="CX14" i="6"/>
  <c r="CY14" i="6" s="1"/>
  <c r="DC14" i="6" s="1"/>
  <c r="DH14" i="6" s="1"/>
  <c r="AF12" i="6"/>
  <c r="V12" i="6"/>
  <c r="P16" i="6"/>
  <c r="F16" i="6"/>
  <c r="F32" i="6"/>
  <c r="P32" i="6" s="1"/>
  <c r="EW9" i="6"/>
  <c r="ES5" i="6"/>
  <c r="ES42" i="6" s="1"/>
  <c r="F21" i="6"/>
  <c r="P21" i="6" s="1"/>
  <c r="F29" i="6"/>
  <c r="P29" i="6" s="1"/>
  <c r="DA9" i="6"/>
  <c r="CW5" i="6"/>
  <c r="CW42" i="6" s="1"/>
  <c r="EC42" i="6"/>
  <c r="FC19" i="6"/>
  <c r="FB5" i="6"/>
  <c r="F28" i="6"/>
  <c r="P28" i="6" s="1"/>
  <c r="CA12" i="6"/>
  <c r="BZ5" i="6"/>
  <c r="BQ42" i="6" s="1"/>
  <c r="F18" i="6"/>
  <c r="P18" i="6" s="1"/>
  <c r="P26" i="6"/>
  <c r="F26" i="6"/>
  <c r="CG42" i="6"/>
  <c r="DG12" i="6"/>
  <c r="DF5" i="6"/>
  <c r="AF14" i="6"/>
  <c r="V14" i="6"/>
  <c r="F24" i="6"/>
  <c r="P24" i="6" s="1"/>
  <c r="F15" i="6"/>
  <c r="P15" i="6" s="1"/>
  <c r="F23" i="6"/>
  <c r="P23" i="6" s="1"/>
  <c r="P31" i="6"/>
  <c r="F31" i="6"/>
  <c r="F39" i="6"/>
  <c r="P39" i="6" s="1"/>
  <c r="AK42" i="6"/>
  <c r="BK9" i="6"/>
  <c r="BJ5" i="6"/>
  <c r="BA42" i="6" s="1"/>
  <c r="CX10" i="6"/>
  <c r="DH10" i="6" s="1"/>
  <c r="V16" i="6"/>
  <c r="AF16" i="6" s="1"/>
  <c r="AM9" i="6"/>
  <c r="AL9" i="6"/>
  <c r="AM16" i="6"/>
  <c r="AV16" i="6"/>
  <c r="AM24" i="6"/>
  <c r="AV24" i="6"/>
  <c r="AM32" i="6"/>
  <c r="AV32" i="6"/>
  <c r="BC17" i="6"/>
  <c r="BL17" i="6"/>
  <c r="BC25" i="6"/>
  <c r="BL25" i="6"/>
  <c r="BC33" i="6"/>
  <c r="BL33" i="6"/>
  <c r="BS15" i="6"/>
  <c r="CB15" i="6"/>
  <c r="BS18" i="6"/>
  <c r="BW18" i="6" s="1"/>
  <c r="CB18" i="6"/>
  <c r="BS26" i="6"/>
  <c r="CB26" i="6"/>
  <c r="BS34" i="6"/>
  <c r="CB34" i="6"/>
  <c r="CI19" i="6"/>
  <c r="CR19" i="6"/>
  <c r="CI27" i="6"/>
  <c r="CR27" i="6"/>
  <c r="CI35" i="6"/>
  <c r="CM35" i="6" s="1"/>
  <c r="CR35" i="6"/>
  <c r="CY20" i="6"/>
  <c r="DH20" i="6"/>
  <c r="CY28" i="6"/>
  <c r="DH28" i="6"/>
  <c r="CY36" i="6"/>
  <c r="DC36" i="6" s="1"/>
  <c r="DH36" i="6"/>
  <c r="DO21" i="6"/>
  <c r="DX21" i="6"/>
  <c r="DO29" i="6"/>
  <c r="DX29" i="6"/>
  <c r="DO37" i="6"/>
  <c r="DX37" i="6"/>
  <c r="EE22" i="6"/>
  <c r="EN22" i="6"/>
  <c r="EE30" i="6"/>
  <c r="EN30" i="6"/>
  <c r="EE38" i="6"/>
  <c r="EN38" i="6"/>
  <c r="EU15" i="6"/>
  <c r="FD15" i="6"/>
  <c r="EU31" i="6"/>
  <c r="EY31" i="6" s="1"/>
  <c r="FD31" i="6"/>
  <c r="EU39" i="6"/>
  <c r="FD39" i="6"/>
  <c r="DK35" i="5"/>
  <c r="DK36" i="6" s="1"/>
  <c r="AM21" i="6"/>
  <c r="AV21" i="6"/>
  <c r="AM29" i="6"/>
  <c r="AV29" i="6"/>
  <c r="AM37" i="6"/>
  <c r="AV37" i="6"/>
  <c r="BC14" i="6"/>
  <c r="BL14" i="6"/>
  <c r="BC22" i="6"/>
  <c r="BL22" i="6"/>
  <c r="BC30" i="6"/>
  <c r="BL30" i="6"/>
  <c r="BC38" i="6"/>
  <c r="BL38" i="6"/>
  <c r="BS23" i="6"/>
  <c r="CB23" i="6"/>
  <c r="BS31" i="6"/>
  <c r="CB31" i="6"/>
  <c r="BS39" i="6"/>
  <c r="CB39" i="6"/>
  <c r="CI16" i="6"/>
  <c r="CM16" i="6" s="1"/>
  <c r="CR16" i="6"/>
  <c r="CI24" i="6"/>
  <c r="CM24" i="6" s="1"/>
  <c r="CR24" i="6"/>
  <c r="CI32" i="6"/>
  <c r="CR32" i="6"/>
  <c r="CY17" i="6"/>
  <c r="DH17" i="6"/>
  <c r="CY25" i="6"/>
  <c r="DH25" i="6"/>
  <c r="CY33" i="6"/>
  <c r="DH33" i="6"/>
  <c r="DO10" i="6"/>
  <c r="DX10" i="6"/>
  <c r="DO26" i="6"/>
  <c r="DX26" i="6"/>
  <c r="DO34" i="6"/>
  <c r="DX34" i="6"/>
  <c r="EE11" i="6"/>
  <c r="EN11" i="6"/>
  <c r="EE19" i="6"/>
  <c r="EN19" i="6"/>
  <c r="EE27" i="6"/>
  <c r="EN27" i="6"/>
  <c r="EE35" i="6"/>
  <c r="EN35" i="6"/>
  <c r="EU12" i="6"/>
  <c r="FD12" i="6"/>
  <c r="EU28" i="6"/>
  <c r="EY28" i="6" s="1"/>
  <c r="FD28" i="6"/>
  <c r="EU36" i="6"/>
  <c r="FD36" i="6"/>
  <c r="AM18" i="6"/>
  <c r="AV18" i="6"/>
  <c r="AM26" i="6"/>
  <c r="AV26" i="6"/>
  <c r="AM34" i="6"/>
  <c r="AV34" i="6"/>
  <c r="BC19" i="6"/>
  <c r="BL19" i="6"/>
  <c r="BC27" i="6"/>
  <c r="BL27" i="6"/>
  <c r="BC35" i="6"/>
  <c r="BL35" i="6"/>
  <c r="BS20" i="6"/>
  <c r="CB20" i="6"/>
  <c r="BS28" i="6"/>
  <c r="CB28" i="6"/>
  <c r="BS36" i="6"/>
  <c r="CB36" i="6"/>
  <c r="CI21" i="6"/>
  <c r="CR21" i="6"/>
  <c r="CI29" i="6"/>
  <c r="CR29" i="6"/>
  <c r="CI37" i="6"/>
  <c r="CR37" i="6"/>
  <c r="CY22" i="6"/>
  <c r="DH22" i="6"/>
  <c r="CY30" i="6"/>
  <c r="DH30" i="6"/>
  <c r="CY38" i="6"/>
  <c r="DH38" i="6"/>
  <c r="DO23" i="6"/>
  <c r="DX23" i="6"/>
  <c r="DO31" i="6"/>
  <c r="DX31" i="6"/>
  <c r="DO39" i="6"/>
  <c r="DX39" i="6"/>
  <c r="EE24" i="6"/>
  <c r="EN24" i="6"/>
  <c r="EE32" i="6"/>
  <c r="EN32" i="6"/>
  <c r="EU9" i="6"/>
  <c r="EY9" i="6" s="1"/>
  <c r="FD9" i="6"/>
  <c r="EU17" i="6"/>
  <c r="FD17" i="6"/>
  <c r="EU25" i="6"/>
  <c r="FD25" i="6"/>
  <c r="EU33" i="6"/>
  <c r="FD33" i="6"/>
  <c r="AM15" i="6"/>
  <c r="AV15" i="6"/>
  <c r="AM23" i="6"/>
  <c r="AV23" i="6"/>
  <c r="AM31" i="6"/>
  <c r="AV31" i="6"/>
  <c r="AM39" i="6"/>
  <c r="AV39" i="6"/>
  <c r="BC16" i="6"/>
  <c r="BL16" i="6"/>
  <c r="BC24" i="6"/>
  <c r="BL24" i="6"/>
  <c r="BC32" i="6"/>
  <c r="BL32" i="6"/>
  <c r="BS14" i="6"/>
  <c r="CB14" i="6"/>
  <c r="BS17" i="6"/>
  <c r="CB17" i="6"/>
  <c r="BS25" i="6"/>
  <c r="CB25" i="6"/>
  <c r="BS33" i="6"/>
  <c r="CB33" i="6"/>
  <c r="CI18" i="6"/>
  <c r="CR18" i="6"/>
  <c r="CI26" i="6"/>
  <c r="CM26" i="6" s="1"/>
  <c r="CR26" i="6"/>
  <c r="CI34" i="6"/>
  <c r="CM34" i="6" s="1"/>
  <c r="CR34" i="6"/>
  <c r="CY19" i="6"/>
  <c r="DH19" i="6"/>
  <c r="CY27" i="6"/>
  <c r="DH27" i="6"/>
  <c r="CY35" i="6"/>
  <c r="DC35" i="6" s="1"/>
  <c r="DH35" i="6"/>
  <c r="DO20" i="6"/>
  <c r="DS20" i="6" s="1"/>
  <c r="DX20" i="6"/>
  <c r="DO28" i="6"/>
  <c r="DX28" i="6"/>
  <c r="DO36" i="6"/>
  <c r="DX36" i="6"/>
  <c r="EE21" i="6"/>
  <c r="EN21" i="6"/>
  <c r="EE29" i="6"/>
  <c r="EN29" i="6"/>
  <c r="EE37" i="6"/>
  <c r="EN37" i="6"/>
  <c r="EU14" i="6"/>
  <c r="FD14" i="6"/>
  <c r="EU30" i="6"/>
  <c r="EY30" i="6" s="1"/>
  <c r="FD30" i="6"/>
  <c r="EU38" i="6"/>
  <c r="FD38" i="6"/>
  <c r="AM20" i="6"/>
  <c r="AV20" i="6"/>
  <c r="AM28" i="6"/>
  <c r="AV28" i="6"/>
  <c r="AM36" i="6"/>
  <c r="AV36" i="6"/>
  <c r="BC13" i="6"/>
  <c r="BL13" i="6"/>
  <c r="BC21" i="6"/>
  <c r="BL21" i="6"/>
  <c r="BC29" i="6"/>
  <c r="BL29" i="6"/>
  <c r="BC37" i="6"/>
  <c r="BL37" i="6"/>
  <c r="BS22" i="6"/>
  <c r="CB22" i="6"/>
  <c r="BS30" i="6"/>
  <c r="CB30" i="6"/>
  <c r="BS38" i="6"/>
  <c r="CB38" i="6"/>
  <c r="CI15" i="6"/>
  <c r="CM15" i="6" s="1"/>
  <c r="CR15" i="6"/>
  <c r="CI23" i="6"/>
  <c r="CR23" i="6"/>
  <c r="CI31" i="6"/>
  <c r="CR31" i="6"/>
  <c r="CI39" i="6"/>
  <c r="CR39" i="6"/>
  <c r="CY24" i="6"/>
  <c r="DC24" i="6" s="1"/>
  <c r="DH24" i="6"/>
  <c r="CY32" i="6"/>
  <c r="DH32" i="6"/>
  <c r="DO9" i="6"/>
  <c r="DX9" i="6"/>
  <c r="DO25" i="6"/>
  <c r="DX25" i="6"/>
  <c r="DO33" i="6"/>
  <c r="DS33" i="6" s="1"/>
  <c r="DX33" i="6"/>
  <c r="EE10" i="6"/>
  <c r="EN10" i="6"/>
  <c r="EE26" i="6"/>
  <c r="EN26" i="6"/>
  <c r="EE34" i="6"/>
  <c r="EN34" i="6"/>
  <c r="EU11" i="6"/>
  <c r="EY11" i="6" s="1"/>
  <c r="FD11" i="6"/>
  <c r="EU27" i="6"/>
  <c r="FD27" i="6"/>
  <c r="EU35" i="6"/>
  <c r="EY35" i="6" s="1"/>
  <c r="FD35" i="6"/>
  <c r="AM17" i="6"/>
  <c r="AV17" i="6"/>
  <c r="AM25" i="6"/>
  <c r="AV25" i="6"/>
  <c r="AM33" i="6"/>
  <c r="AV33" i="6"/>
  <c r="BC18" i="6"/>
  <c r="BL18" i="6"/>
  <c r="BC26" i="6"/>
  <c r="BL26" i="6"/>
  <c r="BC34" i="6"/>
  <c r="BL34" i="6"/>
  <c r="BS19" i="6"/>
  <c r="CB19" i="6"/>
  <c r="BS27" i="6"/>
  <c r="CB27" i="6"/>
  <c r="BS35" i="6"/>
  <c r="CB35" i="6"/>
  <c r="CI20" i="6"/>
  <c r="CM20" i="6" s="1"/>
  <c r="CR20" i="6"/>
  <c r="CI28" i="6"/>
  <c r="CM28" i="6" s="1"/>
  <c r="CR28" i="6"/>
  <c r="CI36" i="6"/>
  <c r="CM36" i="6" s="1"/>
  <c r="CR36" i="6"/>
  <c r="CY21" i="6"/>
  <c r="DH21" i="6"/>
  <c r="CY29" i="6"/>
  <c r="DC29" i="6" s="1"/>
  <c r="DH29" i="6"/>
  <c r="CY37" i="6"/>
  <c r="DC37" i="6" s="1"/>
  <c r="DH37" i="6"/>
  <c r="DO22" i="6"/>
  <c r="DX22" i="6"/>
  <c r="DO30" i="6"/>
  <c r="DS30" i="6" s="1"/>
  <c r="DX30" i="6"/>
  <c r="DO38" i="6"/>
  <c r="DS38" i="6" s="1"/>
  <c r="DX38" i="6"/>
  <c r="EE23" i="6"/>
  <c r="EN23" i="6"/>
  <c r="EE31" i="6"/>
  <c r="EN31" i="6"/>
  <c r="EE39" i="6"/>
  <c r="EN39" i="6"/>
  <c r="EU16" i="6"/>
  <c r="EY16" i="6" s="1"/>
  <c r="FD16" i="6"/>
  <c r="EU32" i="6"/>
  <c r="FD32" i="6"/>
  <c r="AM14" i="6"/>
  <c r="AV14" i="6"/>
  <c r="AM22" i="6"/>
  <c r="AV22" i="6"/>
  <c r="AM30" i="6"/>
  <c r="AV30" i="6"/>
  <c r="AM38" i="6"/>
  <c r="AV38" i="6"/>
  <c r="BC15" i="6"/>
  <c r="BL15" i="6"/>
  <c r="BC23" i="6"/>
  <c r="BL23" i="6"/>
  <c r="BC31" i="6"/>
  <c r="BL31" i="6"/>
  <c r="BC39" i="6"/>
  <c r="BL39" i="6"/>
  <c r="BS16" i="6"/>
  <c r="CB16" i="6"/>
  <c r="BS24" i="6"/>
  <c r="CB24" i="6"/>
  <c r="BS32" i="6"/>
  <c r="CB32" i="6"/>
  <c r="CI17" i="6"/>
  <c r="CM17" i="6" s="1"/>
  <c r="CR17" i="6"/>
  <c r="CI25" i="6"/>
  <c r="CR25" i="6"/>
  <c r="CI33" i="6"/>
  <c r="CM33" i="6" s="1"/>
  <c r="CR33" i="6"/>
  <c r="CY18" i="6"/>
  <c r="DC18" i="6" s="1"/>
  <c r="DH18" i="6"/>
  <c r="CY26" i="6"/>
  <c r="DC26" i="6" s="1"/>
  <c r="DH26" i="6"/>
  <c r="CY34" i="6"/>
  <c r="DH34" i="6"/>
  <c r="DO19" i="6"/>
  <c r="DS19" i="6" s="1"/>
  <c r="DX19" i="6"/>
  <c r="DO27" i="6"/>
  <c r="DS27" i="6" s="1"/>
  <c r="DX27" i="6"/>
  <c r="DO35" i="6"/>
  <c r="DS35" i="6" s="1"/>
  <c r="DX35" i="6"/>
  <c r="EE20" i="6"/>
  <c r="EN20" i="6"/>
  <c r="EE28" i="6"/>
  <c r="EN28" i="6"/>
  <c r="EE36" i="6"/>
  <c r="EN36" i="6"/>
  <c r="EU13" i="6"/>
  <c r="FD13" i="6"/>
  <c r="EU29" i="6"/>
  <c r="EY29" i="6" s="1"/>
  <c r="FD29" i="6"/>
  <c r="EU37" i="6"/>
  <c r="FD37" i="6"/>
  <c r="S35" i="5"/>
  <c r="S36" i="6" s="1"/>
  <c r="AM19" i="6"/>
  <c r="AV19" i="6"/>
  <c r="AM27" i="6"/>
  <c r="AV27" i="6"/>
  <c r="AM35" i="6"/>
  <c r="AV35" i="6"/>
  <c r="BC20" i="6"/>
  <c r="BL20" i="6"/>
  <c r="BC28" i="6"/>
  <c r="BL28" i="6"/>
  <c r="BC36" i="6"/>
  <c r="BL36" i="6"/>
  <c r="BS21" i="6"/>
  <c r="CB21" i="6"/>
  <c r="BS29" i="6"/>
  <c r="BW29" i="6" s="1"/>
  <c r="CB29" i="6"/>
  <c r="BS37" i="6"/>
  <c r="CB37" i="6"/>
  <c r="CI14" i="6"/>
  <c r="CR14" i="6"/>
  <c r="CI22" i="6"/>
  <c r="CM22" i="6" s="1"/>
  <c r="CR22" i="6"/>
  <c r="CI30" i="6"/>
  <c r="CR30" i="6"/>
  <c r="CI38" i="6"/>
  <c r="CM38" i="6" s="1"/>
  <c r="CR38" i="6"/>
  <c r="CY23" i="6"/>
  <c r="DH23" i="6"/>
  <c r="CY31" i="6"/>
  <c r="DC31" i="6" s="1"/>
  <c r="DH31" i="6"/>
  <c r="CY39" i="6"/>
  <c r="DC39" i="6" s="1"/>
  <c r="DH39" i="6"/>
  <c r="DO24" i="6"/>
  <c r="DX24" i="6"/>
  <c r="DO32" i="6"/>
  <c r="DX32" i="6"/>
  <c r="EE9" i="6"/>
  <c r="EN9" i="6"/>
  <c r="EE25" i="6"/>
  <c r="EN25" i="6"/>
  <c r="EE33" i="6"/>
  <c r="EN33" i="6"/>
  <c r="EU10" i="6"/>
  <c r="EY10" i="6" s="1"/>
  <c r="FD10" i="6"/>
  <c r="EU26" i="6"/>
  <c r="FD26" i="6"/>
  <c r="EU34" i="6"/>
  <c r="EY34" i="6" s="1"/>
  <c r="FD34" i="6"/>
  <c r="EU24" i="6"/>
  <c r="FD24" i="6"/>
  <c r="EU18" i="6"/>
  <c r="FD18" i="6"/>
  <c r="EE18" i="6"/>
  <c r="EN18" i="6"/>
  <c r="EE12" i="6"/>
  <c r="EN12" i="6"/>
  <c r="DO18" i="6"/>
  <c r="DS18" i="6" s="1"/>
  <c r="DX18" i="6"/>
  <c r="DO11" i="6"/>
  <c r="DX11" i="6"/>
  <c r="DO12" i="6"/>
  <c r="DS12" i="6" s="1"/>
  <c r="DX12" i="6"/>
  <c r="CY16" i="6"/>
  <c r="DC16" i="6" s="1"/>
  <c r="DH16" i="6"/>
  <c r="CI13" i="6"/>
  <c r="CM13" i="6" s="1"/>
  <c r="CR13" i="6"/>
  <c r="BS13" i="6"/>
  <c r="CB13" i="6"/>
  <c r="AM13" i="6"/>
  <c r="AV13" i="6"/>
  <c r="W15" i="6"/>
  <c r="AF15" i="6"/>
  <c r="W9" i="6"/>
  <c r="AF9" i="6"/>
  <c r="W13" i="6"/>
  <c r="AF13" i="6"/>
  <c r="W17" i="6"/>
  <c r="AF17" i="6"/>
  <c r="W37" i="6"/>
  <c r="AF37" i="6"/>
  <c r="W38" i="6"/>
  <c r="AF38" i="6"/>
  <c r="W11" i="6"/>
  <c r="AF11" i="6"/>
  <c r="G30" i="6"/>
  <c r="P30" i="6"/>
  <c r="G37" i="6"/>
  <c r="P37" i="6"/>
  <c r="G34" i="6"/>
  <c r="P34" i="6"/>
  <c r="CM32" i="6"/>
  <c r="DS10" i="6"/>
  <c r="DS22" i="6"/>
  <c r="AO9" i="6"/>
  <c r="AQ14" i="6" s="1"/>
  <c r="BW20" i="6"/>
  <c r="CM21" i="6"/>
  <c r="CM25" i="6"/>
  <c r="CM29" i="6"/>
  <c r="CM37" i="6"/>
  <c r="DS11" i="6"/>
  <c r="DS39" i="6"/>
  <c r="BE9" i="6"/>
  <c r="AQ23" i="6"/>
  <c r="AQ27" i="6"/>
  <c r="CM14" i="6"/>
  <c r="CM18" i="6"/>
  <c r="CM30" i="6"/>
  <c r="DS24" i="6"/>
  <c r="DS28" i="6"/>
  <c r="DS32" i="6"/>
  <c r="BU9" i="6"/>
  <c r="BW39" i="6" s="1"/>
  <c r="AQ32" i="6"/>
  <c r="BG21" i="6"/>
  <c r="BG29" i="6"/>
  <c r="BW15" i="6"/>
  <c r="BW38" i="6"/>
  <c r="CM19" i="6"/>
  <c r="CM23" i="6"/>
  <c r="CM27" i="6"/>
  <c r="CM31" i="6"/>
  <c r="CM39" i="6"/>
  <c r="DS9" i="6"/>
  <c r="DS21" i="6"/>
  <c r="DS29" i="6"/>
  <c r="DS37" i="6"/>
  <c r="G13" i="6"/>
  <c r="EG9" i="6"/>
  <c r="EI22" i="6" s="1"/>
  <c r="DC17" i="6"/>
  <c r="DC33" i="6"/>
  <c r="DC34" i="6"/>
  <c r="DC38" i="6"/>
  <c r="DC19" i="6"/>
  <c r="DC23" i="6"/>
  <c r="DC27" i="6"/>
  <c r="DC20" i="6"/>
  <c r="DC28" i="6"/>
  <c r="DC32" i="6"/>
  <c r="W21" i="6"/>
  <c r="W25" i="6"/>
  <c r="W29" i="6"/>
  <c r="AM10" i="6"/>
  <c r="BS9" i="6"/>
  <c r="BW9" i="6" s="1"/>
  <c r="CB9" i="6" s="1"/>
  <c r="CI10" i="6"/>
  <c r="CM10" i="6" s="1"/>
  <c r="CR10" i="6" s="1"/>
  <c r="CY11" i="6"/>
  <c r="DC11" i="6" s="1"/>
  <c r="DH11" i="6" s="1"/>
  <c r="CY15" i="6"/>
  <c r="DC15" i="6" s="1"/>
  <c r="DH15" i="6" s="1"/>
  <c r="DO16" i="6"/>
  <c r="DS16" i="6" s="1"/>
  <c r="DX16" i="6" s="1"/>
  <c r="EU22" i="6"/>
  <c r="EY22" i="6" s="1"/>
  <c r="FD22" i="6" s="1"/>
  <c r="W18" i="6"/>
  <c r="W22" i="6"/>
  <c r="W26" i="6"/>
  <c r="W30" i="6"/>
  <c r="AM12" i="6"/>
  <c r="AQ12" i="6" s="1"/>
  <c r="AV12" i="6" s="1"/>
  <c r="BC9" i="6"/>
  <c r="BG9" i="6" s="1"/>
  <c r="BL9" i="6" s="1"/>
  <c r="G33" i="6"/>
  <c r="G18" i="6"/>
  <c r="CY10" i="6"/>
  <c r="DC10" i="6" s="1"/>
  <c r="DG14" i="6"/>
  <c r="W24" i="6"/>
  <c r="W31" i="6"/>
  <c r="CI12" i="6"/>
  <c r="CM12" i="6" s="1"/>
  <c r="CR12" i="6" s="1"/>
  <c r="CY9" i="6"/>
  <c r="DC9" i="6" s="1"/>
  <c r="CY13" i="6"/>
  <c r="DC13" i="6" s="1"/>
  <c r="DH13" i="6" s="1"/>
  <c r="DO14" i="6"/>
  <c r="DS14" i="6" s="1"/>
  <c r="EU20" i="6"/>
  <c r="BO35" i="5"/>
  <c r="BO36" i="6" s="1"/>
  <c r="EQ35" i="5"/>
  <c r="EQ36" i="6" s="1"/>
  <c r="EB36" i="5"/>
  <c r="EA36" i="5" s="1"/>
  <c r="EA35" i="5"/>
  <c r="EA36" i="6" s="1"/>
  <c r="AI35" i="5"/>
  <c r="AI36" i="6" s="1"/>
  <c r="EY38" i="6"/>
  <c r="EY26" i="6"/>
  <c r="EY17" i="6"/>
  <c r="EY13" i="6"/>
  <c r="EY37" i="6"/>
  <c r="EY33" i="6"/>
  <c r="EY25" i="6"/>
  <c r="EY12" i="6"/>
  <c r="EY36" i="6"/>
  <c r="EY32" i="6"/>
  <c r="EY24" i="6"/>
  <c r="EY15" i="6"/>
  <c r="EY39" i="6"/>
  <c r="EY27" i="6"/>
  <c r="EY18" i="6"/>
  <c r="EY14" i="6"/>
  <c r="EY20" i="6"/>
  <c r="FD20" i="6" s="1"/>
  <c r="EU19" i="6"/>
  <c r="EY19" i="6" s="1"/>
  <c r="FD19" i="6" s="1"/>
  <c r="EU21" i="6"/>
  <c r="EY21" i="6" s="1"/>
  <c r="FD21" i="6" s="1"/>
  <c r="EU23" i="6"/>
  <c r="EY23" i="6" s="1"/>
  <c r="FD23" i="6" s="1"/>
  <c r="EE14" i="6"/>
  <c r="EE16" i="6"/>
  <c r="EE13" i="6"/>
  <c r="EE15" i="6"/>
  <c r="EE17" i="6"/>
  <c r="DO13" i="6"/>
  <c r="DS13" i="6" s="1"/>
  <c r="DX13" i="6" s="1"/>
  <c r="DO15" i="6"/>
  <c r="DS15" i="6" s="1"/>
  <c r="DX15" i="6" s="1"/>
  <c r="DO17" i="6"/>
  <c r="DS17" i="6" s="1"/>
  <c r="DX17" i="6" s="1"/>
  <c r="CY12" i="6"/>
  <c r="DC12" i="6" s="1"/>
  <c r="DH12" i="6" s="1"/>
  <c r="Y9" i="6"/>
  <c r="I9" i="6"/>
  <c r="W36" i="6"/>
  <c r="W33" i="6"/>
  <c r="W35" i="6"/>
  <c r="DZ2" i="5"/>
  <c r="W34" i="6"/>
  <c r="CI11" i="6"/>
  <c r="CM11" i="6" s="1"/>
  <c r="CR11" i="6" s="1"/>
  <c r="CI9" i="6"/>
  <c r="BS12" i="6"/>
  <c r="BW12" i="6" s="1"/>
  <c r="CB12" i="6" s="1"/>
  <c r="BS11" i="6"/>
  <c r="BW11" i="6" s="1"/>
  <c r="CB11" i="6" s="1"/>
  <c r="BC12" i="6"/>
  <c r="BC11" i="6"/>
  <c r="BG11" i="6" s="1"/>
  <c r="BL11" i="6" s="1"/>
  <c r="BC10" i="6"/>
  <c r="AM11" i="6"/>
  <c r="AQ11" i="6" s="1"/>
  <c r="AV11" i="6" s="1"/>
  <c r="W10" i="6"/>
  <c r="W12" i="6"/>
  <c r="W14" i="6"/>
  <c r="W16" i="6"/>
  <c r="W19" i="6"/>
  <c r="W23" i="6"/>
  <c r="W27" i="6"/>
  <c r="W39" i="6"/>
  <c r="W20" i="6"/>
  <c r="G12" i="6"/>
  <c r="DW14" i="6"/>
  <c r="CT2" i="5"/>
  <c r="EP2" i="5"/>
  <c r="CD2" i="5"/>
  <c r="BN2" i="5"/>
  <c r="AH2" i="5"/>
  <c r="R2" i="5"/>
  <c r="EQ36" i="5"/>
  <c r="ER37" i="5"/>
  <c r="DK36" i="5"/>
  <c r="DL37" i="5"/>
  <c r="CU36" i="5"/>
  <c r="CV37" i="5"/>
  <c r="CU35" i="5"/>
  <c r="CU36" i="6" s="1"/>
  <c r="CE36" i="5"/>
  <c r="CF37" i="5"/>
  <c r="BO36" i="5"/>
  <c r="BP37" i="5"/>
  <c r="AY36" i="5"/>
  <c r="AZ37" i="5"/>
  <c r="AY35" i="5"/>
  <c r="AY36" i="6" s="1"/>
  <c r="AI36" i="5"/>
  <c r="AJ37" i="5"/>
  <c r="S36" i="5"/>
  <c r="T37" i="5"/>
  <c r="G20" i="6"/>
  <c r="G25" i="6"/>
  <c r="G39" i="6"/>
  <c r="G19" i="6"/>
  <c r="G24" i="6"/>
  <c r="G29" i="6"/>
  <c r="G36" i="6"/>
  <c r="G16" i="6"/>
  <c r="G21" i="6"/>
  <c r="G27" i="6"/>
  <c r="G32" i="6"/>
  <c r="G15" i="6"/>
  <c r="G31" i="6"/>
  <c r="G17" i="6"/>
  <c r="G23" i="6"/>
  <c r="G28" i="6"/>
  <c r="G22" i="6"/>
  <c r="G26" i="6"/>
  <c r="G38" i="6"/>
  <c r="B2" i="5"/>
  <c r="O13" i="6"/>
  <c r="O1" i="6"/>
  <c r="N1" i="6"/>
  <c r="E9" i="6"/>
  <c r="D9" i="6"/>
  <c r="D35" i="5"/>
  <c r="D34" i="5"/>
  <c r="C34" i="5" s="1"/>
  <c r="C35" i="6" s="1"/>
  <c r="D33" i="5"/>
  <c r="C33" i="5" s="1"/>
  <c r="C34" i="6" s="1"/>
  <c r="D32" i="5"/>
  <c r="C32" i="5" s="1"/>
  <c r="C33" i="6" s="1"/>
  <c r="D31" i="5"/>
  <c r="C31" i="5" s="1"/>
  <c r="C32" i="6" s="1"/>
  <c r="D30" i="5"/>
  <c r="C30" i="5" s="1"/>
  <c r="C31" i="6" s="1"/>
  <c r="D29" i="5"/>
  <c r="C29" i="5" s="1"/>
  <c r="C30" i="6" s="1"/>
  <c r="D28" i="5"/>
  <c r="C28" i="5" s="1"/>
  <c r="C29" i="6" s="1"/>
  <c r="D27" i="5"/>
  <c r="C27" i="5" s="1"/>
  <c r="C28" i="6" s="1"/>
  <c r="D26" i="5"/>
  <c r="C26" i="5" s="1"/>
  <c r="C27" i="6" s="1"/>
  <c r="D25" i="5"/>
  <c r="C25" i="5" s="1"/>
  <c r="C26" i="6" s="1"/>
  <c r="D24" i="5"/>
  <c r="C24" i="5" s="1"/>
  <c r="C25" i="6" s="1"/>
  <c r="D23" i="5"/>
  <c r="C23" i="5" s="1"/>
  <c r="C24" i="6" s="1"/>
  <c r="D22" i="5"/>
  <c r="C22" i="5" s="1"/>
  <c r="C23" i="6" s="1"/>
  <c r="D21" i="5"/>
  <c r="C21" i="5" s="1"/>
  <c r="C22" i="6" s="1"/>
  <c r="D20" i="5"/>
  <c r="C20" i="5" s="1"/>
  <c r="C21" i="6" s="1"/>
  <c r="D19" i="5"/>
  <c r="C19" i="5" s="1"/>
  <c r="C20" i="6" s="1"/>
  <c r="D18" i="5"/>
  <c r="C18" i="5" s="1"/>
  <c r="C19" i="6" s="1"/>
  <c r="D17" i="5"/>
  <c r="C17" i="5" s="1"/>
  <c r="C18" i="6" s="1"/>
  <c r="D16" i="5"/>
  <c r="C16" i="5" s="1"/>
  <c r="C17" i="6" s="1"/>
  <c r="D15" i="5"/>
  <c r="C15" i="5" s="1"/>
  <c r="C16" i="6" s="1"/>
  <c r="D14" i="5"/>
  <c r="C14" i="5" s="1"/>
  <c r="C15" i="6" s="1"/>
  <c r="D13" i="5"/>
  <c r="C13" i="5" s="1"/>
  <c r="C14" i="6" s="1"/>
  <c r="D12" i="5"/>
  <c r="C12" i="5" s="1"/>
  <c r="C13" i="6" s="1"/>
  <c r="D11" i="5"/>
  <c r="C11" i="5" s="1"/>
  <c r="C12" i="6" s="1"/>
  <c r="D10" i="5"/>
  <c r="C10" i="5" s="1"/>
  <c r="C11" i="6" s="1"/>
  <c r="D9" i="5"/>
  <c r="C9" i="5" s="1"/>
  <c r="C10" i="6" s="1"/>
  <c r="D8" i="5"/>
  <c r="C8" i="5" s="1"/>
  <c r="C9" i="6" s="1"/>
  <c r="AQ24" i="6" l="1"/>
  <c r="AQ19" i="6"/>
  <c r="DC21" i="6"/>
  <c r="DS25" i="6"/>
  <c r="AQ28" i="6"/>
  <c r="DS36" i="6"/>
  <c r="DS23" i="6"/>
  <c r="DS26" i="6"/>
  <c r="P35" i="6"/>
  <c r="P14" i="6"/>
  <c r="EI15" i="6"/>
  <c r="EN15" i="6" s="1"/>
  <c r="AQ10" i="6"/>
  <c r="AV10" i="6" s="1"/>
  <c r="AQ20" i="6"/>
  <c r="BG18" i="6"/>
  <c r="EI18" i="6"/>
  <c r="EI33" i="6"/>
  <c r="AQ16" i="6"/>
  <c r="AQ9" i="6"/>
  <c r="AV9" i="6" s="1"/>
  <c r="EI32" i="6"/>
  <c r="AQ39" i="6"/>
  <c r="AQ38" i="6"/>
  <c r="BW34" i="6"/>
  <c r="EI24" i="6"/>
  <c r="AQ35" i="6"/>
  <c r="AQ34" i="6"/>
  <c r="DC30" i="6"/>
  <c r="EI23" i="6"/>
  <c r="AQ31" i="6"/>
  <c r="EI11" i="6"/>
  <c r="BG37" i="6"/>
  <c r="AQ36" i="6"/>
  <c r="BG16" i="6"/>
  <c r="DS31" i="6"/>
  <c r="DC22" i="6"/>
  <c r="AQ18" i="6"/>
  <c r="DS34" i="6"/>
  <c r="DC25" i="6"/>
  <c r="F9" i="6"/>
  <c r="BW27" i="6"/>
  <c r="AQ22" i="6"/>
  <c r="EI17" i="6"/>
  <c r="EN17" i="6" s="1"/>
  <c r="EI37" i="6"/>
  <c r="EI28" i="6"/>
  <c r="EI19" i="6"/>
  <c r="EI10" i="6"/>
  <c r="BW37" i="6"/>
  <c r="BW13" i="6"/>
  <c r="BW31" i="6"/>
  <c r="EI12" i="6"/>
  <c r="BW23" i="6"/>
  <c r="EI29" i="6"/>
  <c r="EI20" i="6"/>
  <c r="EI38" i="6"/>
  <c r="BW21" i="6"/>
  <c r="AQ33" i="6"/>
  <c r="EI16" i="6"/>
  <c r="EN16" i="6" s="1"/>
  <c r="EI25" i="6"/>
  <c r="EI39" i="6"/>
  <c r="EI34" i="6"/>
  <c r="BW30" i="6"/>
  <c r="BG13" i="6"/>
  <c r="BW14" i="6"/>
  <c r="AQ30" i="6"/>
  <c r="AQ25" i="6"/>
  <c r="EI14" i="6"/>
  <c r="EN14" i="6" s="1"/>
  <c r="EI21" i="6"/>
  <c r="EI35" i="6"/>
  <c r="EI30" i="6"/>
  <c r="BW26" i="6"/>
  <c r="BG32" i="6"/>
  <c r="AQ26" i="6"/>
  <c r="AQ17" i="6"/>
  <c r="EI9" i="6"/>
  <c r="EI31" i="6"/>
  <c r="EI26" i="6"/>
  <c r="BW22" i="6"/>
  <c r="BG24" i="6"/>
  <c r="AQ15" i="6"/>
  <c r="BW36" i="6"/>
  <c r="EI36" i="6"/>
  <c r="EI27" i="6"/>
  <c r="BW28" i="6"/>
  <c r="CZ41" i="6"/>
  <c r="AQ13" i="6"/>
  <c r="BG35" i="6"/>
  <c r="BG19" i="6"/>
  <c r="BG30" i="6"/>
  <c r="BG14" i="6"/>
  <c r="BG10" i="6"/>
  <c r="BL10" i="6" s="1"/>
  <c r="BG33" i="6"/>
  <c r="BG17" i="6"/>
  <c r="BW33" i="6"/>
  <c r="BW17" i="6"/>
  <c r="BG28" i="6"/>
  <c r="BW32" i="6"/>
  <c r="BW16" i="6"/>
  <c r="BG31" i="6"/>
  <c r="BG15" i="6"/>
  <c r="BW35" i="6"/>
  <c r="BW19" i="6"/>
  <c r="BG26" i="6"/>
  <c r="AQ37" i="6"/>
  <c r="AQ21" i="6"/>
  <c r="BG27" i="6"/>
  <c r="BG38" i="6"/>
  <c r="BG22" i="6"/>
  <c r="BG12" i="6"/>
  <c r="BL12" i="6" s="1"/>
  <c r="DX14" i="6"/>
  <c r="DX40" i="6" s="1"/>
  <c r="BG25" i="6"/>
  <c r="BW25" i="6"/>
  <c r="BG36" i="6"/>
  <c r="BG20" i="6"/>
  <c r="BW24" i="6"/>
  <c r="BG39" i="6"/>
  <c r="BG23" i="6"/>
  <c r="BG34" i="6"/>
  <c r="AQ29" i="6"/>
  <c r="W32" i="6"/>
  <c r="G10" i="6"/>
  <c r="K10" i="6" s="1"/>
  <c r="P10" i="6" s="1"/>
  <c r="DC41" i="6"/>
  <c r="BG41" i="6"/>
  <c r="AQ41" i="6"/>
  <c r="W28" i="6"/>
  <c r="AA28" i="6" s="1"/>
  <c r="AF28" i="6" s="1"/>
  <c r="DH40" i="6"/>
  <c r="AA38" i="6"/>
  <c r="AA34" i="6"/>
  <c r="AF34" i="6" s="1"/>
  <c r="AA30" i="6"/>
  <c r="AF30" i="6" s="1"/>
  <c r="AA26" i="6"/>
  <c r="AF26" i="6" s="1"/>
  <c r="AA22" i="6"/>
  <c r="AF22" i="6" s="1"/>
  <c r="AA18" i="6"/>
  <c r="AF18" i="6" s="1"/>
  <c r="AA14" i="6"/>
  <c r="AA10" i="6"/>
  <c r="AA35" i="6"/>
  <c r="AF35" i="6" s="1"/>
  <c r="AA29" i="6"/>
  <c r="AF29" i="6" s="1"/>
  <c r="AA24" i="6"/>
  <c r="AF24" i="6" s="1"/>
  <c r="AA19" i="6"/>
  <c r="AF19" i="6" s="1"/>
  <c r="AA13" i="6"/>
  <c r="AA39" i="6"/>
  <c r="AA33" i="6"/>
  <c r="AF33" i="6" s="1"/>
  <c r="AA23" i="6"/>
  <c r="AF23" i="6" s="1"/>
  <c r="AA17" i="6"/>
  <c r="AA12" i="6"/>
  <c r="AA37" i="6"/>
  <c r="AA27" i="6"/>
  <c r="AF27" i="6" s="1"/>
  <c r="AA21" i="6"/>
  <c r="AF21" i="6" s="1"/>
  <c r="AA16" i="6"/>
  <c r="AA11" i="6"/>
  <c r="AA36" i="6"/>
  <c r="AF36" i="6" s="1"/>
  <c r="AA31" i="6"/>
  <c r="AF31" i="6" s="1"/>
  <c r="AA25" i="6"/>
  <c r="AF25" i="6" s="1"/>
  <c r="AA20" i="6"/>
  <c r="AF20" i="6" s="1"/>
  <c r="AA15" i="6"/>
  <c r="AA9" i="6"/>
  <c r="CY41" i="6"/>
  <c r="AN41" i="6"/>
  <c r="CM41" i="6"/>
  <c r="CI41" i="6"/>
  <c r="CJ41" i="6"/>
  <c r="CM9" i="6"/>
  <c r="CR9" i="6" s="1"/>
  <c r="CR40" i="6" s="1"/>
  <c r="BC41" i="6"/>
  <c r="BS10" i="6"/>
  <c r="K37" i="6"/>
  <c r="K33" i="6"/>
  <c r="K29" i="6"/>
  <c r="K25" i="6"/>
  <c r="K21" i="6"/>
  <c r="K17" i="6"/>
  <c r="K13" i="6"/>
  <c r="P13" i="6" s="1"/>
  <c r="K39" i="6"/>
  <c r="K34" i="6"/>
  <c r="K28" i="6"/>
  <c r="K23" i="6"/>
  <c r="K18" i="6"/>
  <c r="K12" i="6"/>
  <c r="K38" i="6"/>
  <c r="K32" i="6"/>
  <c r="K27" i="6"/>
  <c r="K22" i="6"/>
  <c r="K16" i="6"/>
  <c r="K36" i="6"/>
  <c r="K31" i="6"/>
  <c r="K26" i="6"/>
  <c r="K20" i="6"/>
  <c r="K15" i="6"/>
  <c r="K35" i="6"/>
  <c r="K30" i="6"/>
  <c r="K24" i="6"/>
  <c r="K19" i="6"/>
  <c r="K14" i="6"/>
  <c r="BD41" i="6"/>
  <c r="AM41" i="6"/>
  <c r="EB37" i="5"/>
  <c r="EB38" i="5" s="1"/>
  <c r="EA38" i="5" s="1"/>
  <c r="BT36" i="5"/>
  <c r="BX36" i="5"/>
  <c r="BO37" i="6"/>
  <c r="BN37" i="6" s="1"/>
  <c r="BV36" i="5"/>
  <c r="BR36" i="5"/>
  <c r="X36" i="5"/>
  <c r="AB36" i="5"/>
  <c r="Z36" i="5"/>
  <c r="S37" i="6"/>
  <c r="R37" i="6" s="1"/>
  <c r="V36" i="5"/>
  <c r="CZ36" i="5"/>
  <c r="DB36" i="5"/>
  <c r="CX36" i="5"/>
  <c r="CU37" i="6"/>
  <c r="CT37" i="6" s="1"/>
  <c r="DD36" i="5"/>
  <c r="EF36" i="5"/>
  <c r="EA37" i="6"/>
  <c r="DZ37" i="6" s="1"/>
  <c r="EJ36" i="5"/>
  <c r="ED36" i="5"/>
  <c r="EH36" i="5"/>
  <c r="BD36" i="5"/>
  <c r="BB36" i="5"/>
  <c r="AY37" i="6"/>
  <c r="AX37" i="6" s="1"/>
  <c r="BH36" i="5"/>
  <c r="BF36" i="5"/>
  <c r="CJ36" i="5"/>
  <c r="CN36" i="5"/>
  <c r="CL36" i="5"/>
  <c r="CH36" i="5"/>
  <c r="CE37" i="6"/>
  <c r="CD37" i="6" s="1"/>
  <c r="AN36" i="5"/>
  <c r="AP36" i="5"/>
  <c r="AI37" i="6"/>
  <c r="AH37" i="6" s="1"/>
  <c r="AL36" i="5"/>
  <c r="AR36" i="5"/>
  <c r="DP36" i="5"/>
  <c r="DK37" i="6"/>
  <c r="DJ37" i="6" s="1"/>
  <c r="DN36" i="5"/>
  <c r="DR36" i="5"/>
  <c r="DT36" i="5"/>
  <c r="EV36" i="5"/>
  <c r="EQ37" i="6"/>
  <c r="EP37" i="6" s="1"/>
  <c r="EZ36" i="5"/>
  <c r="EX36" i="5"/>
  <c r="ET36" i="5"/>
  <c r="EV41" i="6"/>
  <c r="EU41" i="6"/>
  <c r="EY41" i="6"/>
  <c r="EI13" i="6"/>
  <c r="EN13" i="6" s="1"/>
  <c r="EI41" i="6"/>
  <c r="EE41" i="6"/>
  <c r="EF41" i="6"/>
  <c r="DP41" i="6"/>
  <c r="DO41" i="6"/>
  <c r="DS41" i="6"/>
  <c r="O9" i="6"/>
  <c r="O12" i="6"/>
  <c r="O11" i="6"/>
  <c r="G11" i="6"/>
  <c r="K11" i="6" s="1"/>
  <c r="ET41" i="6"/>
  <c r="ED41" i="6"/>
  <c r="DN41" i="6"/>
  <c r="CX41" i="6"/>
  <c r="CH41" i="6"/>
  <c r="BB41" i="6"/>
  <c r="AL41" i="6"/>
  <c r="AV40" i="6"/>
  <c r="ER38" i="5"/>
  <c r="EQ38" i="5" s="1"/>
  <c r="EQ37" i="5"/>
  <c r="DL38" i="5"/>
  <c r="DK38" i="5" s="1"/>
  <c r="DK37" i="5"/>
  <c r="CV38" i="5"/>
  <c r="CU38" i="5" s="1"/>
  <c r="CU37" i="5"/>
  <c r="CF38" i="5"/>
  <c r="CE38" i="5" s="1"/>
  <c r="CE37" i="5"/>
  <c r="BP38" i="5"/>
  <c r="BO38" i="5" s="1"/>
  <c r="BO37" i="5"/>
  <c r="AZ38" i="5"/>
  <c r="AY38" i="5" s="1"/>
  <c r="AY37" i="5"/>
  <c r="AJ38" i="5"/>
  <c r="AI38" i="5" s="1"/>
  <c r="AI37" i="5"/>
  <c r="T38" i="5"/>
  <c r="S38" i="5" s="1"/>
  <c r="S37" i="5"/>
  <c r="C35" i="5"/>
  <c r="C36" i="6" s="1"/>
  <c r="EN40" i="6" l="1"/>
  <c r="EA37" i="5"/>
  <c r="EJ37" i="5" s="1"/>
  <c r="BL40" i="6"/>
  <c r="BA43" i="6" s="1"/>
  <c r="BA44" i="6" s="1"/>
  <c r="V41" i="6"/>
  <c r="W41" i="6"/>
  <c r="AA32" i="6"/>
  <c r="AF32" i="6" s="1"/>
  <c r="AF40" i="6" s="1"/>
  <c r="P11" i="6"/>
  <c r="P12" i="6"/>
  <c r="BW10" i="6"/>
  <c r="CB10" i="6" s="1"/>
  <c r="CB40" i="6" s="1"/>
  <c r="BW41" i="6"/>
  <c r="BS41" i="6"/>
  <c r="BT41" i="6"/>
  <c r="X41" i="6"/>
  <c r="FD40" i="6"/>
  <c r="ES40" i="6" s="1"/>
  <c r="BR41" i="6"/>
  <c r="AA41" i="6"/>
  <c r="AN37" i="5"/>
  <c r="AR37" i="5"/>
  <c r="AP37" i="5"/>
  <c r="AL37" i="5"/>
  <c r="AI38" i="6"/>
  <c r="AH38" i="6" s="1"/>
  <c r="CZ37" i="5"/>
  <c r="CU38" i="6"/>
  <c r="CT38" i="6" s="1"/>
  <c r="DD37" i="5"/>
  <c r="DB37" i="5"/>
  <c r="CX37" i="5"/>
  <c r="BT38" i="5"/>
  <c r="BV38" i="5"/>
  <c r="BR38" i="5"/>
  <c r="BO39" i="6"/>
  <c r="BN39" i="6" s="1"/>
  <c r="BX38" i="5"/>
  <c r="CZ38" i="5"/>
  <c r="DD38" i="5"/>
  <c r="DB38" i="5"/>
  <c r="CX38" i="5"/>
  <c r="CU39" i="6"/>
  <c r="CT39" i="6" s="1"/>
  <c r="EF38" i="5"/>
  <c r="EH38" i="5"/>
  <c r="ED38" i="5"/>
  <c r="EA39" i="6"/>
  <c r="DZ39" i="6" s="1"/>
  <c r="EJ38" i="5"/>
  <c r="X37" i="5"/>
  <c r="AB37" i="5"/>
  <c r="S38" i="6"/>
  <c r="R38" i="6" s="1"/>
  <c r="Z37" i="5"/>
  <c r="V37" i="5"/>
  <c r="BD37" i="5"/>
  <c r="BF37" i="5"/>
  <c r="AY38" i="6"/>
  <c r="AX38" i="6" s="1"/>
  <c r="BB37" i="5"/>
  <c r="BH37" i="5"/>
  <c r="CJ37" i="5"/>
  <c r="CN37" i="5"/>
  <c r="CE38" i="6"/>
  <c r="CD38" i="6" s="1"/>
  <c r="CH37" i="5"/>
  <c r="CL37" i="5"/>
  <c r="DP37" i="5"/>
  <c r="DR37" i="5"/>
  <c r="DN37" i="5"/>
  <c r="DK38" i="6"/>
  <c r="DJ38" i="6" s="1"/>
  <c r="DT37" i="5"/>
  <c r="EV37" i="5"/>
  <c r="EQ38" i="6"/>
  <c r="EP38" i="6" s="1"/>
  <c r="EZ37" i="5"/>
  <c r="EX37" i="5"/>
  <c r="ET37" i="5"/>
  <c r="BT37" i="5"/>
  <c r="BR37" i="5"/>
  <c r="BV37" i="5"/>
  <c r="BO38" i="6"/>
  <c r="BN38" i="6" s="1"/>
  <c r="BX37" i="5"/>
  <c r="AN38" i="5"/>
  <c r="AI39" i="6"/>
  <c r="AH39" i="6" s="1"/>
  <c r="AR38" i="5"/>
  <c r="AL38" i="5"/>
  <c r="AP38" i="5"/>
  <c r="X38" i="5"/>
  <c r="V38" i="5"/>
  <c r="Z38" i="5"/>
  <c r="AB38" i="5"/>
  <c r="S39" i="6"/>
  <c r="R39" i="6" s="1"/>
  <c r="BD38" i="5"/>
  <c r="BH38" i="5"/>
  <c r="BF38" i="5"/>
  <c r="AY39" i="6"/>
  <c r="AX39" i="6" s="1"/>
  <c r="BB38" i="5"/>
  <c r="CJ38" i="5"/>
  <c r="CH38" i="5"/>
  <c r="CE39" i="6"/>
  <c r="CD39" i="6" s="1"/>
  <c r="CN38" i="5"/>
  <c r="CL38" i="5"/>
  <c r="DP38" i="5"/>
  <c r="DK39" i="6"/>
  <c r="DJ39" i="6" s="1"/>
  <c r="DT38" i="5"/>
  <c r="DR38" i="5"/>
  <c r="DN38" i="5"/>
  <c r="EV38" i="5"/>
  <c r="EQ39" i="6"/>
  <c r="EP39" i="6" s="1"/>
  <c r="ET38" i="5"/>
  <c r="EX38" i="5"/>
  <c r="EZ38" i="5"/>
  <c r="EC43" i="6"/>
  <c r="EC40" i="6"/>
  <c r="EB40" i="6"/>
  <c r="DM40" i="6"/>
  <c r="DL40" i="6"/>
  <c r="CV40" i="6"/>
  <c r="CW40" i="6"/>
  <c r="CF40" i="6"/>
  <c r="CG40" i="6"/>
  <c r="AJ40" i="6"/>
  <c r="AK40" i="6"/>
  <c r="G9" i="6"/>
  <c r="EF37" i="5" l="1"/>
  <c r="ED37" i="5"/>
  <c r="EA38" i="6"/>
  <c r="DZ38" i="6" s="1"/>
  <c r="EH37" i="5"/>
  <c r="AZ40" i="6"/>
  <c r="BA40" i="6"/>
  <c r="T40" i="6"/>
  <c r="U40" i="6"/>
  <c r="ER40" i="6"/>
  <c r="ES43" i="6"/>
  <c r="ES44" i="6" s="1"/>
  <c r="BP40" i="6"/>
  <c r="G41" i="6"/>
  <c r="H41" i="6"/>
  <c r="F41" i="6"/>
  <c r="K9" i="6"/>
  <c r="P9" i="6" s="1"/>
  <c r="P40" i="6" s="1"/>
  <c r="E42" i="6" s="1"/>
  <c r="K41" i="6"/>
  <c r="BQ40" i="6"/>
  <c r="EC44" i="6"/>
  <c r="DM43" i="6"/>
  <c r="DM44" i="6" s="1"/>
  <c r="CW43" i="6"/>
  <c r="CW44" i="6" s="1"/>
  <c r="CG43" i="6"/>
  <c r="CG44" i="6" s="1"/>
  <c r="BQ43" i="6"/>
  <c r="BQ44" i="6" s="1"/>
  <c r="AK43" i="6"/>
  <c r="AK44" i="6" s="1"/>
  <c r="U43" i="6"/>
  <c r="U44" i="6" s="1"/>
  <c r="E40" i="6" l="1"/>
  <c r="D40" i="6"/>
  <c r="H10" i="8" s="1"/>
  <c r="E43" i="6"/>
  <c r="E44" i="6" s="1"/>
  <c r="D36" i="5"/>
  <c r="D37" i="5" s="1"/>
  <c r="K10" i="8" l="1"/>
  <c r="G4" i="8" s="1"/>
  <c r="D38" i="5"/>
  <c r="C38" i="5" s="1"/>
  <c r="C37" i="5"/>
  <c r="C36" i="5"/>
  <c r="C37" i="6" l="1"/>
  <c r="B37" i="6" s="1"/>
  <c r="L36" i="5"/>
  <c r="J36" i="5"/>
  <c r="H36" i="5"/>
  <c r="F36" i="5"/>
  <c r="C38" i="6"/>
  <c r="B38" i="6" s="1"/>
  <c r="L37" i="5"/>
  <c r="J37" i="5"/>
  <c r="F37" i="5"/>
  <c r="H37" i="5"/>
  <c r="C39" i="6"/>
  <c r="B39" i="6" s="1"/>
  <c r="J38" i="5"/>
  <c r="F38" i="5"/>
  <c r="L38" i="5"/>
  <c r="H38" i="5"/>
</calcChain>
</file>

<file path=xl/sharedStrings.xml><?xml version="1.0" encoding="utf-8"?>
<sst xmlns="http://schemas.openxmlformats.org/spreadsheetml/2006/main" count="1687" uniqueCount="106">
  <si>
    <t>年</t>
    <rPh sb="0" eb="1">
      <t>ネン</t>
    </rPh>
    <phoneticPr fontId="1"/>
  </si>
  <si>
    <t>４時間未満</t>
    <rPh sb="1" eb="3">
      <t>ジカン</t>
    </rPh>
    <rPh sb="3" eb="5">
      <t>ミマン</t>
    </rPh>
    <phoneticPr fontId="1"/>
  </si>
  <si>
    <t>８時間以上</t>
    <rPh sb="1" eb="3">
      <t>ジカン</t>
    </rPh>
    <rPh sb="3" eb="5">
      <t>イジョウ</t>
    </rPh>
    <phoneticPr fontId="1"/>
  </si>
  <si>
    <t>区分６</t>
    <rPh sb="0" eb="2">
      <t>クブン</t>
    </rPh>
    <phoneticPr fontId="1"/>
  </si>
  <si>
    <t>区分５</t>
    <rPh sb="0" eb="2">
      <t>クブン</t>
    </rPh>
    <phoneticPr fontId="1"/>
  </si>
  <si>
    <t>区分４</t>
    <rPh sb="0" eb="2">
      <t>クブン</t>
    </rPh>
    <phoneticPr fontId="1"/>
  </si>
  <si>
    <t>区分３</t>
    <rPh sb="0" eb="2">
      <t>クブン</t>
    </rPh>
    <phoneticPr fontId="1"/>
  </si>
  <si>
    <t>区分２</t>
    <rPh sb="0" eb="2">
      <t>クブン</t>
    </rPh>
    <phoneticPr fontId="1"/>
  </si>
  <si>
    <t>区分</t>
    <rPh sb="0" eb="2">
      <t>クブン</t>
    </rPh>
    <phoneticPr fontId="1"/>
  </si>
  <si>
    <t>日中一時支援事業費</t>
    <rPh sb="0" eb="2">
      <t>ニッチュウ</t>
    </rPh>
    <rPh sb="2" eb="4">
      <t>イチジ</t>
    </rPh>
    <rPh sb="4" eb="6">
      <t>シエン</t>
    </rPh>
    <rPh sb="6" eb="9">
      <t>ジギョウヒ</t>
    </rPh>
    <phoneticPr fontId="1"/>
  </si>
  <si>
    <t>区分１</t>
    <rPh sb="0" eb="2">
      <t>クブン</t>
    </rPh>
    <phoneticPr fontId="1"/>
  </si>
  <si>
    <t>なし</t>
    <phoneticPr fontId="1"/>
  </si>
  <si>
    <t>障がい者</t>
    <rPh sb="0" eb="1">
      <t>ショウ</t>
    </rPh>
    <rPh sb="3" eb="4">
      <t>シャ</t>
    </rPh>
    <phoneticPr fontId="1"/>
  </si>
  <si>
    <t>障がい児</t>
    <rPh sb="0" eb="1">
      <t>ショウ</t>
    </rPh>
    <rPh sb="3" eb="4">
      <t>ジ</t>
    </rPh>
    <phoneticPr fontId="1"/>
  </si>
  <si>
    <t>送迎加算</t>
    <rPh sb="0" eb="2">
      <t>ソウゲイ</t>
    </rPh>
    <rPh sb="2" eb="4">
      <t>カサン</t>
    </rPh>
    <phoneticPr fontId="1"/>
  </si>
  <si>
    <t>食事加算</t>
    <rPh sb="0" eb="2">
      <t>ショクジ</t>
    </rPh>
    <rPh sb="2" eb="4">
      <t>カサン</t>
    </rPh>
    <phoneticPr fontId="1"/>
  </si>
  <si>
    <t>入浴加算</t>
    <rPh sb="0" eb="2">
      <t>ニュウヨク</t>
    </rPh>
    <rPh sb="2" eb="4">
      <t>カサン</t>
    </rPh>
    <phoneticPr fontId="1"/>
  </si>
  <si>
    <t>４時間以上８時間未満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</si>
  <si>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利用時間</t>
    <rPh sb="0" eb="2">
      <t>リヨウ</t>
    </rPh>
    <rPh sb="2" eb="4">
      <t>ジカン</t>
    </rPh>
    <phoneticPr fontId="1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</si>
  <si>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1"/>
  </si>
  <si>
    <t>利用者入力シート</t>
    <rPh sb="0" eb="3">
      <t>リヨウシャ</t>
    </rPh>
    <rPh sb="3" eb="5">
      <t>ニュウリョク</t>
    </rPh>
    <phoneticPr fontId="1"/>
  </si>
  <si>
    <t>氏名</t>
    <rPh sb="0" eb="2">
      <t>シメイ</t>
    </rPh>
    <phoneticPr fontId="1"/>
  </si>
  <si>
    <t>利用基準</t>
    <rPh sb="0" eb="2">
      <t>リヨウ</t>
    </rPh>
    <rPh sb="2" eb="4">
      <t>キジュン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</si>
  <si>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</si>
  <si>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</si>
  <si>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</si>
  <si>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</si>
  <si>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</si>
  <si>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</si>
  <si>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送迎</t>
    <rPh sb="0" eb="2">
      <t>ソウゲイ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</si>
  <si>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</si>
  <si>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</si>
  <si>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</si>
  <si>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</si>
  <si>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利用日</t>
    <rPh sb="0" eb="2">
      <t>リヨウ</t>
    </rPh>
    <rPh sb="2" eb="3">
      <t>ビ</t>
    </rPh>
    <phoneticPr fontId="1"/>
  </si>
  <si>
    <t>利用者A</t>
    <rPh sb="0" eb="3">
      <t>リヨウシャ</t>
    </rPh>
    <phoneticPr fontId="1"/>
  </si>
  <si>
    <t>利用月</t>
    <rPh sb="0" eb="2">
      <t>リヨウ</t>
    </rPh>
    <rPh sb="2" eb="3">
      <t>ツキ</t>
    </rPh>
    <phoneticPr fontId="1"/>
  </si>
  <si>
    <t>利用者B</t>
    <rPh sb="0" eb="3">
      <t>リヨウシャ</t>
    </rPh>
    <phoneticPr fontId="1"/>
  </si>
  <si>
    <t>月</t>
    <rPh sb="0" eb="1">
      <t>ツキ</t>
    </rPh>
    <phoneticPr fontId="1"/>
  </si>
  <si>
    <t>上限負担月額</t>
    <rPh sb="0" eb="2">
      <t>ジョウゲン</t>
    </rPh>
    <rPh sb="2" eb="4">
      <t>フタン</t>
    </rPh>
    <rPh sb="4" eb="6">
      <t>ゲツガク</t>
    </rPh>
    <phoneticPr fontId="1"/>
  </si>
  <si>
    <t>利用者C</t>
    <rPh sb="0" eb="3">
      <t>リヨウシャ</t>
    </rPh>
    <phoneticPr fontId="1"/>
  </si>
  <si>
    <t>利用者D</t>
    <rPh sb="0" eb="3">
      <t>リヨウシャ</t>
    </rPh>
    <phoneticPr fontId="1"/>
  </si>
  <si>
    <t>利用者E</t>
    <rPh sb="0" eb="3">
      <t>リヨウシャ</t>
    </rPh>
    <phoneticPr fontId="1"/>
  </si>
  <si>
    <t>利用者F</t>
    <rPh sb="0" eb="3">
      <t>リヨウシャ</t>
    </rPh>
    <phoneticPr fontId="1"/>
  </si>
  <si>
    <t>利用者G</t>
    <rPh sb="0" eb="3">
      <t>リヨウシャ</t>
    </rPh>
    <phoneticPr fontId="1"/>
  </si>
  <si>
    <t>利用者H</t>
    <rPh sb="0" eb="3">
      <t>リヨウシャ</t>
    </rPh>
    <phoneticPr fontId="1"/>
  </si>
  <si>
    <t>利用者I</t>
    <rPh sb="0" eb="3">
      <t>リヨウシャ</t>
    </rPh>
    <phoneticPr fontId="1"/>
  </si>
  <si>
    <t>利用者J</t>
    <rPh sb="0" eb="3">
      <t>リヨウシャ</t>
    </rPh>
    <phoneticPr fontId="1"/>
  </si>
  <si>
    <t>A</t>
    <phoneticPr fontId="1"/>
  </si>
  <si>
    <t>B</t>
    <phoneticPr fontId="1"/>
  </si>
  <si>
    <t>C</t>
    <phoneticPr fontId="1"/>
  </si>
  <si>
    <t>利用料</t>
    <rPh sb="0" eb="3">
      <t>リヨウリョウ</t>
    </rPh>
    <phoneticPr fontId="1"/>
  </si>
  <si>
    <t>利用者名</t>
    <rPh sb="0" eb="3">
      <t>リヨウシャ</t>
    </rPh>
    <rPh sb="3" eb="4">
      <t>メイ</t>
    </rPh>
    <phoneticPr fontId="1"/>
  </si>
  <si>
    <t>総利用月額</t>
    <rPh sb="0" eb="1">
      <t>ソウ</t>
    </rPh>
    <rPh sb="1" eb="3">
      <t>リヨウ</t>
    </rPh>
    <rPh sb="3" eb="5">
      <t>ゲツガク</t>
    </rPh>
    <phoneticPr fontId="1"/>
  </si>
  <si>
    <t>事業所請求額</t>
    <rPh sb="0" eb="3">
      <t>ジギョウショ</t>
    </rPh>
    <rPh sb="3" eb="5">
      <t>セイキュウ</t>
    </rPh>
    <rPh sb="5" eb="6">
      <t>ガク</t>
    </rPh>
    <phoneticPr fontId="1"/>
  </si>
  <si>
    <t>合計</t>
    <rPh sb="0" eb="2">
      <t>ゴウケイ</t>
    </rPh>
    <phoneticPr fontId="1"/>
  </si>
  <si>
    <t>障害区分</t>
    <rPh sb="0" eb="2">
      <t>ショウガイ</t>
    </rPh>
    <rPh sb="2" eb="4">
      <t>クブン</t>
    </rPh>
    <phoneticPr fontId="1"/>
  </si>
  <si>
    <t>利用者リスト</t>
    <rPh sb="0" eb="3">
      <t>リヨウシャ</t>
    </rPh>
    <phoneticPr fontId="1"/>
  </si>
  <si>
    <t>A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</si>
  <si>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</si>
  <si>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</si>
  <si>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</si>
  <si>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</si>
  <si>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</si>
  <si>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</si>
  <si>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</si>
  <si>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なし</t>
    <phoneticPr fontId="1"/>
  </si>
  <si>
    <t>利用者等サイン：</t>
    <rPh sb="0" eb="3">
      <t>リヨウシャ</t>
    </rPh>
    <rPh sb="3" eb="4">
      <t>トウ</t>
    </rPh>
    <phoneticPr fontId="1"/>
  </si>
  <si>
    <t>私は、上記利用実績に相違ないことを</t>
    <rPh sb="0" eb="1">
      <t>ワタシ</t>
    </rPh>
    <rPh sb="3" eb="5">
      <t>ジョウキ</t>
    </rPh>
    <rPh sb="5" eb="7">
      <t>リヨウ</t>
    </rPh>
    <rPh sb="7" eb="9">
      <t>ジッセキ</t>
    </rPh>
    <rPh sb="10" eb="12">
      <t>ソウイ</t>
    </rPh>
    <phoneticPr fontId="1"/>
  </si>
  <si>
    <t>確認しました。</t>
    <rPh sb="0" eb="2">
      <t>カクニン</t>
    </rPh>
    <phoneticPr fontId="1"/>
  </si>
  <si>
    <t>合計</t>
    <rPh sb="0" eb="2">
      <t>ゴウケイ</t>
    </rPh>
    <phoneticPr fontId="1"/>
  </si>
  <si>
    <t>今月利用日数</t>
    <rPh sb="0" eb="2">
      <t>コンゲツ</t>
    </rPh>
    <rPh sb="2" eb="4">
      <t>リヨウ</t>
    </rPh>
    <rPh sb="4" eb="6">
      <t>ニッスウ</t>
    </rPh>
    <phoneticPr fontId="1"/>
  </si>
  <si>
    <t>支給量</t>
    <rPh sb="0" eb="2">
      <t>シキュウ</t>
    </rPh>
    <rPh sb="2" eb="3">
      <t>リョウ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</si>
  <si>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</si>
  <si>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請求金額</t>
    <rPh sb="0" eb="2">
      <t>セイキュウ</t>
    </rPh>
    <rPh sb="2" eb="4">
      <t>キンガク</t>
    </rPh>
    <phoneticPr fontId="1"/>
  </si>
  <si>
    <t>請求内訳</t>
    <rPh sb="0" eb="2">
      <t>セイキュウ</t>
    </rPh>
    <rPh sb="2" eb="4">
      <t>ウチワケ</t>
    </rPh>
    <phoneticPr fontId="1"/>
  </si>
  <si>
    <t>石垣市福祉事務所長　　様</t>
    <rPh sb="0" eb="2">
      <t>イシガキ</t>
    </rPh>
    <rPh sb="2" eb="3">
      <t>シ</t>
    </rPh>
    <rPh sb="3" eb="5">
      <t>フクシ</t>
    </rPh>
    <rPh sb="5" eb="7">
      <t>ジム</t>
    </rPh>
    <rPh sb="7" eb="8">
      <t>ショ</t>
    </rPh>
    <rPh sb="8" eb="9">
      <t>チョウ</t>
    </rPh>
    <rPh sb="11" eb="12">
      <t>サマ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</si>
  <si>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</si>
  <si>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振込み先</t>
    <rPh sb="0" eb="2">
      <t>フリコ</t>
    </rPh>
    <rPh sb="3" eb="4">
      <t>サキ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</si>
  <si>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</si>
  <si>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預金の種類</t>
    <rPh sb="0" eb="2">
      <t>ヨキン</t>
    </rPh>
    <rPh sb="3" eb="5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</si>
  <si>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</si>
  <si>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</si>
  <si>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利用者</t>
    <rPh sb="0" eb="3">
      <t>リヨウシャ</t>
    </rPh>
    <phoneticPr fontId="1"/>
  </si>
  <si>
    <t>請求額</t>
    <rPh sb="0" eb="2">
      <t>セイキュウ</t>
    </rPh>
    <rPh sb="2" eb="3">
      <t>ガク</t>
    </rPh>
    <phoneticPr fontId="1"/>
  </si>
  <si>
    <t>【請求事業者】</t>
    <rPh sb="1" eb="3">
      <t>セイキュウ</t>
    </rPh>
    <rPh sb="3" eb="6">
      <t>ジギョウシャ</t>
    </rPh>
    <phoneticPr fontId="1"/>
  </si>
  <si>
    <t>利用日数</t>
    <rPh sb="0" eb="2">
      <t>リヨウ</t>
    </rPh>
    <rPh sb="2" eb="4">
      <t>ニッスウ</t>
    </rPh>
    <phoneticPr fontId="1"/>
  </si>
  <si>
    <t>【作業手順】</t>
    <rPh sb="1" eb="3">
      <t>サギョウ</t>
    </rPh>
    <rPh sb="3" eb="5">
      <t>テジュン</t>
    </rPh>
    <phoneticPr fontId="1"/>
  </si>
  <si>
    <t>【注意事項】</t>
    <rPh sb="1" eb="3">
      <t>チュウイ</t>
    </rPh>
    <rPh sb="3" eb="5">
      <t>ジコウ</t>
    </rPh>
    <phoneticPr fontId="1"/>
  </si>
  <si>
    <t>⑤　「入力シート」の入力が完了したら、「利用明細書」を人数分と「請求書」を印刷します。</t>
    <rPh sb="3" eb="5">
      <t>ニュウリョク</t>
    </rPh>
    <rPh sb="10" eb="12">
      <t>ニュウリョク</t>
    </rPh>
    <rPh sb="13" eb="15">
      <t>カンリョウ</t>
    </rPh>
    <rPh sb="20" eb="22">
      <t>リヨウ</t>
    </rPh>
    <rPh sb="22" eb="25">
      <t>メイサイショ</t>
    </rPh>
    <rPh sb="27" eb="29">
      <t>ニンズウ</t>
    </rPh>
    <rPh sb="29" eb="30">
      <t>ブン</t>
    </rPh>
    <rPh sb="32" eb="35">
      <t>セイキュウショ</t>
    </rPh>
    <rPh sb="37" eb="39">
      <t>インサツ</t>
    </rPh>
    <phoneticPr fontId="1"/>
  </si>
  <si>
    <t>⑥　利用明細書の下部に利用者（又は保護者等）のサインをもらって、請求書と一緒に市へ提出してください。</t>
    <rPh sb="2" eb="4">
      <t>リヨウ</t>
    </rPh>
    <rPh sb="4" eb="7">
      <t>メイサイショ</t>
    </rPh>
    <rPh sb="8" eb="10">
      <t>カブ</t>
    </rPh>
    <rPh sb="11" eb="14">
      <t>リヨウシャ</t>
    </rPh>
    <rPh sb="15" eb="16">
      <t>マタ</t>
    </rPh>
    <rPh sb="17" eb="20">
      <t>ホゴシャ</t>
    </rPh>
    <rPh sb="20" eb="21">
      <t>トウ</t>
    </rPh>
    <rPh sb="32" eb="35">
      <t>セイキュウショ</t>
    </rPh>
    <rPh sb="36" eb="38">
      <t>イッショ</t>
    </rPh>
    <rPh sb="39" eb="40">
      <t>シ</t>
    </rPh>
    <rPh sb="41" eb="43">
      <t>テイシュツ</t>
    </rPh>
    <phoneticPr fontId="1"/>
  </si>
  <si>
    <t>　　古い単価表のまま次年度も使用しないようにご注意ください。最新版のエクセルは障がい福祉課ホームページにて随時掲載します。</t>
    <rPh sb="2" eb="3">
      <t>フル</t>
    </rPh>
    <rPh sb="4" eb="6">
      <t>タンカ</t>
    </rPh>
    <rPh sb="6" eb="7">
      <t>ヒョウ</t>
    </rPh>
    <rPh sb="10" eb="13">
      <t>ジネンド</t>
    </rPh>
    <rPh sb="14" eb="16">
      <t>シヨウ</t>
    </rPh>
    <rPh sb="23" eb="25">
      <t>チュウイ</t>
    </rPh>
    <rPh sb="30" eb="33">
      <t>サイシンバン</t>
    </rPh>
    <rPh sb="39" eb="40">
      <t>ショウ</t>
    </rPh>
    <rPh sb="42" eb="44">
      <t>フクシ</t>
    </rPh>
    <rPh sb="44" eb="45">
      <t>カ</t>
    </rPh>
    <rPh sb="53" eb="55">
      <t>ズイジ</t>
    </rPh>
    <rPh sb="55" eb="57">
      <t>ケイサイ</t>
    </rPh>
    <phoneticPr fontId="1"/>
  </si>
  <si>
    <t>日中一時支援事業　利用明細書</t>
    <rPh sb="0" eb="2">
      <t>ニッチュウ</t>
    </rPh>
    <rPh sb="2" eb="4">
      <t>イチジ</t>
    </rPh>
    <rPh sb="4" eb="6">
      <t>シエン</t>
    </rPh>
    <rPh sb="6" eb="8">
      <t>ジギョウ</t>
    </rPh>
    <rPh sb="9" eb="11">
      <t>リヨウ</t>
    </rPh>
    <rPh sb="11" eb="13">
      <t>メイサイ</t>
    </rPh>
    <rPh sb="13" eb="14">
      <t>ショ</t>
    </rPh>
    <phoneticPr fontId="1"/>
  </si>
  <si>
    <t>①　このエクセルでは複数の関数を使用していますが、お使いのＰＣに入っているエクセルが古いバージョンの場合</t>
    <rPh sb="10" eb="12">
      <t>フクスウ</t>
    </rPh>
    <rPh sb="13" eb="15">
      <t>カンスウ</t>
    </rPh>
    <rPh sb="16" eb="18">
      <t>シヨウ</t>
    </rPh>
    <rPh sb="26" eb="27">
      <t>ツカ</t>
    </rPh>
    <rPh sb="32" eb="33">
      <t>ハイ</t>
    </rPh>
    <rPh sb="42" eb="43">
      <t>フル</t>
    </rPh>
    <rPh sb="50" eb="52">
      <t>バアイ</t>
    </rPh>
    <phoneticPr fontId="1"/>
  </si>
  <si>
    <t>　　関数が上手く作動しない可能性があります。その際は、障がい福祉課までご連絡ください。</t>
    <rPh sb="2" eb="4">
      <t>カンスウ</t>
    </rPh>
    <rPh sb="5" eb="7">
      <t>ウマ</t>
    </rPh>
    <rPh sb="8" eb="10">
      <t>サドウ</t>
    </rPh>
    <rPh sb="13" eb="16">
      <t>カノウセイ</t>
    </rPh>
    <rPh sb="24" eb="25">
      <t>サイ</t>
    </rPh>
    <rPh sb="27" eb="28">
      <t>ショウ</t>
    </rPh>
    <rPh sb="30" eb="32">
      <t>フクシ</t>
    </rPh>
    <rPh sb="32" eb="33">
      <t>カ</t>
    </rPh>
    <rPh sb="36" eb="38">
      <t>レンラク</t>
    </rPh>
    <phoneticPr fontId="1"/>
  </si>
  <si>
    <t>②　請求書に事業者名と振込先情報を入力してください。</t>
    <rPh sb="2" eb="5">
      <t>セイキュウショ</t>
    </rPh>
    <rPh sb="6" eb="9">
      <t>ジギョウシャ</t>
    </rPh>
    <rPh sb="9" eb="10">
      <t>メイ</t>
    </rPh>
    <rPh sb="11" eb="13">
      <t>フリコミ</t>
    </rPh>
    <rPh sb="13" eb="14">
      <t>サキ</t>
    </rPh>
    <rPh sb="14" eb="16">
      <t>ジョウホウ</t>
    </rPh>
    <rPh sb="17" eb="19">
      <t>ニュウリョク</t>
    </rPh>
    <phoneticPr fontId="1"/>
  </si>
  <si>
    <t>③　「入力シート」の利用月を入力してください。（上にある黄色のセルです）</t>
    <rPh sb="3" eb="5">
      <t>ニュウリョク</t>
    </rPh>
    <rPh sb="10" eb="12">
      <t>リヨウ</t>
    </rPh>
    <rPh sb="12" eb="13">
      <t>ツキ</t>
    </rPh>
    <rPh sb="14" eb="16">
      <t>ニュウリョク</t>
    </rPh>
    <rPh sb="24" eb="25">
      <t>ウエ</t>
    </rPh>
    <rPh sb="28" eb="30">
      <t>キイロ</t>
    </rPh>
    <phoneticPr fontId="1"/>
  </si>
  <si>
    <t>④　利用者ごとに１ヶ月の利用実績を入力します。</t>
    <phoneticPr fontId="1"/>
  </si>
  <si>
    <t>②　このエクセルファイルは年度ごとに更新されます（法令の改正により単価表が変わります）。</t>
    <rPh sb="13" eb="15">
      <t>ネンド</t>
    </rPh>
    <rPh sb="18" eb="20">
      <t>コウシン</t>
    </rPh>
    <rPh sb="25" eb="27">
      <t>ホウレイ</t>
    </rPh>
    <rPh sb="28" eb="30">
      <t>カイセイ</t>
    </rPh>
    <rPh sb="33" eb="35">
      <t>タンカ</t>
    </rPh>
    <rPh sb="35" eb="36">
      <t>ヒョウ</t>
    </rPh>
    <rPh sb="37" eb="38">
      <t>カ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</si>
  <si>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</si>
  <si>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　　※請求書には事業所印を押してください。</t>
    <rPh sb="3" eb="6">
      <t>セイキュウショ</t>
    </rPh>
    <rPh sb="8" eb="11">
      <t>ジギョウショ</t>
    </rPh>
    <rPh sb="11" eb="12">
      <t>イン</t>
    </rPh>
    <rPh sb="13" eb="14">
      <t>オ</t>
    </rPh>
    <phoneticPr fontId="1"/>
  </si>
  <si>
    <t>①　はじめに「利用者リスト」に利用者情報を入力してください。必要事項を全て入力していない場合、利用料が計算されません。</t>
    <rPh sb="7" eb="10">
      <t>リヨウシャ</t>
    </rPh>
    <rPh sb="15" eb="18">
      <t>リヨウシャ</t>
    </rPh>
    <rPh sb="18" eb="20">
      <t>ジョウホウ</t>
    </rPh>
    <rPh sb="21" eb="23">
      <t>ニュウリョク</t>
    </rPh>
    <rPh sb="30" eb="32">
      <t>ヒツヨウ</t>
    </rPh>
    <rPh sb="32" eb="34">
      <t>ジコウ</t>
    </rPh>
    <rPh sb="35" eb="36">
      <t>スベ</t>
    </rPh>
    <rPh sb="37" eb="39">
      <t>ニュウリョク</t>
    </rPh>
    <rPh sb="44" eb="46">
      <t>バアイ</t>
    </rPh>
    <rPh sb="47" eb="50">
      <t>リヨウリョウ</t>
    </rPh>
    <rPh sb="51" eb="53">
      <t>ケイサン</t>
    </rPh>
    <phoneticPr fontId="1"/>
  </si>
  <si>
    <t>日中一時支援事業に係る事業費について、上記のとおり請求します。</t>
    <rPh sb="0" eb="2">
      <t>ニッチュウ</t>
    </rPh>
    <rPh sb="2" eb="4">
      <t>イチジ</t>
    </rPh>
    <rPh sb="4" eb="6">
      <t>シエン</t>
    </rPh>
    <rPh sb="6" eb="8">
      <t>ジギョウ</t>
    </rPh>
    <rPh sb="9" eb="10">
      <t>カカ</t>
    </rPh>
    <rPh sb="11" eb="14">
      <t>ジギョウヒ</t>
    </rPh>
    <rPh sb="19" eb="21">
      <t>ジョウキ</t>
    </rPh>
    <rPh sb="25" eb="27">
      <t>セイキュウ</t>
    </rPh>
    <phoneticPr fontId="1"/>
  </si>
  <si>
    <t>地域生活支援事業費（日中一時支援）請求書</t>
    <rPh sb="0" eb="2">
      <t>チイキ</t>
    </rPh>
    <rPh sb="2" eb="4">
      <t>セイカツ</t>
    </rPh>
    <rPh sb="4" eb="6">
      <t>シエン</t>
    </rPh>
    <rPh sb="6" eb="9">
      <t>ジギョウヒ</t>
    </rPh>
    <rPh sb="10" eb="12">
      <t>ニッチュウ</t>
    </rPh>
    <rPh sb="12" eb="14">
      <t>イチジ</t>
    </rPh>
    <rPh sb="14" eb="16">
      <t>シエン</t>
    </rPh>
    <rPh sb="17" eb="20">
      <t>セイキュウショ</t>
    </rPh>
    <phoneticPr fontId="1"/>
  </si>
  <si>
    <t>利用時間については、1日につき20分以上4時間15分未満利用したときを「4時間未満」とし、4時間15分以上8時間15分未満利用したときを「4時間以上8時間未満」とし、8時間15分以上利用したときを「8時間以上」とする。</t>
    <phoneticPr fontId="1"/>
  </si>
  <si>
    <t>令和6年度版</t>
    <rPh sb="0" eb="2">
      <t>レイワ</t>
    </rPh>
    <rPh sb="3" eb="5">
      <t>ネンド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</si>
</sst>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h:mm;@"/>
    <numFmt numFmtId="177" formatCode="0&quot;年&quot;"/>
    <numFmt numFmtId="178" formatCode="#,##0&quot;円&quot;"/>
    <numFmt numFmtId="179" formatCode="0&quot;月分&quot;"/>
    <numFmt numFmtId="180" formatCode="0&quot;回&quot;"/>
    <numFmt numFmtId="181" formatCode="0&quot;日／月&quot;"/>
    <numFmt numFmtId="182" formatCode="0&quot;日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179" fontId="0" fillId="0" borderId="0" xfId="0" applyNumberFormat="1" applyProtection="1">
      <alignment vertical="center"/>
      <protection hidden="1"/>
    </xf>
    <xf numFmtId="178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25" xfId="0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176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1" xfId="0" applyNumberFormat="1" applyBorder="1" applyAlignment="1" applyProtection="1">
      <alignment horizontal="center" vertical="center" shrinkToFit="1"/>
      <protection hidden="1"/>
    </xf>
    <xf numFmtId="178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1" xfId="0" applyNumberFormat="1" applyBorder="1" applyAlignment="1" applyProtection="1">
      <alignment vertical="center" shrinkToFit="1"/>
      <protection hidden="1"/>
    </xf>
    <xf numFmtId="180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NumberFormat="1" applyBorder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top"/>
      <protection hidden="1"/>
    </xf>
    <xf numFmtId="0" fontId="9" fillId="0" borderId="0" xfId="0" applyFont="1" applyBorder="1" applyAlignment="1" applyProtection="1">
      <alignment horizontal="center" vertical="top"/>
      <protection hidden="1"/>
    </xf>
    <xf numFmtId="0" fontId="10" fillId="0" borderId="27" xfId="0" applyFont="1" applyBorder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2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Protection="1">
      <alignment vertical="center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10" fillId="2" borderId="8" xfId="0" applyFont="1" applyFill="1" applyBorder="1" applyAlignment="1" applyProtection="1">
      <alignment horizontal="center" vertical="center" shrinkToFit="1"/>
      <protection hidden="1"/>
    </xf>
    <xf numFmtId="0" fontId="10" fillId="2" borderId="9" xfId="0" applyFont="1" applyFill="1" applyBorder="1" applyAlignment="1" applyProtection="1">
      <alignment horizontal="center" vertical="center" shrinkToFit="1"/>
      <protection hidden="1"/>
    </xf>
    <xf numFmtId="0" fontId="0" fillId="2" borderId="9" xfId="0" applyFill="1" applyBorder="1" applyAlignment="1" applyProtection="1">
      <alignment horizontal="center" vertical="center" shrinkToFit="1"/>
      <protection hidden="1"/>
    </xf>
    <xf numFmtId="0" fontId="10" fillId="2" borderId="4" xfId="0" applyFont="1" applyFill="1" applyBorder="1" applyAlignment="1" applyProtection="1">
      <alignment horizontal="center" vertical="center" shrinkToFit="1"/>
      <protection hidden="1"/>
    </xf>
    <xf numFmtId="0" fontId="10" fillId="2" borderId="5" xfId="0" applyFont="1" applyFill="1" applyBorder="1" applyAlignment="1" applyProtection="1">
      <alignment horizontal="center" vertical="center" shrinkToFit="1"/>
      <protection hidden="1"/>
    </xf>
    <xf numFmtId="14" fontId="10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Fill="1" applyBorder="1" applyAlignment="1" applyProtection="1">
      <alignment horizontal="center" vertical="center" shrinkToFit="1"/>
      <protection locked="0" hidden="1"/>
    </xf>
    <xf numFmtId="0" fontId="0" fillId="0" borderId="6" xfId="0" applyFill="1" applyBorder="1" applyAlignment="1" applyProtection="1">
      <alignment horizontal="center" vertical="center" shrinkToFit="1"/>
      <protection locked="0" hidden="1"/>
    </xf>
    <xf numFmtId="0" fontId="10" fillId="2" borderId="7" xfId="0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hidden="1"/>
    </xf>
    <xf numFmtId="14" fontId="10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locked="0" hidden="1"/>
    </xf>
    <xf numFmtId="0" fontId="0" fillId="0" borderId="2" xfId="0" applyFill="1" applyBorder="1" applyAlignment="1" applyProtection="1">
      <alignment horizontal="center" vertical="center" shrinkToFit="1"/>
      <protection locked="0" hidden="1"/>
    </xf>
    <xf numFmtId="0" fontId="10" fillId="2" borderId="17" xfId="0" applyFont="1" applyFill="1" applyBorder="1" applyAlignment="1" applyProtection="1">
      <alignment horizontal="center" vertical="center" shrinkToFit="1"/>
      <protection hidden="1"/>
    </xf>
    <xf numFmtId="0" fontId="10" fillId="2" borderId="13" xfId="0" applyFont="1" applyFill="1" applyBorder="1" applyAlignment="1" applyProtection="1">
      <alignment horizontal="center" vertical="center" shrinkToFit="1"/>
      <protection hidden="1"/>
    </xf>
    <xf numFmtId="14" fontId="10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locked="0" hidden="1"/>
    </xf>
    <xf numFmtId="0" fontId="0" fillId="0" borderId="10" xfId="0" applyFill="1" applyBorder="1" applyAlignment="1" applyProtection="1">
      <alignment horizontal="center" vertical="center" shrinkToFit="1"/>
      <protection locked="0" hidden="1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178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Protection="1">
      <alignment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178" fontId="0" fillId="0" borderId="2" xfId="0" applyNumberFormat="1" applyBorder="1" applyAlignment="1" applyProtection="1">
      <alignment horizontal="center" vertical="center"/>
      <protection hidden="1"/>
    </xf>
    <xf numFmtId="0" fontId="0" fillId="0" borderId="15" xfId="0" applyBorder="1" applyProtection="1">
      <alignment vertical="center"/>
      <protection hidden="1"/>
    </xf>
    <xf numFmtId="178" fontId="0" fillId="0" borderId="9" xfId="0" applyNumberFormat="1" applyBorder="1" applyAlignment="1" applyProtection="1">
      <alignment horizontal="center" vertical="center"/>
      <protection hidden="1"/>
    </xf>
    <xf numFmtId="178" fontId="0" fillId="0" borderId="10" xfId="0" applyNumberFormat="1" applyBorder="1" applyAlignment="1" applyProtection="1">
      <alignment horizontal="center" vertical="center"/>
      <protection hidden="1"/>
    </xf>
    <xf numFmtId="0" fontId="0" fillId="0" borderId="14" xfId="0" applyBorder="1" applyProtection="1">
      <alignment vertical="center"/>
      <protection hidden="1"/>
    </xf>
    <xf numFmtId="0" fontId="0" fillId="0" borderId="26" xfId="0" applyBorder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81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0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8" fillId="4" borderId="20" xfId="0" applyFont="1" applyFill="1" applyBorder="1" applyAlignment="1" applyProtection="1">
      <alignment vertical="center" shrinkToFit="1"/>
      <protection hidden="1"/>
    </xf>
    <xf numFmtId="0" fontId="0" fillId="4" borderId="1" xfId="0" applyFill="1" applyBorder="1" applyAlignment="1" applyProtection="1">
      <alignment horizontal="center" vertical="center" shrinkToFit="1"/>
      <protection hidden="1"/>
    </xf>
    <xf numFmtId="0" fontId="2" fillId="4" borderId="24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38" fontId="0" fillId="0" borderId="1" xfId="1" applyFont="1" applyBorder="1" applyAlignment="1" applyProtection="1">
      <alignment horizontal="center" vertical="center" shrinkToFit="1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178" fontId="0" fillId="0" borderId="2" xfId="0" applyNumberFormat="1" applyBorder="1" applyAlignment="1" applyProtection="1">
      <alignment horizontal="center" vertical="center"/>
      <protection hidden="1"/>
    </xf>
    <xf numFmtId="178" fontId="0" fillId="0" borderId="9" xfId="0" applyNumberFormat="1" applyBorder="1" applyAlignment="1" applyProtection="1">
      <alignment horizontal="center" vertical="center"/>
      <protection hidden="1"/>
    </xf>
    <xf numFmtId="178" fontId="0" fillId="0" borderId="10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78" fontId="0" fillId="0" borderId="11" xfId="0" applyNumberFormat="1" applyBorder="1" applyAlignment="1" applyProtection="1">
      <alignment horizontal="center" vertical="center"/>
      <protection hidden="1"/>
    </xf>
    <xf numFmtId="178" fontId="0" fillId="0" borderId="12" xfId="0" applyNumberFormat="1" applyBorder="1" applyAlignment="1" applyProtection="1">
      <alignment horizontal="center"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178" fontId="0" fillId="0" borderId="2" xfId="0" applyNumberFormat="1" applyBorder="1" applyAlignment="1" applyProtection="1">
      <alignment horizontal="center" vertical="center"/>
      <protection hidden="1"/>
    </xf>
    <xf numFmtId="178" fontId="0" fillId="0" borderId="9" xfId="0" applyNumberFormat="1" applyBorder="1" applyAlignment="1" applyProtection="1">
      <alignment horizontal="center" vertical="center"/>
      <protection hidden="1"/>
    </xf>
    <xf numFmtId="178" fontId="0" fillId="0" borderId="10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textRotation="255" shrinkToFit="1"/>
      <protection hidden="1"/>
    </xf>
    <xf numFmtId="0" fontId="0" fillId="0" borderId="8" xfId="0" applyBorder="1" applyAlignment="1" applyProtection="1">
      <alignment horizontal="center" vertical="center" textRotation="255" shrinkToFit="1"/>
      <protection hidden="1"/>
    </xf>
    <xf numFmtId="0" fontId="0" fillId="0" borderId="4" xfId="0" applyBorder="1" applyAlignment="1" applyProtection="1">
      <alignment horizontal="center" vertical="center" textRotation="255" shrinkToFit="1"/>
      <protection hidden="1"/>
    </xf>
    <xf numFmtId="0" fontId="0" fillId="0" borderId="17" xfId="0" applyBorder="1" applyAlignment="1" applyProtection="1">
      <alignment horizontal="center" vertical="center" textRotation="255" shrinkToFi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1" xfId="0" applyFill="1" applyBorder="1" applyAlignment="1" applyProtection="1">
      <alignment horizontal="center" vertical="center" shrinkToFit="1"/>
      <protection hidden="1"/>
    </xf>
    <xf numFmtId="0" fontId="13" fillId="4" borderId="1" xfId="0" applyFont="1" applyFill="1" applyBorder="1" applyAlignment="1" applyProtection="1">
      <alignment horizontal="center" vertical="center" shrinkToFit="1"/>
      <protection hidden="1"/>
    </xf>
    <xf numFmtId="0" fontId="13" fillId="4" borderId="2" xfId="0" applyFont="1" applyFill="1" applyBorder="1" applyAlignment="1" applyProtection="1">
      <alignment horizontal="center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0" fontId="0" fillId="2" borderId="10" xfId="0" applyFill="1" applyBorder="1" applyAlignment="1" applyProtection="1">
      <alignment horizontal="center" vertical="center" shrinkToFit="1"/>
      <protection hidden="1"/>
    </xf>
    <xf numFmtId="0" fontId="0" fillId="2" borderId="18" xfId="0" applyFill="1" applyBorder="1" applyAlignment="1" applyProtection="1">
      <alignment horizontal="center" vertical="center" shrinkToFit="1"/>
      <protection hidden="1"/>
    </xf>
    <xf numFmtId="0" fontId="13" fillId="4" borderId="21" xfId="0" applyFont="1" applyFill="1" applyBorder="1" applyAlignment="1" applyProtection="1">
      <alignment horizontal="center" vertical="center" shrinkToFit="1"/>
      <protection hidden="1"/>
    </xf>
    <xf numFmtId="0" fontId="13" fillId="4" borderId="20" xfId="0" applyFont="1" applyFill="1" applyBorder="1" applyAlignment="1" applyProtection="1">
      <alignment horizontal="center" vertical="center" shrinkToFit="1"/>
      <protection hidden="1"/>
    </xf>
    <xf numFmtId="0" fontId="13" fillId="4" borderId="16" xfId="0" applyFont="1" applyFill="1" applyBorder="1" applyAlignment="1" applyProtection="1">
      <alignment horizontal="center" vertical="center" shrinkToFit="1"/>
      <protection hidden="1"/>
    </xf>
    <xf numFmtId="178" fontId="14" fillId="4" borderId="21" xfId="0" applyNumberFormat="1" applyFont="1" applyFill="1" applyBorder="1" applyAlignment="1" applyProtection="1">
      <alignment horizontal="center" vertical="center" shrinkToFit="1"/>
      <protection hidden="1"/>
    </xf>
    <xf numFmtId="178" fontId="14" fillId="4" borderId="20" xfId="0" applyNumberFormat="1" applyFont="1" applyFill="1" applyBorder="1" applyAlignment="1" applyProtection="1">
      <alignment horizontal="center" vertical="center" shrinkToFit="1"/>
      <protection hidden="1"/>
    </xf>
    <xf numFmtId="178" fontId="14" fillId="4" borderId="22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2" fillId="3" borderId="0" xfId="0" applyFont="1" applyFill="1" applyAlignment="1" applyProtection="1">
      <alignment horizontal="center" vertical="center" shrinkToFi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181" fontId="13" fillId="4" borderId="20" xfId="0" applyNumberFormat="1" applyFont="1" applyFill="1" applyBorder="1" applyAlignment="1" applyProtection="1">
      <alignment horizontal="center" vertical="center" shrinkToFit="1"/>
      <protection hidden="1"/>
    </xf>
    <xf numFmtId="181" fontId="13" fillId="4" borderId="16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9" xfId="0" applyFont="1" applyFill="1" applyBorder="1" applyAlignment="1" applyProtection="1">
      <alignment horizontal="center" vertical="center" shrinkToFit="1"/>
      <protection hidden="1"/>
    </xf>
    <xf numFmtId="0" fontId="8" fillId="4" borderId="2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24" xfId="0" applyFill="1" applyBorder="1" applyAlignment="1" applyProtection="1">
      <alignment horizontal="center" vertical="center" shrinkToFit="1"/>
      <protection hidden="1"/>
    </xf>
    <xf numFmtId="0" fontId="0" fillId="0" borderId="23" xfId="0" applyFill="1" applyBorder="1" applyAlignment="1" applyProtection="1">
      <alignment horizontal="center" vertical="center" shrinkToFit="1"/>
      <protection hidden="1"/>
    </xf>
    <xf numFmtId="0" fontId="0" fillId="0" borderId="3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NumberFormat="1" applyBorder="1" applyAlignment="1" applyProtection="1">
      <alignment horizontal="center" vertical="center" shrinkToFit="1"/>
      <protection hidden="1"/>
    </xf>
    <xf numFmtId="178" fontId="15" fillId="0" borderId="5" xfId="0" applyNumberFormat="1" applyFont="1" applyBorder="1" applyAlignment="1" applyProtection="1">
      <alignment horizontal="center" vertical="center" shrinkToFit="1"/>
      <protection hidden="1"/>
    </xf>
    <xf numFmtId="178" fontId="15" fillId="0" borderId="6" xfId="0" applyNumberFormat="1" applyFont="1" applyBorder="1" applyAlignment="1" applyProtection="1">
      <alignment horizontal="center" vertical="center" shrinkToFit="1"/>
      <protection hidden="1"/>
    </xf>
    <xf numFmtId="178" fontId="15" fillId="0" borderId="1" xfId="0" applyNumberFormat="1" applyFont="1" applyBorder="1" applyAlignment="1" applyProtection="1">
      <alignment horizontal="center" vertical="center" shrinkToFit="1"/>
      <protection hidden="1"/>
    </xf>
    <xf numFmtId="178" fontId="15" fillId="0" borderId="2" xfId="0" applyNumberFormat="1" applyFont="1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178" fontId="15" fillId="0" borderId="9" xfId="0" applyNumberFormat="1" applyFont="1" applyBorder="1" applyAlignment="1" applyProtection="1">
      <alignment horizontal="center" vertical="center" shrinkToFit="1"/>
      <protection hidden="1"/>
    </xf>
    <xf numFmtId="178" fontId="15" fillId="0" borderId="10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3" fillId="0" borderId="24" xfId="0" applyFont="1" applyFill="1" applyBorder="1" applyAlignment="1" applyProtection="1">
      <alignment horizontal="center" vertical="center" shrinkToFit="1"/>
      <protection hidden="1"/>
    </xf>
    <xf numFmtId="0" fontId="13" fillId="0" borderId="23" xfId="0" applyFont="1" applyFill="1" applyBorder="1" applyAlignment="1" applyProtection="1">
      <alignment horizontal="center" vertical="center" shrinkToFit="1"/>
      <protection hidden="1"/>
    </xf>
    <xf numFmtId="0" fontId="13" fillId="0" borderId="3" xfId="0" applyFont="1" applyFill="1" applyBorder="1" applyAlignment="1" applyProtection="1">
      <alignment horizontal="center" vertical="center" shrinkToFit="1"/>
      <protection hidden="1"/>
    </xf>
    <xf numFmtId="178" fontId="0" fillId="0" borderId="24" xfId="0" applyNumberFormat="1" applyFill="1" applyBorder="1" applyAlignment="1" applyProtection="1">
      <alignment horizontal="center" vertical="center" shrinkToFit="1"/>
      <protection hidden="1"/>
    </xf>
    <xf numFmtId="178" fontId="0" fillId="0" borderId="23" xfId="0" applyNumberFormat="1" applyFill="1" applyBorder="1" applyAlignment="1" applyProtection="1">
      <alignment horizontal="center" vertical="center" shrinkToFit="1"/>
      <protection hidden="1"/>
    </xf>
    <xf numFmtId="178" fontId="0" fillId="0" borderId="3" xfId="0" applyNumberFormat="1" applyFill="1" applyBorder="1" applyAlignment="1" applyProtection="1">
      <alignment horizontal="center" vertical="center" shrinkToFit="1"/>
      <protection hidden="1"/>
    </xf>
    <xf numFmtId="0" fontId="8" fillId="0" borderId="24" xfId="0" applyFont="1" applyFill="1" applyBorder="1" applyAlignment="1" applyProtection="1">
      <alignment horizontal="center" vertical="center" shrinkToFit="1"/>
      <protection hidden="1"/>
    </xf>
    <xf numFmtId="0" fontId="8" fillId="0" borderId="23" xfId="0" applyFont="1" applyFill="1" applyBorder="1" applyAlignment="1" applyProtection="1">
      <alignment horizontal="center" vertical="center" shrinkToFit="1"/>
      <protection hidden="1"/>
    </xf>
    <xf numFmtId="0" fontId="8" fillId="0" borderId="3" xfId="0" applyFont="1" applyFill="1" applyBorder="1" applyAlignment="1" applyProtection="1">
      <alignment horizontal="center" vertical="center" shrinkToFit="1"/>
      <protection hidden="1"/>
    </xf>
    <xf numFmtId="0" fontId="13" fillId="0" borderId="24" xfId="0" applyFont="1" applyFill="1" applyBorder="1" applyAlignment="1" applyProtection="1">
      <alignment horizontal="center" vertical="center" wrapText="1" shrinkToFit="1"/>
      <protection hidden="1"/>
    </xf>
    <xf numFmtId="0" fontId="13" fillId="0" borderId="3" xfId="0" applyFont="1" applyFill="1" applyBorder="1" applyAlignment="1" applyProtection="1">
      <alignment horizontal="center" vertical="center" wrapText="1" shrinkToFit="1"/>
      <protection hidden="1"/>
    </xf>
    <xf numFmtId="181" fontId="13" fillId="0" borderId="24" xfId="0" applyNumberFormat="1" applyFont="1" applyFill="1" applyBorder="1" applyAlignment="1" applyProtection="1">
      <alignment horizontal="center" vertical="center" shrinkToFit="1"/>
      <protection hidden="1"/>
    </xf>
    <xf numFmtId="181" fontId="13" fillId="0" borderId="23" xfId="0" applyNumberFormat="1" applyFont="1" applyFill="1" applyBorder="1" applyAlignment="1" applyProtection="1">
      <alignment horizontal="center" vertical="center" shrinkToFit="1"/>
      <protection hidden="1"/>
    </xf>
    <xf numFmtId="181" fontId="13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181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178" fontId="16" fillId="0" borderId="24" xfId="0" applyNumberFormat="1" applyFont="1" applyBorder="1" applyAlignment="1" applyProtection="1">
      <alignment horizontal="center" vertical="center" shrinkToFit="1"/>
      <protection hidden="1"/>
    </xf>
    <xf numFmtId="178" fontId="16" fillId="0" borderId="23" xfId="0" applyNumberFormat="1" applyFont="1" applyBorder="1" applyAlignment="1" applyProtection="1">
      <alignment horizontal="center" vertical="center" shrinkToFit="1"/>
      <protection hidden="1"/>
    </xf>
    <xf numFmtId="178" fontId="18" fillId="0" borderId="23" xfId="0" applyNumberFormat="1" applyFont="1" applyBorder="1" applyAlignment="1" applyProtection="1">
      <alignment horizontal="center" vertical="center" shrinkToFit="1"/>
      <protection hidden="1"/>
    </xf>
    <xf numFmtId="178" fontId="18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21" fillId="0" borderId="25" xfId="0" applyFont="1" applyBorder="1" applyAlignment="1" applyProtection="1">
      <alignment vertical="center" shrinkToFit="1"/>
      <protection hidden="1"/>
    </xf>
    <xf numFmtId="182" fontId="21" fillId="0" borderId="25" xfId="0" applyNumberFormat="1" applyFont="1" applyBorder="1" applyAlignment="1" applyProtection="1">
      <alignment vertical="center" shrinkToFit="1"/>
      <protection hidden="1"/>
    </xf>
    <xf numFmtId="0" fontId="21" fillId="0" borderId="0" xfId="0" applyFont="1" applyAlignment="1" applyProtection="1">
      <alignment vertical="center" shrinkToFit="1"/>
      <protection hidden="1"/>
    </xf>
    <xf numFmtId="182" fontId="21" fillId="0" borderId="0" xfId="0" applyNumberFormat="1" applyFont="1" applyAlignment="1" applyProtection="1">
      <alignment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5"/>
  <sheetViews>
    <sheetView tabSelected="1" workbookViewId="0">
      <selection activeCell="G5" sqref="G5"/>
    </sheetView>
  </sheetViews>
  <sheetFormatPr defaultRowHeight="18" x14ac:dyDescent="0.45"/>
  <cols>
    <col min="1" max="1" width="4" customWidth="1"/>
  </cols>
  <sheetData>
    <row r="2" spans="1:2" x14ac:dyDescent="0.45">
      <c r="A2" t="s">
        <v>87</v>
      </c>
    </row>
    <row r="3" spans="1:2" x14ac:dyDescent="0.45">
      <c r="B3" t="s">
        <v>101</v>
      </c>
    </row>
    <row r="4" spans="1:2" x14ac:dyDescent="0.45">
      <c r="B4" t="s">
        <v>95</v>
      </c>
    </row>
    <row r="5" spans="1:2" x14ac:dyDescent="0.45">
      <c r="B5" t="s">
        <v>96</v>
      </c>
    </row>
    <row r="6" spans="1:2" x14ac:dyDescent="0.45">
      <c r="B6" t="s">
        <v>97</v>
      </c>
    </row>
    <row r="7" spans="1:2" x14ac:dyDescent="0.45">
      <c r="B7" t="s">
        <v>89</v>
      </c>
    </row>
    <row r="8" spans="1:2" x14ac:dyDescent="0.45">
      <c r="B8" t="s">
        <v>90</v>
      </c>
    </row>
    <row r="9" spans="1:2" x14ac:dyDescent="0.45">
      <c r="B9" t="s">
        <v>100</v>
      </c>
    </row>
    <row r="11" spans="1:2" x14ac:dyDescent="0.45">
      <c r="A11" t="s">
        <v>88</v>
      </c>
    </row>
    <row r="12" spans="1:2" x14ac:dyDescent="0.45">
      <c r="B12" t="s">
        <v>93</v>
      </c>
    </row>
    <row r="13" spans="1:2" x14ac:dyDescent="0.45">
      <c r="B13" t="s">
        <v>94</v>
      </c>
    </row>
    <row r="14" spans="1:2" x14ac:dyDescent="0.45">
      <c r="B14" t="s">
        <v>98</v>
      </c>
    </row>
    <row r="15" spans="1:2" x14ac:dyDescent="0.45">
      <c r="B15" t="s">
        <v>91</v>
      </c>
    </row>
  </sheetData>
  <sheetProtection algorithmName="SHA-512" hashValue="YG98WwSWx0r8HXuGFd+u3IReWN/SEY3LlvN1Bkt/vAF0vv+mYrz0s9xhfLi+kFXAe/1YwGXWKk9uCDbRdKl04A==" saltValue="jqikmXRArLpO+AgBlp4QIA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2"/>
  <sheetViews>
    <sheetView zoomScale="90" zoomScaleNormal="90" workbookViewId="0">
      <selection activeCell="D18" sqref="D18:F18"/>
    </sheetView>
  </sheetViews>
  <sheetFormatPr defaultColWidth="9" defaultRowHeight="18" x14ac:dyDescent="0.45"/>
  <cols>
    <col min="1" max="1" width="3.19921875" style="1" customWidth="1"/>
    <col min="2" max="2" width="5.19921875" style="1" customWidth="1"/>
    <col min="3" max="3" width="9" style="1"/>
    <col min="4" max="6" width="30.19921875" style="1" customWidth="1"/>
    <col min="7" max="16384" width="9" style="1"/>
  </cols>
  <sheetData>
    <row r="2" spans="2:6" ht="26.4" x14ac:dyDescent="0.45">
      <c r="B2" s="65" t="s">
        <v>105</v>
      </c>
      <c r="E2" s="66" t="s">
        <v>9</v>
      </c>
    </row>
    <row r="3" spans="2:6" ht="21" customHeight="1" thickBot="1" x14ac:dyDescent="0.5">
      <c r="B3" s="65"/>
    </row>
    <row r="4" spans="2:6" ht="22.5" customHeight="1" x14ac:dyDescent="0.45">
      <c r="B4" s="102"/>
      <c r="C4" s="100"/>
      <c r="D4" s="100" t="s">
        <v>18</v>
      </c>
      <c r="E4" s="100"/>
      <c r="F4" s="101"/>
    </row>
    <row r="5" spans="2:6" ht="18" customHeight="1" x14ac:dyDescent="0.45">
      <c r="B5" s="103"/>
      <c r="C5" s="104"/>
      <c r="D5" s="67" t="s">
        <v>48</v>
      </c>
      <c r="E5" s="67" t="s">
        <v>49</v>
      </c>
      <c r="F5" s="68" t="s">
        <v>50</v>
      </c>
    </row>
    <row r="6" spans="2:6" ht="33.75" customHeight="1" x14ac:dyDescent="0.45">
      <c r="B6" s="105"/>
      <c r="C6" s="106"/>
      <c r="D6" s="61" t="s">
        <v>1</v>
      </c>
      <c r="E6" s="61" t="s">
        <v>17</v>
      </c>
      <c r="F6" s="69" t="s">
        <v>2</v>
      </c>
    </row>
    <row r="7" spans="2:6" ht="27.75" customHeight="1" x14ac:dyDescent="0.45">
      <c r="B7" s="113" t="s">
        <v>12</v>
      </c>
      <c r="C7" s="70" t="s">
        <v>3</v>
      </c>
      <c r="D7" s="71">
        <v>2310</v>
      </c>
      <c r="E7" s="71">
        <v>4620</v>
      </c>
      <c r="F7" s="72">
        <v>6930</v>
      </c>
    </row>
    <row r="8" spans="2:6" ht="27.75" customHeight="1" x14ac:dyDescent="0.45">
      <c r="B8" s="113"/>
      <c r="C8" s="70" t="s">
        <v>4</v>
      </c>
      <c r="D8" s="71">
        <v>1960</v>
      </c>
      <c r="E8" s="71">
        <v>3920</v>
      </c>
      <c r="F8" s="72">
        <v>5880</v>
      </c>
    </row>
    <row r="9" spans="2:6" ht="27.75" customHeight="1" x14ac:dyDescent="0.45">
      <c r="B9" s="113"/>
      <c r="C9" s="70" t="s">
        <v>5</v>
      </c>
      <c r="D9" s="71">
        <v>1620</v>
      </c>
      <c r="E9" s="71">
        <v>3240</v>
      </c>
      <c r="F9" s="72">
        <v>4860</v>
      </c>
    </row>
    <row r="10" spans="2:6" ht="27.75" customHeight="1" x14ac:dyDescent="0.45">
      <c r="B10" s="113"/>
      <c r="C10" s="70" t="s">
        <v>6</v>
      </c>
      <c r="D10" s="71">
        <v>1460</v>
      </c>
      <c r="E10" s="71">
        <v>2920</v>
      </c>
      <c r="F10" s="72">
        <v>4380</v>
      </c>
    </row>
    <row r="11" spans="2:6" ht="27.75" customHeight="1" x14ac:dyDescent="0.45">
      <c r="B11" s="113"/>
      <c r="C11" s="70" t="s">
        <v>7</v>
      </c>
      <c r="D11" s="71">
        <v>1280</v>
      </c>
      <c r="E11" s="71">
        <v>2550</v>
      </c>
      <c r="F11" s="72">
        <v>3820</v>
      </c>
    </row>
    <row r="12" spans="2:6" ht="27.75" customHeight="1" x14ac:dyDescent="0.45">
      <c r="B12" s="113"/>
      <c r="C12" s="70" t="s">
        <v>10</v>
      </c>
      <c r="D12" s="71">
        <v>1280</v>
      </c>
      <c r="E12" s="71">
        <v>2550</v>
      </c>
      <c r="F12" s="72">
        <v>3820</v>
      </c>
    </row>
    <row r="13" spans="2:6" ht="27.75" customHeight="1" thickBot="1" x14ac:dyDescent="0.5">
      <c r="B13" s="114"/>
      <c r="C13" s="73" t="s">
        <v>11</v>
      </c>
      <c r="D13" s="74">
        <v>1280</v>
      </c>
      <c r="E13" s="74">
        <v>2550</v>
      </c>
      <c r="F13" s="75">
        <v>3820</v>
      </c>
    </row>
    <row r="14" spans="2:6" ht="27.75" customHeight="1" x14ac:dyDescent="0.45">
      <c r="B14" s="115" t="s">
        <v>13</v>
      </c>
      <c r="C14" s="76" t="s">
        <v>6</v>
      </c>
      <c r="D14" s="95">
        <v>1960</v>
      </c>
      <c r="E14" s="95">
        <v>3920</v>
      </c>
      <c r="F14" s="96">
        <v>5880</v>
      </c>
    </row>
    <row r="15" spans="2:6" ht="27.75" customHeight="1" x14ac:dyDescent="0.45">
      <c r="B15" s="113"/>
      <c r="C15" s="70" t="s">
        <v>7</v>
      </c>
      <c r="D15" s="71">
        <v>1540</v>
      </c>
      <c r="E15" s="71">
        <v>3080</v>
      </c>
      <c r="F15" s="72">
        <v>4620</v>
      </c>
    </row>
    <row r="16" spans="2:6" ht="27.75" customHeight="1" x14ac:dyDescent="0.45">
      <c r="B16" s="116"/>
      <c r="C16" s="60" t="s">
        <v>10</v>
      </c>
      <c r="D16" s="71">
        <v>1280</v>
      </c>
      <c r="E16" s="71">
        <v>2550</v>
      </c>
      <c r="F16" s="72">
        <v>3820</v>
      </c>
    </row>
    <row r="17" spans="2:6" ht="27.75" customHeight="1" thickBot="1" x14ac:dyDescent="0.5">
      <c r="B17" s="114"/>
      <c r="C17" s="77" t="s">
        <v>66</v>
      </c>
      <c r="D17" s="97">
        <v>1280</v>
      </c>
      <c r="E17" s="97">
        <v>2550</v>
      </c>
      <c r="F17" s="98">
        <v>3820</v>
      </c>
    </row>
    <row r="18" spans="2:6" ht="27.75" customHeight="1" x14ac:dyDescent="0.45">
      <c r="B18" s="103" t="s">
        <v>14</v>
      </c>
      <c r="C18" s="104"/>
      <c r="D18" s="107">
        <v>270</v>
      </c>
      <c r="E18" s="107"/>
      <c r="F18" s="108"/>
    </row>
    <row r="19" spans="2:6" ht="27.75" customHeight="1" x14ac:dyDescent="0.45">
      <c r="B19" s="105" t="s">
        <v>15</v>
      </c>
      <c r="C19" s="106"/>
      <c r="D19" s="109">
        <v>480</v>
      </c>
      <c r="E19" s="109"/>
      <c r="F19" s="110"/>
    </row>
    <row r="20" spans="2:6" ht="27.75" customHeight="1" thickBot="1" x14ac:dyDescent="0.5">
      <c r="B20" s="117" t="s">
        <v>16</v>
      </c>
      <c r="C20" s="118"/>
      <c r="D20" s="111">
        <v>500</v>
      </c>
      <c r="E20" s="111"/>
      <c r="F20" s="112"/>
    </row>
    <row r="22" spans="2:6" ht="54.6" customHeight="1" x14ac:dyDescent="0.45">
      <c r="B22" s="99" t="s">
        <v>104</v>
      </c>
      <c r="C22" s="99"/>
      <c r="D22" s="99"/>
      <c r="E22" s="99"/>
      <c r="F22" s="99"/>
    </row>
  </sheetData>
  <sheetProtection algorithmName="SHA-512" hashValue="4tO+bQNbspZqaUTfJXFToDafPdVMshGx6kSEJtSz3CIx/5B+QfF3gp4dQC49oXZ0oVbxNKysL2fX7AfmbHSi2Q==" saltValue="O+QfGTNOMRsdl2vHM/1FnQ==" spinCount="100000" sheet="1" objects="1" scenarios="1"/>
  <mergeCells count="11">
    <mergeCell ref="B22:F22"/>
    <mergeCell ref="D4:F4"/>
    <mergeCell ref="B4:C6"/>
    <mergeCell ref="D18:F18"/>
    <mergeCell ref="D19:F19"/>
    <mergeCell ref="D20:F20"/>
    <mergeCell ref="B7:B13"/>
    <mergeCell ref="B14:B17"/>
    <mergeCell ref="B18:C18"/>
    <mergeCell ref="B19:C19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3"/>
  <sheetViews>
    <sheetView workbookViewId="0">
      <selection activeCell="D4" sqref="D4"/>
    </sheetView>
  </sheetViews>
  <sheetFormatPr defaultColWidth="9" defaultRowHeight="18" x14ac:dyDescent="0.45"/>
  <cols>
    <col min="1" max="1" width="3.09765625" style="1" customWidth="1"/>
    <col min="2" max="2" width="6.69921875" style="1" customWidth="1"/>
    <col min="3" max="3" width="26.69921875" style="1" customWidth="1"/>
    <col min="4" max="4" width="21.09765625" style="1" customWidth="1"/>
    <col min="5" max="5" width="15.59765625" style="1" customWidth="1"/>
    <col min="6" max="6" width="13" style="1" customWidth="1"/>
    <col min="7" max="8" width="18.5" style="1" customWidth="1"/>
    <col min="9" max="16384" width="9" style="1"/>
  </cols>
  <sheetData>
    <row r="1" spans="2:9" x14ac:dyDescent="0.45">
      <c r="B1" s="1" t="s">
        <v>57</v>
      </c>
    </row>
    <row r="2" spans="2:9" ht="11.25" customHeight="1" x14ac:dyDescent="0.45"/>
    <row r="3" spans="2:9" ht="22.5" customHeight="1" x14ac:dyDescent="0.45">
      <c r="B3" s="60"/>
      <c r="C3" s="61" t="s">
        <v>21</v>
      </c>
      <c r="D3" s="61" t="s">
        <v>22</v>
      </c>
      <c r="E3" s="78" t="s">
        <v>72</v>
      </c>
      <c r="F3" s="61" t="s">
        <v>8</v>
      </c>
      <c r="G3" s="61" t="s">
        <v>39</v>
      </c>
      <c r="H3" s="61" t="s">
        <v>16</v>
      </c>
    </row>
    <row r="4" spans="2:9" ht="24" customHeight="1" x14ac:dyDescent="0.45">
      <c r="B4" s="62" t="s">
        <v>58</v>
      </c>
      <c r="C4" s="53"/>
      <c r="D4" s="53"/>
      <c r="E4" s="79"/>
      <c r="F4" s="53"/>
      <c r="G4" s="64"/>
      <c r="H4" s="53"/>
      <c r="I4" s="63" t="str">
        <f>IF(AND(D4="障がい児",F4=4),"区分が間違っています",IF(AND(D4="障がい児",F4=5),"区分が間違っています",IF(AND(D4="障がい児",F4=6),"区分が間違っています","")))</f>
        <v/>
      </c>
    </row>
    <row r="5" spans="2:9" ht="24" customHeight="1" x14ac:dyDescent="0.45">
      <c r="B5" s="62" t="s">
        <v>49</v>
      </c>
      <c r="C5" s="53"/>
      <c r="D5" s="53"/>
      <c r="E5" s="79"/>
      <c r="F5" s="53"/>
      <c r="G5" s="64"/>
      <c r="H5" s="53"/>
    </row>
    <row r="6" spans="2:9" ht="24" customHeight="1" x14ac:dyDescent="0.45">
      <c r="B6" s="62" t="s">
        <v>50</v>
      </c>
      <c r="C6" s="53"/>
      <c r="D6" s="53"/>
      <c r="E6" s="79"/>
      <c r="F6" s="53"/>
      <c r="G6" s="64"/>
      <c r="H6" s="53"/>
    </row>
    <row r="7" spans="2:9" ht="24" customHeight="1" x14ac:dyDescent="0.45">
      <c r="B7" s="62" t="s">
        <v>59</v>
      </c>
      <c r="C7" s="53"/>
      <c r="D7" s="53"/>
      <c r="E7" s="79"/>
      <c r="F7" s="53"/>
      <c r="G7" s="64"/>
      <c r="H7" s="53"/>
    </row>
    <row r="8" spans="2:9" ht="24" customHeight="1" x14ac:dyDescent="0.45">
      <c r="B8" s="62" t="s">
        <v>60</v>
      </c>
      <c r="C8" s="53"/>
      <c r="D8" s="53"/>
      <c r="E8" s="79"/>
      <c r="F8" s="53"/>
      <c r="G8" s="64"/>
      <c r="H8" s="53"/>
    </row>
    <row r="9" spans="2:9" ht="24" customHeight="1" x14ac:dyDescent="0.45">
      <c r="B9" s="62" t="s">
        <v>61</v>
      </c>
      <c r="C9" s="53"/>
      <c r="D9" s="53"/>
      <c r="E9" s="79"/>
      <c r="F9" s="53"/>
      <c r="G9" s="64"/>
      <c r="H9" s="53"/>
    </row>
    <row r="10" spans="2:9" ht="24" customHeight="1" x14ac:dyDescent="0.45">
      <c r="B10" s="62" t="s">
        <v>62</v>
      </c>
      <c r="C10" s="53"/>
      <c r="D10" s="53"/>
      <c r="E10" s="79"/>
      <c r="F10" s="53"/>
      <c r="G10" s="64"/>
      <c r="H10" s="53"/>
    </row>
    <row r="11" spans="2:9" ht="24" customHeight="1" x14ac:dyDescent="0.45">
      <c r="B11" s="62" t="s">
        <v>63</v>
      </c>
      <c r="C11" s="53"/>
      <c r="D11" s="53"/>
      <c r="E11" s="79"/>
      <c r="F11" s="53"/>
      <c r="G11" s="64"/>
      <c r="H11" s="53"/>
    </row>
    <row r="12" spans="2:9" ht="24" customHeight="1" x14ac:dyDescent="0.45">
      <c r="B12" s="62" t="s">
        <v>64</v>
      </c>
      <c r="C12" s="53"/>
      <c r="D12" s="53"/>
      <c r="E12" s="79"/>
      <c r="F12" s="53"/>
      <c r="G12" s="64"/>
      <c r="H12" s="53"/>
    </row>
    <row r="13" spans="2:9" ht="24" customHeight="1" x14ac:dyDescent="0.45">
      <c r="B13" s="62" t="s">
        <v>65</v>
      </c>
      <c r="C13" s="53"/>
      <c r="D13" s="53"/>
      <c r="E13" s="79"/>
      <c r="F13" s="53"/>
      <c r="G13" s="64"/>
      <c r="H13" s="53"/>
    </row>
  </sheetData>
  <sheetProtection algorithmName="SHA-512" hashValue="tQnAdfAwgGtxOMNdTm5eTl6xHln0BlyltIvyLGARc8NAaNk35qIdlk2gVrThZlPtnwyzD5UcpkaRoACSnx0DZA==" saltValue="DJf5+j1A5NYtR97pb5Serg==" spinCount="100000" sheet="1" objects="1" scenarios="1"/>
  <phoneticPr fontId="1"/>
  <dataValidations count="5">
    <dataValidation type="list" allowBlank="1" showInputMessage="1" showErrorMessage="1" sqref="D4:D13" xr:uid="{00000000-0002-0000-0200-000000000000}">
      <formula1>"障がい者,障がい児"</formula1>
    </dataValidation>
    <dataValidation type="list" allowBlank="1" showInputMessage="1" showErrorMessage="1" sqref="F4:F13" xr:uid="{00000000-0002-0000-0200-000001000000}">
      <formula1>"6,5,4,3,2,1,なし"</formula1>
    </dataValidation>
    <dataValidation type="list" allowBlank="1" showInputMessage="1" showErrorMessage="1" sqref="H4:H13" xr:uid="{00000000-0002-0000-0200-000002000000}">
      <formula1>"対象,対象外"</formula1>
    </dataValidation>
    <dataValidation type="list" allowBlank="1" showInputMessage="1" showErrorMessage="1" sqref="E4:E13" xr:uid="{00000000-0002-0000-0200-000003000000}">
      <formula1>"1,2,3,4,5,6,7,8,9,10,11,12,13,14,15,16,17,18,19,20,21,22,23,24,25,26,27,28,29,30,31"</formula1>
    </dataValidation>
    <dataValidation type="list" allowBlank="1" showInputMessage="1" showErrorMessage="1" sqref="G4:G13" xr:uid="{00000000-0002-0000-0200-000004000000}">
      <formula1>"0,4600,9300,37200"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8"/>
  <sheetViews>
    <sheetView view="pageBreakPreview" zoomScaleNormal="100" zoomScaleSheetLayoutView="100" workbookViewId="0">
      <pane ySplit="7" topLeftCell="A8" activePane="bottomLeft" state="frozen"/>
      <selection pane="bottomLeft" activeCell="T1" sqref="T1:V1"/>
    </sheetView>
  </sheetViews>
  <sheetFormatPr defaultColWidth="9" defaultRowHeight="18" x14ac:dyDescent="0.45"/>
  <cols>
    <col min="1" max="1" width="4.5" style="1" customWidth="1"/>
    <col min="2" max="2" width="5" style="31" customWidth="1"/>
    <col min="3" max="3" width="4.59765625" style="31" customWidth="1"/>
    <col min="4" max="4" width="1.3984375" style="31" hidden="1" customWidth="1"/>
    <col min="5" max="5" width="4.5" style="32" customWidth="1"/>
    <col min="6" max="6" width="4.5" style="31" customWidth="1"/>
    <col min="7" max="7" width="4.5" style="32" customWidth="1"/>
    <col min="8" max="8" width="4.5" style="31" customWidth="1"/>
    <col min="9" max="9" width="4.5" style="32" customWidth="1"/>
    <col min="10" max="10" width="4.5" style="31" customWidth="1"/>
    <col min="11" max="11" width="4.5" style="32" customWidth="1"/>
    <col min="12" max="12" width="4.5" style="31" customWidth="1"/>
    <col min="13" max="16" width="5.5" style="32" customWidth="1"/>
    <col min="17" max="17" width="9" style="1"/>
    <col min="18" max="18" width="5" style="31" customWidth="1"/>
    <col min="19" max="19" width="5.5" style="31" customWidth="1"/>
    <col min="20" max="20" width="5.5" style="31" hidden="1" customWidth="1"/>
    <col min="21" max="21" width="4.5" style="32" customWidth="1"/>
    <col min="22" max="22" width="4.5" style="31" customWidth="1"/>
    <col min="23" max="23" width="4.5" style="32" customWidth="1"/>
    <col min="24" max="24" width="4.5" style="31" customWidth="1"/>
    <col min="25" max="25" width="4.5" style="32" customWidth="1"/>
    <col min="26" max="26" width="4.5" style="31" customWidth="1"/>
    <col min="27" max="27" width="4.5" style="32" customWidth="1"/>
    <col min="28" max="28" width="4.5" style="31" customWidth="1"/>
    <col min="29" max="32" width="5.5" style="32" customWidth="1"/>
    <col min="33" max="33" width="9" style="1"/>
    <col min="34" max="34" width="5" style="31" customWidth="1"/>
    <col min="35" max="35" width="5.5" style="31" customWidth="1"/>
    <col min="36" max="36" width="5.5" style="31" hidden="1" customWidth="1"/>
    <col min="37" max="37" width="4.5" style="32" customWidth="1"/>
    <col min="38" max="38" width="4.5" style="31" customWidth="1"/>
    <col min="39" max="39" width="4.5" style="32" customWidth="1"/>
    <col min="40" max="40" width="4.5" style="31" customWidth="1"/>
    <col min="41" max="41" width="4.5" style="32" customWidth="1"/>
    <col min="42" max="42" width="4.5" style="31" customWidth="1"/>
    <col min="43" max="43" width="4.5" style="32" customWidth="1"/>
    <col min="44" max="44" width="4.5" style="31" customWidth="1"/>
    <col min="45" max="48" width="5.5" style="32" customWidth="1"/>
    <col min="49" max="49" width="9" style="1"/>
    <col min="50" max="50" width="5" style="31" customWidth="1"/>
    <col min="51" max="51" width="5.5" style="31" customWidth="1"/>
    <col min="52" max="52" width="5.5" style="31" hidden="1" customWidth="1"/>
    <col min="53" max="53" width="4.5" style="32" customWidth="1"/>
    <col min="54" max="54" width="4.5" style="31" customWidth="1"/>
    <col min="55" max="55" width="4.5" style="32" customWidth="1"/>
    <col min="56" max="56" width="4.5" style="31" customWidth="1"/>
    <col min="57" max="57" width="4.5" style="32" customWidth="1"/>
    <col min="58" max="58" width="4.5" style="31" customWidth="1"/>
    <col min="59" max="59" width="4.5" style="32" customWidth="1"/>
    <col min="60" max="60" width="4.5" style="31" customWidth="1"/>
    <col min="61" max="64" width="5.5" style="32" customWidth="1"/>
    <col min="65" max="65" width="9" style="1"/>
    <col min="66" max="66" width="5" style="31" customWidth="1"/>
    <col min="67" max="67" width="5.5" style="31" customWidth="1"/>
    <col min="68" max="68" width="5.5" style="31" hidden="1" customWidth="1"/>
    <col min="69" max="69" width="4.5" style="32" customWidth="1"/>
    <col min="70" max="70" width="4.5" style="31" customWidth="1"/>
    <col min="71" max="71" width="4.5" style="32" customWidth="1"/>
    <col min="72" max="72" width="4.5" style="31" customWidth="1"/>
    <col min="73" max="73" width="4.5" style="32" customWidth="1"/>
    <col min="74" max="74" width="4.5" style="31" customWidth="1"/>
    <col min="75" max="75" width="4.5" style="32" customWidth="1"/>
    <col min="76" max="76" width="4.5" style="31" customWidth="1"/>
    <col min="77" max="80" width="5.5" style="32" customWidth="1"/>
    <col min="81" max="81" width="9" style="1"/>
    <col min="82" max="82" width="5" style="31" customWidth="1"/>
    <col min="83" max="83" width="5.5" style="31" customWidth="1"/>
    <col min="84" max="84" width="5.5" style="31" hidden="1" customWidth="1"/>
    <col min="85" max="85" width="4.5" style="32" customWidth="1"/>
    <col min="86" max="86" width="4.5" style="31" customWidth="1"/>
    <col min="87" max="87" width="4.5" style="32" customWidth="1"/>
    <col min="88" max="88" width="4.5" style="31" customWidth="1"/>
    <col min="89" max="89" width="4.5" style="32" customWidth="1"/>
    <col min="90" max="90" width="4.5" style="31" customWidth="1"/>
    <col min="91" max="91" width="4.5" style="32" customWidth="1"/>
    <col min="92" max="92" width="4.5" style="31" customWidth="1"/>
    <col min="93" max="96" width="5.5" style="32" customWidth="1"/>
    <col min="97" max="97" width="9" style="1"/>
    <col min="98" max="98" width="5" style="31" customWidth="1"/>
    <col min="99" max="99" width="5.5" style="31" customWidth="1"/>
    <col min="100" max="100" width="5.5" style="31" hidden="1" customWidth="1"/>
    <col min="101" max="101" width="4.5" style="32" customWidth="1"/>
    <col min="102" max="102" width="4.5" style="31" customWidth="1"/>
    <col min="103" max="103" width="4.5" style="32" customWidth="1"/>
    <col min="104" max="104" width="4.5" style="31" customWidth="1"/>
    <col min="105" max="105" width="4.5" style="32" customWidth="1"/>
    <col min="106" max="106" width="4.5" style="31" customWidth="1"/>
    <col min="107" max="107" width="4.5" style="32" customWidth="1"/>
    <col min="108" max="108" width="4.5" style="31" customWidth="1"/>
    <col min="109" max="112" width="5.5" style="32" customWidth="1"/>
    <col min="113" max="113" width="9" style="1" customWidth="1"/>
    <col min="114" max="114" width="5" style="31" customWidth="1"/>
    <col min="115" max="115" width="5.5" style="31" customWidth="1"/>
    <col min="116" max="116" width="5.5" style="31" hidden="1" customWidth="1"/>
    <col min="117" max="117" width="4.5" style="32" customWidth="1"/>
    <col min="118" max="118" width="4.5" style="31" customWidth="1"/>
    <col min="119" max="119" width="4.5" style="32" customWidth="1"/>
    <col min="120" max="120" width="4.5" style="31" customWidth="1"/>
    <col min="121" max="121" width="4.5" style="32" customWidth="1"/>
    <col min="122" max="122" width="4.5" style="31" customWidth="1"/>
    <col min="123" max="123" width="4.5" style="32" customWidth="1"/>
    <col min="124" max="124" width="4.5" style="31" customWidth="1"/>
    <col min="125" max="128" width="5.5" style="32" customWidth="1"/>
    <col min="129" max="129" width="9" style="1"/>
    <col min="130" max="130" width="5" style="31" customWidth="1"/>
    <col min="131" max="131" width="5.5" style="31" customWidth="1"/>
    <col min="132" max="132" width="5.5" style="31" hidden="1" customWidth="1"/>
    <col min="133" max="133" width="4.5" style="32" customWidth="1"/>
    <col min="134" max="134" width="4.5" style="31" customWidth="1"/>
    <col min="135" max="135" width="4.5" style="32" customWidth="1"/>
    <col min="136" max="136" width="4.5" style="31" customWidth="1"/>
    <col min="137" max="137" width="4.5" style="32" customWidth="1"/>
    <col min="138" max="138" width="4.5" style="31" customWidth="1"/>
    <col min="139" max="139" width="4.5" style="32" customWidth="1"/>
    <col min="140" max="140" width="4.5" style="31" customWidth="1"/>
    <col min="141" max="144" width="5.5" style="32" customWidth="1"/>
    <col min="145" max="145" width="9" style="1"/>
    <col min="146" max="146" width="5" style="31" customWidth="1"/>
    <col min="147" max="147" width="5.5" style="31" customWidth="1"/>
    <col min="148" max="148" width="5.5" style="31" hidden="1" customWidth="1"/>
    <col min="149" max="149" width="4.5" style="32" customWidth="1"/>
    <col min="150" max="150" width="4.5" style="31" customWidth="1"/>
    <col min="151" max="151" width="4.5" style="32" customWidth="1"/>
    <col min="152" max="152" width="4.5" style="31" customWidth="1"/>
    <col min="153" max="153" width="4.5" style="32" customWidth="1"/>
    <col min="154" max="154" width="4.5" style="31" customWidth="1"/>
    <col min="155" max="155" width="4.5" style="32" customWidth="1"/>
    <col min="156" max="156" width="4.5" style="31" customWidth="1"/>
    <col min="157" max="160" width="5.5" style="32" customWidth="1"/>
    <col min="161" max="16384" width="9" style="1"/>
  </cols>
  <sheetData>
    <row r="1" spans="1:160" ht="22.2" x14ac:dyDescent="0.45">
      <c r="A1" s="27"/>
      <c r="B1" s="28" t="s">
        <v>19</v>
      </c>
      <c r="C1" s="29"/>
      <c r="D1" s="29"/>
      <c r="E1" s="30"/>
      <c r="F1" s="29"/>
      <c r="G1" s="30" t="s">
        <v>20</v>
      </c>
      <c r="M1" s="30"/>
      <c r="N1" s="30"/>
      <c r="O1" s="30"/>
      <c r="P1" s="30"/>
      <c r="Q1" s="136" t="s">
        <v>36</v>
      </c>
      <c r="R1" s="136"/>
      <c r="S1" s="136"/>
      <c r="T1" s="137">
        <v>2024</v>
      </c>
      <c r="U1" s="137"/>
      <c r="V1" s="137"/>
      <c r="W1" s="33" t="s">
        <v>0</v>
      </c>
      <c r="X1" s="137">
        <v>4</v>
      </c>
      <c r="Y1" s="137"/>
      <c r="Z1" s="34" t="s">
        <v>38</v>
      </c>
      <c r="AC1" s="138"/>
      <c r="AD1" s="138"/>
      <c r="AE1" s="138"/>
      <c r="AF1" s="138"/>
      <c r="AH1" s="35"/>
      <c r="AI1" s="35"/>
      <c r="AJ1" s="36"/>
      <c r="AK1" s="36"/>
      <c r="AL1" s="36"/>
      <c r="AM1" s="37"/>
      <c r="AN1" s="36"/>
      <c r="AO1" s="36"/>
      <c r="AP1" s="34"/>
      <c r="AQ1" s="38"/>
      <c r="AS1" s="39"/>
      <c r="AT1" s="39"/>
      <c r="AU1" s="39"/>
      <c r="AV1" s="39"/>
      <c r="AX1" s="35"/>
      <c r="AY1" s="35"/>
      <c r="AZ1" s="36"/>
      <c r="BA1" s="36"/>
      <c r="BB1" s="36"/>
      <c r="BC1" s="37"/>
      <c r="BD1" s="36"/>
      <c r="BE1" s="36"/>
      <c r="BF1" s="34"/>
      <c r="BG1" s="38"/>
      <c r="BI1" s="39"/>
      <c r="BJ1" s="39"/>
      <c r="BK1" s="39"/>
      <c r="BL1" s="39"/>
      <c r="BN1" s="35"/>
      <c r="BO1" s="35"/>
      <c r="BP1" s="36"/>
      <c r="BQ1" s="36"/>
      <c r="BR1" s="36"/>
      <c r="BS1" s="37"/>
      <c r="BT1" s="36"/>
      <c r="BU1" s="36"/>
      <c r="BV1" s="34"/>
      <c r="BW1" s="38"/>
      <c r="BY1" s="39"/>
      <c r="BZ1" s="39"/>
      <c r="CA1" s="39"/>
      <c r="CB1" s="39"/>
      <c r="CD1" s="35"/>
      <c r="CE1" s="35"/>
      <c r="CF1" s="36"/>
      <c r="CG1" s="36"/>
      <c r="CH1" s="36"/>
      <c r="CI1" s="37"/>
      <c r="CJ1" s="36"/>
      <c r="CK1" s="36"/>
      <c r="CL1" s="34"/>
      <c r="CM1" s="38"/>
      <c r="CO1" s="39"/>
      <c r="CP1" s="39"/>
      <c r="CQ1" s="39"/>
      <c r="CR1" s="39"/>
      <c r="CT1" s="35"/>
      <c r="CU1" s="35"/>
      <c r="CV1" s="36"/>
      <c r="CW1" s="36"/>
      <c r="CX1" s="36"/>
      <c r="CY1" s="37"/>
      <c r="CZ1" s="36"/>
      <c r="DA1" s="36"/>
      <c r="DB1" s="34"/>
      <c r="DC1" s="38"/>
      <c r="DE1" s="39"/>
      <c r="DF1" s="39"/>
      <c r="DG1" s="39"/>
      <c r="DH1" s="39"/>
      <c r="DJ1" s="35"/>
      <c r="DK1" s="35"/>
      <c r="DL1" s="36"/>
      <c r="DM1" s="36"/>
      <c r="DN1" s="36"/>
      <c r="DO1" s="37"/>
      <c r="DP1" s="36"/>
      <c r="DQ1" s="36"/>
      <c r="DR1" s="34"/>
      <c r="DS1" s="38"/>
      <c r="DU1" s="39"/>
      <c r="DV1" s="39"/>
      <c r="DW1" s="39"/>
      <c r="DX1" s="39"/>
      <c r="DZ1" s="35"/>
      <c r="EA1" s="35"/>
      <c r="EB1" s="36"/>
      <c r="EC1" s="36"/>
      <c r="ED1" s="36"/>
      <c r="EE1" s="37"/>
      <c r="EF1" s="36"/>
      <c r="EG1" s="36"/>
      <c r="EH1" s="34"/>
      <c r="EI1" s="38"/>
      <c r="EK1" s="39"/>
      <c r="EL1" s="39"/>
      <c r="EM1" s="39"/>
      <c r="EN1" s="39"/>
      <c r="EP1" s="35"/>
      <c r="EQ1" s="35"/>
      <c r="ER1" s="36"/>
      <c r="ES1" s="36"/>
      <c r="ET1" s="36"/>
      <c r="EU1" s="37"/>
      <c r="EV1" s="36"/>
      <c r="EW1" s="36"/>
      <c r="EX1" s="34"/>
      <c r="EY1" s="38"/>
      <c r="FA1" s="39"/>
      <c r="FB1" s="39"/>
      <c r="FC1" s="39"/>
      <c r="FD1" s="39"/>
    </row>
    <row r="2" spans="1:160" ht="18.75" customHeight="1" thickBot="1" x14ac:dyDescent="0.5">
      <c r="B2" s="120" t="str">
        <f>IF(OR(N5="",N5="対象"),"",IF(AND(N5="対象外",P2=""),"",IF(AND(N5="対象外",P2=1),"※入浴加算が付いています")))</f>
        <v/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P2" s="40" t="str">
        <f>IF(COUNTIF(P8:P39,"〇"),1,"")</f>
        <v/>
      </c>
      <c r="R2" s="120" t="str">
        <f>IF(OR(AD5="",AD5="対象"),"",IF(AND(AD5="対象外",AF2=""),"",IF(AND(AD5="対象外",AF2=1),"※入浴加算が付いています")))</f>
        <v/>
      </c>
      <c r="S2" s="120"/>
      <c r="T2" s="120"/>
      <c r="U2" s="120"/>
      <c r="V2" s="120"/>
      <c r="W2" s="120"/>
      <c r="X2" s="120"/>
      <c r="Y2" s="120"/>
      <c r="Z2" s="120"/>
      <c r="AA2" s="120"/>
      <c r="AB2" s="120"/>
      <c r="AF2" s="40" t="str">
        <f>IF(COUNTIF(AF8:AF39,"〇"),1,"")</f>
        <v/>
      </c>
      <c r="AH2" s="120" t="str">
        <f>IF(OR(AT5="",AT5="対象"),"",IF(AND(AT5="対象外",AV2=""),"",IF(AND(AT5="対象外",AV2=1),"※入浴加算が付いています")))</f>
        <v/>
      </c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V2" s="40" t="str">
        <f>IF(COUNTIF(AV8:AV39,"〇"),1,"")</f>
        <v/>
      </c>
      <c r="AX2" s="120" t="str">
        <f>IF(OR(BJ5="",BJ5="対象"),"",IF(AND(BJ5="対象外",BL2=""),"",IF(AND(BJ5="対象外",BL2=1),"※入浴加算が付いています")))</f>
        <v/>
      </c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L2" s="40" t="str">
        <f>IF(COUNTIF(BL8:BL39,"〇"),1,"")</f>
        <v/>
      </c>
      <c r="BN2" s="120" t="str">
        <f>IF(OR(BZ5="",BZ5="対象"),"",IF(AND(BZ5="対象外",CB2=""),"",IF(AND(BZ5="対象外",CB2=1),"※入浴加算が付いています")))</f>
        <v/>
      </c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CB2" s="40" t="str">
        <f>IF(COUNTIF(CB8:CB39,"〇"),1,"")</f>
        <v/>
      </c>
      <c r="CD2" s="120" t="str">
        <f>IF(OR(CP5="",CP5="対象"),"",IF(AND(CP5="対象外",CR2=""),"",IF(AND(CP5="対象外",CR2=1),"※入浴加算が付いています")))</f>
        <v/>
      </c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R2" s="40" t="str">
        <f>IF(COUNTIF(CR8:CR39,"〇"),1,"")</f>
        <v/>
      </c>
      <c r="CT2" s="120" t="str">
        <f>IF(OR(DF5="",DF5="対象"),"",IF(AND(DF5="対象外",DH2=""),"",IF(AND(DF5="対象外",DH2=1),"※入浴加算が付いています")))</f>
        <v/>
      </c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H2" s="40" t="str">
        <f>IF(COUNTIF(DH8:DH39,"〇"),1,"")</f>
        <v/>
      </c>
      <c r="DJ2" s="120" t="str">
        <f>IF(OR(DV5="",DV5="対象"),"",IF(AND(DV5="対象外",DX2=""),"",IF(AND(DV5="対象外",DX2=1),"※入浴加算が付いています")))</f>
        <v/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X2" s="40" t="str">
        <f>IF(COUNTIF(DX8:DX39,"〇"),1,"")</f>
        <v/>
      </c>
      <c r="DZ2" s="120" t="str">
        <f>IF(OR(EL5="",EL5="対象"),"",IF(AND(EL5="対象外",EN2=""),"",IF(AND(EL5="対象外",EN2=1),"※入浴加算が付いています")))</f>
        <v/>
      </c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N2" s="40" t="str">
        <f>IF(COUNTIF(EN8:EN39,"〇"),1,"")</f>
        <v/>
      </c>
      <c r="EP2" s="120" t="str">
        <f>IF(OR(FB5="",FB5="対象"),"",IF(AND(FB5="対象外",FD2=""),"",IF(AND(FB5="対象外",FD2=1),"※入浴加算が付いています")))</f>
        <v/>
      </c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D2" s="40" t="str">
        <f>IF(COUNTIF(FD8:FD39,"〇"),1,"")</f>
        <v/>
      </c>
    </row>
    <row r="3" spans="1:160" ht="22.5" customHeight="1" x14ac:dyDescent="0.45">
      <c r="B3" s="141" t="s">
        <v>35</v>
      </c>
      <c r="C3" s="142"/>
      <c r="D3" s="83"/>
      <c r="E3" s="130" t="s">
        <v>72</v>
      </c>
      <c r="F3" s="131"/>
      <c r="G3" s="132"/>
      <c r="H3" s="139">
        <f>利用者リスト!E4</f>
        <v>0</v>
      </c>
      <c r="I3" s="140"/>
      <c r="J3" s="130" t="s">
        <v>39</v>
      </c>
      <c r="K3" s="131"/>
      <c r="L3" s="131"/>
      <c r="M3" s="132"/>
      <c r="N3" s="133" t="str">
        <f>IF(利用者リスト!$G$4="","",利用者リスト!$G$4)</f>
        <v/>
      </c>
      <c r="O3" s="134"/>
      <c r="P3" s="135"/>
      <c r="R3" s="141" t="s">
        <v>37</v>
      </c>
      <c r="S3" s="142"/>
      <c r="T3" s="83"/>
      <c r="U3" s="130" t="s">
        <v>72</v>
      </c>
      <c r="V3" s="131"/>
      <c r="W3" s="132"/>
      <c r="X3" s="139">
        <f>利用者リスト!E5</f>
        <v>0</v>
      </c>
      <c r="Y3" s="140"/>
      <c r="Z3" s="130" t="s">
        <v>39</v>
      </c>
      <c r="AA3" s="131"/>
      <c r="AB3" s="131"/>
      <c r="AC3" s="132"/>
      <c r="AD3" s="133" t="str">
        <f>IF(利用者リスト!$G$5="","",利用者リスト!$G$5)</f>
        <v/>
      </c>
      <c r="AE3" s="134"/>
      <c r="AF3" s="135"/>
      <c r="AH3" s="141" t="s">
        <v>40</v>
      </c>
      <c r="AI3" s="142"/>
      <c r="AJ3" s="83"/>
      <c r="AK3" s="130" t="s">
        <v>72</v>
      </c>
      <c r="AL3" s="131"/>
      <c r="AM3" s="132"/>
      <c r="AN3" s="139">
        <f>利用者リスト!E6</f>
        <v>0</v>
      </c>
      <c r="AO3" s="140"/>
      <c r="AP3" s="130" t="s">
        <v>39</v>
      </c>
      <c r="AQ3" s="131"/>
      <c r="AR3" s="131"/>
      <c r="AS3" s="132"/>
      <c r="AT3" s="133" t="str">
        <f>IF(利用者リスト!$G$6="","",利用者リスト!$G$6)</f>
        <v/>
      </c>
      <c r="AU3" s="134"/>
      <c r="AV3" s="135"/>
      <c r="AX3" s="141" t="s">
        <v>41</v>
      </c>
      <c r="AY3" s="142"/>
      <c r="AZ3" s="83"/>
      <c r="BA3" s="130" t="s">
        <v>72</v>
      </c>
      <c r="BB3" s="131"/>
      <c r="BC3" s="132"/>
      <c r="BD3" s="139">
        <f>利用者リスト!E7</f>
        <v>0</v>
      </c>
      <c r="BE3" s="140"/>
      <c r="BF3" s="130" t="s">
        <v>39</v>
      </c>
      <c r="BG3" s="131"/>
      <c r="BH3" s="131"/>
      <c r="BI3" s="132"/>
      <c r="BJ3" s="133" t="str">
        <f>IF(利用者リスト!$G$7="","",利用者リスト!$G$7)</f>
        <v/>
      </c>
      <c r="BK3" s="134"/>
      <c r="BL3" s="135"/>
      <c r="BN3" s="141" t="s">
        <v>42</v>
      </c>
      <c r="BO3" s="142"/>
      <c r="BP3" s="83"/>
      <c r="BQ3" s="130" t="s">
        <v>72</v>
      </c>
      <c r="BR3" s="131"/>
      <c r="BS3" s="132"/>
      <c r="BT3" s="139">
        <f>利用者リスト!E8</f>
        <v>0</v>
      </c>
      <c r="BU3" s="140"/>
      <c r="BV3" s="130" t="s">
        <v>39</v>
      </c>
      <c r="BW3" s="131"/>
      <c r="BX3" s="131"/>
      <c r="BY3" s="132"/>
      <c r="BZ3" s="133" t="str">
        <f>IF(利用者リスト!$G$8="","",利用者リスト!$G$8)</f>
        <v/>
      </c>
      <c r="CA3" s="134"/>
      <c r="CB3" s="135"/>
      <c r="CD3" s="141" t="s">
        <v>43</v>
      </c>
      <c r="CE3" s="142"/>
      <c r="CF3" s="83"/>
      <c r="CG3" s="130" t="s">
        <v>72</v>
      </c>
      <c r="CH3" s="131"/>
      <c r="CI3" s="132"/>
      <c r="CJ3" s="139">
        <f>利用者リスト!E9</f>
        <v>0</v>
      </c>
      <c r="CK3" s="140"/>
      <c r="CL3" s="130" t="s">
        <v>39</v>
      </c>
      <c r="CM3" s="131"/>
      <c r="CN3" s="131"/>
      <c r="CO3" s="132"/>
      <c r="CP3" s="133" t="str">
        <f>IF(利用者リスト!$G$9="","",利用者リスト!$G$9)</f>
        <v/>
      </c>
      <c r="CQ3" s="134"/>
      <c r="CR3" s="135"/>
      <c r="CT3" s="141" t="s">
        <v>44</v>
      </c>
      <c r="CU3" s="142"/>
      <c r="CV3" s="83"/>
      <c r="CW3" s="130" t="s">
        <v>72</v>
      </c>
      <c r="CX3" s="131"/>
      <c r="CY3" s="132"/>
      <c r="CZ3" s="139">
        <f>利用者リスト!E10</f>
        <v>0</v>
      </c>
      <c r="DA3" s="140"/>
      <c r="DB3" s="130" t="s">
        <v>39</v>
      </c>
      <c r="DC3" s="131"/>
      <c r="DD3" s="131"/>
      <c r="DE3" s="132"/>
      <c r="DF3" s="133" t="str">
        <f>IF(利用者リスト!$G$10="","",利用者リスト!$G$10)</f>
        <v/>
      </c>
      <c r="DG3" s="134"/>
      <c r="DH3" s="135"/>
      <c r="DJ3" s="141" t="s">
        <v>45</v>
      </c>
      <c r="DK3" s="142"/>
      <c r="DL3" s="83"/>
      <c r="DM3" s="130" t="s">
        <v>72</v>
      </c>
      <c r="DN3" s="131"/>
      <c r="DO3" s="132"/>
      <c r="DP3" s="139">
        <f>利用者リスト!E11</f>
        <v>0</v>
      </c>
      <c r="DQ3" s="140"/>
      <c r="DR3" s="130" t="s">
        <v>39</v>
      </c>
      <c r="DS3" s="131"/>
      <c r="DT3" s="131"/>
      <c r="DU3" s="132"/>
      <c r="DV3" s="133" t="str">
        <f>IF(利用者リスト!$G$11="","",利用者リスト!$G$11)</f>
        <v/>
      </c>
      <c r="DW3" s="134"/>
      <c r="DX3" s="135"/>
      <c r="DZ3" s="141" t="s">
        <v>46</v>
      </c>
      <c r="EA3" s="142"/>
      <c r="EB3" s="83"/>
      <c r="EC3" s="130" t="s">
        <v>72</v>
      </c>
      <c r="ED3" s="131"/>
      <c r="EE3" s="132"/>
      <c r="EF3" s="139">
        <f>利用者リスト!E12</f>
        <v>0</v>
      </c>
      <c r="EG3" s="140"/>
      <c r="EH3" s="130" t="s">
        <v>39</v>
      </c>
      <c r="EI3" s="131"/>
      <c r="EJ3" s="131"/>
      <c r="EK3" s="132"/>
      <c r="EL3" s="133" t="str">
        <f>IF(利用者リスト!$G$12="","",利用者リスト!$G$12)</f>
        <v/>
      </c>
      <c r="EM3" s="134"/>
      <c r="EN3" s="135"/>
      <c r="EP3" s="141" t="s">
        <v>47</v>
      </c>
      <c r="EQ3" s="142"/>
      <c r="ER3" s="83"/>
      <c r="ES3" s="130" t="s">
        <v>72</v>
      </c>
      <c r="ET3" s="131"/>
      <c r="EU3" s="132"/>
      <c r="EV3" s="139">
        <f>利用者リスト!E13</f>
        <v>0</v>
      </c>
      <c r="EW3" s="140"/>
      <c r="EX3" s="130" t="s">
        <v>39</v>
      </c>
      <c r="EY3" s="131"/>
      <c r="EZ3" s="131"/>
      <c r="FA3" s="132"/>
      <c r="FB3" s="133" t="str">
        <f>IF(利用者リスト!$G$13="","",利用者リスト!$G$13)</f>
        <v/>
      </c>
      <c r="FC3" s="134"/>
      <c r="FD3" s="135"/>
    </row>
    <row r="4" spans="1:160" x14ac:dyDescent="0.45">
      <c r="B4" s="121" t="s">
        <v>21</v>
      </c>
      <c r="C4" s="122"/>
      <c r="D4" s="84">
        <v>0</v>
      </c>
      <c r="E4" s="122" t="str">
        <f>IF(利用者リスト!$C$4="","",利用者リスト!$C$4)</f>
        <v/>
      </c>
      <c r="F4" s="122"/>
      <c r="G4" s="122"/>
      <c r="H4" s="122"/>
      <c r="I4" s="122"/>
      <c r="J4" s="122" t="s">
        <v>8</v>
      </c>
      <c r="K4" s="122"/>
      <c r="L4" s="122"/>
      <c r="M4" s="122"/>
      <c r="N4" s="123" t="str">
        <f>IF(利用者リスト!$F$4="","",利用者リスト!$F$4)</f>
        <v/>
      </c>
      <c r="O4" s="123"/>
      <c r="P4" s="124"/>
      <c r="R4" s="121" t="s">
        <v>21</v>
      </c>
      <c r="S4" s="122"/>
      <c r="T4" s="84">
        <v>0</v>
      </c>
      <c r="U4" s="122" t="str">
        <f>IF(利用者リスト!$C$5="","",利用者リスト!$C$5)</f>
        <v/>
      </c>
      <c r="V4" s="122"/>
      <c r="W4" s="122"/>
      <c r="X4" s="122"/>
      <c r="Y4" s="122"/>
      <c r="Z4" s="122" t="s">
        <v>8</v>
      </c>
      <c r="AA4" s="122"/>
      <c r="AB4" s="122"/>
      <c r="AC4" s="122"/>
      <c r="AD4" s="123" t="str">
        <f>IF(利用者リスト!$F$5="","",利用者リスト!$F$5)</f>
        <v/>
      </c>
      <c r="AE4" s="123"/>
      <c r="AF4" s="124"/>
      <c r="AH4" s="121" t="s">
        <v>21</v>
      </c>
      <c r="AI4" s="122"/>
      <c r="AJ4" s="84">
        <v>0</v>
      </c>
      <c r="AK4" s="122" t="str">
        <f>IF(利用者リスト!$C$6="","",利用者リスト!$C$6)</f>
        <v/>
      </c>
      <c r="AL4" s="122"/>
      <c r="AM4" s="122"/>
      <c r="AN4" s="122"/>
      <c r="AO4" s="122"/>
      <c r="AP4" s="122" t="s">
        <v>8</v>
      </c>
      <c r="AQ4" s="122"/>
      <c r="AR4" s="122"/>
      <c r="AS4" s="122"/>
      <c r="AT4" s="123" t="str">
        <f>IF(利用者リスト!$F$6="","",利用者リスト!$F$6)</f>
        <v/>
      </c>
      <c r="AU4" s="123"/>
      <c r="AV4" s="124"/>
      <c r="AX4" s="121" t="s">
        <v>21</v>
      </c>
      <c r="AY4" s="122"/>
      <c r="AZ4" s="84">
        <v>0</v>
      </c>
      <c r="BA4" s="122" t="str">
        <f>IF(利用者リスト!$C$7="","",利用者リスト!$C$7)</f>
        <v/>
      </c>
      <c r="BB4" s="122"/>
      <c r="BC4" s="122"/>
      <c r="BD4" s="122"/>
      <c r="BE4" s="122"/>
      <c r="BF4" s="122" t="s">
        <v>8</v>
      </c>
      <c r="BG4" s="122"/>
      <c r="BH4" s="122"/>
      <c r="BI4" s="122"/>
      <c r="BJ4" s="123" t="str">
        <f>IF(利用者リスト!$F$7="","",利用者リスト!$F$7)</f>
        <v/>
      </c>
      <c r="BK4" s="123"/>
      <c r="BL4" s="124"/>
      <c r="BN4" s="121" t="s">
        <v>21</v>
      </c>
      <c r="BO4" s="122"/>
      <c r="BP4" s="84">
        <v>0</v>
      </c>
      <c r="BQ4" s="122" t="str">
        <f>IF(利用者リスト!$C$8="","",利用者リスト!$C$8)</f>
        <v/>
      </c>
      <c r="BR4" s="122"/>
      <c r="BS4" s="122"/>
      <c r="BT4" s="122"/>
      <c r="BU4" s="122"/>
      <c r="BV4" s="122" t="s">
        <v>8</v>
      </c>
      <c r="BW4" s="122"/>
      <c r="BX4" s="122"/>
      <c r="BY4" s="122"/>
      <c r="BZ4" s="123" t="str">
        <f>IF(利用者リスト!$F$8="","",利用者リスト!$F$8)</f>
        <v/>
      </c>
      <c r="CA4" s="123"/>
      <c r="CB4" s="124"/>
      <c r="CD4" s="121" t="s">
        <v>21</v>
      </c>
      <c r="CE4" s="122"/>
      <c r="CF4" s="84">
        <v>0</v>
      </c>
      <c r="CG4" s="122" t="str">
        <f>IF(利用者リスト!$C$9="","",利用者リスト!$C$9)</f>
        <v/>
      </c>
      <c r="CH4" s="122"/>
      <c r="CI4" s="122"/>
      <c r="CJ4" s="122"/>
      <c r="CK4" s="122"/>
      <c r="CL4" s="122" t="s">
        <v>8</v>
      </c>
      <c r="CM4" s="122"/>
      <c r="CN4" s="122"/>
      <c r="CO4" s="122"/>
      <c r="CP4" s="123" t="str">
        <f>IF(利用者リスト!$F$9="","",利用者リスト!$F$9)</f>
        <v/>
      </c>
      <c r="CQ4" s="123"/>
      <c r="CR4" s="124"/>
      <c r="CT4" s="121" t="s">
        <v>21</v>
      </c>
      <c r="CU4" s="122"/>
      <c r="CV4" s="84">
        <v>0</v>
      </c>
      <c r="CW4" s="122" t="str">
        <f>IF(利用者リスト!$C$10="","",利用者リスト!$C$10)</f>
        <v/>
      </c>
      <c r="CX4" s="122"/>
      <c r="CY4" s="122"/>
      <c r="CZ4" s="122"/>
      <c r="DA4" s="122"/>
      <c r="DB4" s="122" t="s">
        <v>8</v>
      </c>
      <c r="DC4" s="122"/>
      <c r="DD4" s="122"/>
      <c r="DE4" s="122"/>
      <c r="DF4" s="123" t="str">
        <f>IF(利用者リスト!$F$10="","",利用者リスト!$F$10)</f>
        <v/>
      </c>
      <c r="DG4" s="123"/>
      <c r="DH4" s="124"/>
      <c r="DJ4" s="121" t="s">
        <v>21</v>
      </c>
      <c r="DK4" s="122"/>
      <c r="DL4" s="84">
        <v>0</v>
      </c>
      <c r="DM4" s="122" t="str">
        <f>IF(利用者リスト!$C$11="","",利用者リスト!$C$11)</f>
        <v/>
      </c>
      <c r="DN4" s="122"/>
      <c r="DO4" s="122"/>
      <c r="DP4" s="122"/>
      <c r="DQ4" s="122"/>
      <c r="DR4" s="122" t="s">
        <v>8</v>
      </c>
      <c r="DS4" s="122"/>
      <c r="DT4" s="122"/>
      <c r="DU4" s="122"/>
      <c r="DV4" s="123" t="str">
        <f>IF(利用者リスト!$F$11="","",利用者リスト!$F$11)</f>
        <v/>
      </c>
      <c r="DW4" s="123"/>
      <c r="DX4" s="124"/>
      <c r="DZ4" s="121" t="s">
        <v>21</v>
      </c>
      <c r="EA4" s="122"/>
      <c r="EB4" s="84">
        <v>0</v>
      </c>
      <c r="EC4" s="122" t="str">
        <f>IF(利用者リスト!$C$12="","",利用者リスト!$C$12)</f>
        <v/>
      </c>
      <c r="ED4" s="122"/>
      <c r="EE4" s="122"/>
      <c r="EF4" s="122"/>
      <c r="EG4" s="122"/>
      <c r="EH4" s="122" t="s">
        <v>8</v>
      </c>
      <c r="EI4" s="122"/>
      <c r="EJ4" s="122"/>
      <c r="EK4" s="122"/>
      <c r="EL4" s="123" t="str">
        <f>IF(利用者リスト!$F$12="","",利用者リスト!$F$12)</f>
        <v/>
      </c>
      <c r="EM4" s="123"/>
      <c r="EN4" s="124"/>
      <c r="EP4" s="121" t="s">
        <v>21</v>
      </c>
      <c r="EQ4" s="122"/>
      <c r="ER4" s="84">
        <v>0</v>
      </c>
      <c r="ES4" s="122" t="str">
        <f>IF(利用者リスト!$C$13="","",利用者リスト!$C$13)</f>
        <v/>
      </c>
      <c r="ET4" s="122"/>
      <c r="EU4" s="122"/>
      <c r="EV4" s="122"/>
      <c r="EW4" s="122"/>
      <c r="EX4" s="122" t="s">
        <v>8</v>
      </c>
      <c r="EY4" s="122"/>
      <c r="EZ4" s="122"/>
      <c r="FA4" s="122"/>
      <c r="FB4" s="123" t="str">
        <f>IF(利用者リスト!$F$13="","",利用者リスト!$F$13)</f>
        <v/>
      </c>
      <c r="FC4" s="123"/>
      <c r="FD4" s="124"/>
    </row>
    <row r="5" spans="1:160" x14ac:dyDescent="0.45">
      <c r="B5" s="121" t="s">
        <v>22</v>
      </c>
      <c r="C5" s="122"/>
      <c r="D5" s="84">
        <v>0</v>
      </c>
      <c r="E5" s="123" t="str">
        <f>IF(利用者リスト!$D$4="","",利用者リスト!$D$4)</f>
        <v/>
      </c>
      <c r="F5" s="123"/>
      <c r="G5" s="123"/>
      <c r="H5" s="123"/>
      <c r="I5" s="123"/>
      <c r="J5" s="122" t="s">
        <v>16</v>
      </c>
      <c r="K5" s="122"/>
      <c r="L5" s="122"/>
      <c r="M5" s="122"/>
      <c r="N5" s="123" t="str">
        <f>IF(利用者リスト!$H$4="","",利用者リスト!$H$4)</f>
        <v/>
      </c>
      <c r="O5" s="123"/>
      <c r="P5" s="124"/>
      <c r="R5" s="121" t="s">
        <v>22</v>
      </c>
      <c r="S5" s="122"/>
      <c r="T5" s="84">
        <v>0</v>
      </c>
      <c r="U5" s="123" t="str">
        <f>IF(利用者リスト!$D$5="","",利用者リスト!$D$5)</f>
        <v/>
      </c>
      <c r="V5" s="123"/>
      <c r="W5" s="123"/>
      <c r="X5" s="123"/>
      <c r="Y5" s="123"/>
      <c r="Z5" s="122" t="s">
        <v>16</v>
      </c>
      <c r="AA5" s="122"/>
      <c r="AB5" s="122"/>
      <c r="AC5" s="122"/>
      <c r="AD5" s="123" t="str">
        <f>IF(利用者リスト!$H$5="","",利用者リスト!$H$5)</f>
        <v/>
      </c>
      <c r="AE5" s="123"/>
      <c r="AF5" s="124"/>
      <c r="AH5" s="121" t="s">
        <v>22</v>
      </c>
      <c r="AI5" s="122"/>
      <c r="AJ5" s="84">
        <v>0</v>
      </c>
      <c r="AK5" s="123" t="str">
        <f>IF(利用者リスト!$D$6="","",利用者リスト!$D$6)</f>
        <v/>
      </c>
      <c r="AL5" s="123"/>
      <c r="AM5" s="123"/>
      <c r="AN5" s="123"/>
      <c r="AO5" s="123"/>
      <c r="AP5" s="122" t="s">
        <v>16</v>
      </c>
      <c r="AQ5" s="122"/>
      <c r="AR5" s="122"/>
      <c r="AS5" s="122"/>
      <c r="AT5" s="123" t="str">
        <f>IF(利用者リスト!$H$6="","",利用者リスト!$H$6)</f>
        <v/>
      </c>
      <c r="AU5" s="123"/>
      <c r="AV5" s="124"/>
      <c r="AX5" s="121" t="s">
        <v>22</v>
      </c>
      <c r="AY5" s="122"/>
      <c r="AZ5" s="84">
        <v>0</v>
      </c>
      <c r="BA5" s="123" t="str">
        <f>IF(利用者リスト!$D$7="","",利用者リスト!$D$7)</f>
        <v/>
      </c>
      <c r="BB5" s="123"/>
      <c r="BC5" s="123"/>
      <c r="BD5" s="123"/>
      <c r="BE5" s="123"/>
      <c r="BF5" s="122" t="s">
        <v>16</v>
      </c>
      <c r="BG5" s="122"/>
      <c r="BH5" s="122"/>
      <c r="BI5" s="122"/>
      <c r="BJ5" s="123" t="str">
        <f>IF(利用者リスト!$H$7="","",利用者リスト!$H$7)</f>
        <v/>
      </c>
      <c r="BK5" s="123"/>
      <c r="BL5" s="124"/>
      <c r="BN5" s="121" t="s">
        <v>22</v>
      </c>
      <c r="BO5" s="122"/>
      <c r="BP5" s="84">
        <v>0</v>
      </c>
      <c r="BQ5" s="123" t="str">
        <f>IF(利用者リスト!$D$8="","",利用者リスト!$D$8)</f>
        <v/>
      </c>
      <c r="BR5" s="123"/>
      <c r="BS5" s="123"/>
      <c r="BT5" s="123"/>
      <c r="BU5" s="123"/>
      <c r="BV5" s="122" t="s">
        <v>16</v>
      </c>
      <c r="BW5" s="122"/>
      <c r="BX5" s="122"/>
      <c r="BY5" s="122"/>
      <c r="BZ5" s="123" t="str">
        <f>IF(利用者リスト!$H$8="","",利用者リスト!$H$8)</f>
        <v/>
      </c>
      <c r="CA5" s="123"/>
      <c r="CB5" s="124"/>
      <c r="CD5" s="121" t="s">
        <v>22</v>
      </c>
      <c r="CE5" s="122"/>
      <c r="CF5" s="84">
        <v>0</v>
      </c>
      <c r="CG5" s="123" t="str">
        <f>IF(利用者リスト!$D$9="","",利用者リスト!$D$9)</f>
        <v/>
      </c>
      <c r="CH5" s="123"/>
      <c r="CI5" s="123"/>
      <c r="CJ5" s="123"/>
      <c r="CK5" s="123"/>
      <c r="CL5" s="122" t="s">
        <v>16</v>
      </c>
      <c r="CM5" s="122"/>
      <c r="CN5" s="122"/>
      <c r="CO5" s="122"/>
      <c r="CP5" s="123" t="str">
        <f>IF(利用者リスト!$H$9="","",利用者リスト!$H$9)</f>
        <v/>
      </c>
      <c r="CQ5" s="123"/>
      <c r="CR5" s="124"/>
      <c r="CT5" s="121" t="s">
        <v>22</v>
      </c>
      <c r="CU5" s="122"/>
      <c r="CV5" s="84">
        <v>0</v>
      </c>
      <c r="CW5" s="123" t="str">
        <f>IF(利用者リスト!$D$10="","",利用者リスト!$D$10)</f>
        <v/>
      </c>
      <c r="CX5" s="123"/>
      <c r="CY5" s="123"/>
      <c r="CZ5" s="123"/>
      <c r="DA5" s="123"/>
      <c r="DB5" s="122" t="s">
        <v>16</v>
      </c>
      <c r="DC5" s="122"/>
      <c r="DD5" s="122"/>
      <c r="DE5" s="122"/>
      <c r="DF5" s="123" t="str">
        <f>IF(利用者リスト!$H$10="","",利用者リスト!$H$10)</f>
        <v/>
      </c>
      <c r="DG5" s="123"/>
      <c r="DH5" s="124"/>
      <c r="DJ5" s="121" t="s">
        <v>22</v>
      </c>
      <c r="DK5" s="122"/>
      <c r="DL5" s="84">
        <v>0</v>
      </c>
      <c r="DM5" s="123" t="str">
        <f>IF(利用者リスト!$D$11="","",利用者リスト!$D$11)</f>
        <v/>
      </c>
      <c r="DN5" s="123"/>
      <c r="DO5" s="123"/>
      <c r="DP5" s="123"/>
      <c r="DQ5" s="123"/>
      <c r="DR5" s="122" t="s">
        <v>16</v>
      </c>
      <c r="DS5" s="122"/>
      <c r="DT5" s="122"/>
      <c r="DU5" s="122"/>
      <c r="DV5" s="123" t="str">
        <f>IF(利用者リスト!$H$11="","",利用者リスト!$H$11)</f>
        <v/>
      </c>
      <c r="DW5" s="123"/>
      <c r="DX5" s="124"/>
      <c r="DZ5" s="121" t="s">
        <v>22</v>
      </c>
      <c r="EA5" s="122"/>
      <c r="EB5" s="84">
        <v>0</v>
      </c>
      <c r="EC5" s="123" t="str">
        <f>IF(利用者リスト!$D$12="","",利用者リスト!$D$12)</f>
        <v/>
      </c>
      <c r="ED5" s="123"/>
      <c r="EE5" s="123"/>
      <c r="EF5" s="123"/>
      <c r="EG5" s="123"/>
      <c r="EH5" s="122" t="s">
        <v>16</v>
      </c>
      <c r="EI5" s="122"/>
      <c r="EJ5" s="122"/>
      <c r="EK5" s="122"/>
      <c r="EL5" s="123" t="str">
        <f>IF(利用者リスト!$H$12="","",利用者リスト!$H$12)</f>
        <v/>
      </c>
      <c r="EM5" s="123"/>
      <c r="EN5" s="124"/>
      <c r="EP5" s="121" t="s">
        <v>22</v>
      </c>
      <c r="EQ5" s="122"/>
      <c r="ER5" s="84">
        <v>0</v>
      </c>
      <c r="ES5" s="123" t="str">
        <f>IF(利用者リスト!$D$13="","",利用者リスト!$D$13)</f>
        <v/>
      </c>
      <c r="ET5" s="123"/>
      <c r="EU5" s="123"/>
      <c r="EV5" s="123"/>
      <c r="EW5" s="123"/>
      <c r="EX5" s="122" t="s">
        <v>16</v>
      </c>
      <c r="EY5" s="122"/>
      <c r="EZ5" s="122"/>
      <c r="FA5" s="122"/>
      <c r="FB5" s="123" t="str">
        <f>IF(利用者リスト!$H$13="","",利用者リスト!$H$13)</f>
        <v/>
      </c>
      <c r="FC5" s="123"/>
      <c r="FD5" s="124"/>
    </row>
    <row r="6" spans="1:160" x14ac:dyDescent="0.45">
      <c r="B6" s="125" t="s">
        <v>34</v>
      </c>
      <c r="C6" s="126"/>
      <c r="D6" s="41"/>
      <c r="E6" s="126" t="s">
        <v>18</v>
      </c>
      <c r="F6" s="126"/>
      <c r="G6" s="126"/>
      <c r="H6" s="126"/>
      <c r="I6" s="126"/>
      <c r="J6" s="126"/>
      <c r="K6" s="126"/>
      <c r="L6" s="126"/>
      <c r="M6" s="126" t="s">
        <v>29</v>
      </c>
      <c r="N6" s="126"/>
      <c r="O6" s="126" t="s">
        <v>30</v>
      </c>
      <c r="P6" s="127" t="s">
        <v>31</v>
      </c>
      <c r="R6" s="125" t="s">
        <v>34</v>
      </c>
      <c r="S6" s="126"/>
      <c r="T6" s="41"/>
      <c r="U6" s="126" t="s">
        <v>18</v>
      </c>
      <c r="V6" s="126"/>
      <c r="W6" s="126"/>
      <c r="X6" s="126"/>
      <c r="Y6" s="126"/>
      <c r="Z6" s="126"/>
      <c r="AA6" s="126"/>
      <c r="AB6" s="126"/>
      <c r="AC6" s="126" t="s">
        <v>29</v>
      </c>
      <c r="AD6" s="126"/>
      <c r="AE6" s="126" t="s">
        <v>30</v>
      </c>
      <c r="AF6" s="127" t="s">
        <v>31</v>
      </c>
      <c r="AH6" s="125" t="s">
        <v>34</v>
      </c>
      <c r="AI6" s="126"/>
      <c r="AJ6" s="41"/>
      <c r="AK6" s="126" t="s">
        <v>18</v>
      </c>
      <c r="AL6" s="126"/>
      <c r="AM6" s="126"/>
      <c r="AN6" s="126"/>
      <c r="AO6" s="126"/>
      <c r="AP6" s="126"/>
      <c r="AQ6" s="126"/>
      <c r="AR6" s="126"/>
      <c r="AS6" s="126" t="s">
        <v>29</v>
      </c>
      <c r="AT6" s="126"/>
      <c r="AU6" s="126" t="s">
        <v>30</v>
      </c>
      <c r="AV6" s="127" t="s">
        <v>31</v>
      </c>
      <c r="AX6" s="125" t="s">
        <v>34</v>
      </c>
      <c r="AY6" s="126"/>
      <c r="AZ6" s="41"/>
      <c r="BA6" s="126" t="s">
        <v>18</v>
      </c>
      <c r="BB6" s="126"/>
      <c r="BC6" s="126"/>
      <c r="BD6" s="126"/>
      <c r="BE6" s="126"/>
      <c r="BF6" s="126"/>
      <c r="BG6" s="126"/>
      <c r="BH6" s="126"/>
      <c r="BI6" s="126" t="s">
        <v>29</v>
      </c>
      <c r="BJ6" s="126"/>
      <c r="BK6" s="126" t="s">
        <v>30</v>
      </c>
      <c r="BL6" s="127" t="s">
        <v>31</v>
      </c>
      <c r="BN6" s="125" t="s">
        <v>34</v>
      </c>
      <c r="BO6" s="126"/>
      <c r="BP6" s="41"/>
      <c r="BQ6" s="126" t="s">
        <v>18</v>
      </c>
      <c r="BR6" s="126"/>
      <c r="BS6" s="126"/>
      <c r="BT6" s="126"/>
      <c r="BU6" s="126"/>
      <c r="BV6" s="126"/>
      <c r="BW6" s="126"/>
      <c r="BX6" s="126"/>
      <c r="BY6" s="126" t="s">
        <v>29</v>
      </c>
      <c r="BZ6" s="126"/>
      <c r="CA6" s="126" t="s">
        <v>30</v>
      </c>
      <c r="CB6" s="127" t="s">
        <v>31</v>
      </c>
      <c r="CD6" s="125" t="s">
        <v>34</v>
      </c>
      <c r="CE6" s="126"/>
      <c r="CF6" s="41"/>
      <c r="CG6" s="126" t="s">
        <v>18</v>
      </c>
      <c r="CH6" s="126"/>
      <c r="CI6" s="126"/>
      <c r="CJ6" s="126"/>
      <c r="CK6" s="126"/>
      <c r="CL6" s="126"/>
      <c r="CM6" s="126"/>
      <c r="CN6" s="126"/>
      <c r="CO6" s="126" t="s">
        <v>29</v>
      </c>
      <c r="CP6" s="126"/>
      <c r="CQ6" s="126" t="s">
        <v>30</v>
      </c>
      <c r="CR6" s="127" t="s">
        <v>31</v>
      </c>
      <c r="CT6" s="125" t="s">
        <v>34</v>
      </c>
      <c r="CU6" s="126"/>
      <c r="CV6" s="41"/>
      <c r="CW6" s="126" t="s">
        <v>18</v>
      </c>
      <c r="CX6" s="126"/>
      <c r="CY6" s="126"/>
      <c r="CZ6" s="126"/>
      <c r="DA6" s="126"/>
      <c r="DB6" s="126"/>
      <c r="DC6" s="126"/>
      <c r="DD6" s="126"/>
      <c r="DE6" s="126" t="s">
        <v>29</v>
      </c>
      <c r="DF6" s="126"/>
      <c r="DG6" s="126" t="s">
        <v>30</v>
      </c>
      <c r="DH6" s="127" t="s">
        <v>31</v>
      </c>
      <c r="DJ6" s="125" t="s">
        <v>34</v>
      </c>
      <c r="DK6" s="126"/>
      <c r="DL6" s="41"/>
      <c r="DM6" s="126" t="s">
        <v>18</v>
      </c>
      <c r="DN6" s="126"/>
      <c r="DO6" s="126"/>
      <c r="DP6" s="126"/>
      <c r="DQ6" s="126"/>
      <c r="DR6" s="126"/>
      <c r="DS6" s="126"/>
      <c r="DT6" s="126"/>
      <c r="DU6" s="126" t="s">
        <v>29</v>
      </c>
      <c r="DV6" s="126"/>
      <c r="DW6" s="126" t="s">
        <v>30</v>
      </c>
      <c r="DX6" s="127" t="s">
        <v>31</v>
      </c>
      <c r="DZ6" s="125" t="s">
        <v>34</v>
      </c>
      <c r="EA6" s="126"/>
      <c r="EB6" s="41"/>
      <c r="EC6" s="126" t="s">
        <v>18</v>
      </c>
      <c r="ED6" s="126"/>
      <c r="EE6" s="126"/>
      <c r="EF6" s="126"/>
      <c r="EG6" s="126"/>
      <c r="EH6" s="126"/>
      <c r="EI6" s="126"/>
      <c r="EJ6" s="126"/>
      <c r="EK6" s="126" t="s">
        <v>29</v>
      </c>
      <c r="EL6" s="126"/>
      <c r="EM6" s="126" t="s">
        <v>30</v>
      </c>
      <c r="EN6" s="127" t="s">
        <v>31</v>
      </c>
      <c r="EP6" s="125" t="s">
        <v>34</v>
      </c>
      <c r="EQ6" s="126"/>
      <c r="ER6" s="41"/>
      <c r="ES6" s="126" t="s">
        <v>18</v>
      </c>
      <c r="ET6" s="126"/>
      <c r="EU6" s="126"/>
      <c r="EV6" s="126"/>
      <c r="EW6" s="126"/>
      <c r="EX6" s="126"/>
      <c r="EY6" s="126"/>
      <c r="EZ6" s="126"/>
      <c r="FA6" s="126" t="s">
        <v>29</v>
      </c>
      <c r="FB6" s="126"/>
      <c r="FC6" s="126" t="s">
        <v>30</v>
      </c>
      <c r="FD6" s="127" t="s">
        <v>31</v>
      </c>
    </row>
    <row r="7" spans="1:160" ht="18.600000000000001" thickBot="1" x14ac:dyDescent="0.5">
      <c r="B7" s="42" t="s">
        <v>32</v>
      </c>
      <c r="C7" s="43" t="s">
        <v>33</v>
      </c>
      <c r="D7" s="43"/>
      <c r="E7" s="119" t="s">
        <v>23</v>
      </c>
      <c r="F7" s="119"/>
      <c r="G7" s="119"/>
      <c r="H7" s="129"/>
      <c r="I7" s="119" t="s">
        <v>24</v>
      </c>
      <c r="J7" s="119"/>
      <c r="K7" s="119"/>
      <c r="L7" s="119"/>
      <c r="M7" s="44" t="s">
        <v>27</v>
      </c>
      <c r="N7" s="44" t="s">
        <v>28</v>
      </c>
      <c r="O7" s="119"/>
      <c r="P7" s="128"/>
      <c r="R7" s="42" t="s">
        <v>32</v>
      </c>
      <c r="S7" s="43" t="s">
        <v>33</v>
      </c>
      <c r="T7" s="43"/>
      <c r="U7" s="119" t="s">
        <v>23</v>
      </c>
      <c r="V7" s="119"/>
      <c r="W7" s="119"/>
      <c r="X7" s="129"/>
      <c r="Y7" s="119" t="s">
        <v>24</v>
      </c>
      <c r="Z7" s="119"/>
      <c r="AA7" s="119"/>
      <c r="AB7" s="119"/>
      <c r="AC7" s="44" t="s">
        <v>27</v>
      </c>
      <c r="AD7" s="44" t="s">
        <v>28</v>
      </c>
      <c r="AE7" s="119"/>
      <c r="AF7" s="128"/>
      <c r="AH7" s="42" t="s">
        <v>32</v>
      </c>
      <c r="AI7" s="43" t="s">
        <v>33</v>
      </c>
      <c r="AJ7" s="43"/>
      <c r="AK7" s="119" t="s">
        <v>23</v>
      </c>
      <c r="AL7" s="119"/>
      <c r="AM7" s="119"/>
      <c r="AN7" s="129"/>
      <c r="AO7" s="119" t="s">
        <v>24</v>
      </c>
      <c r="AP7" s="119"/>
      <c r="AQ7" s="119"/>
      <c r="AR7" s="119"/>
      <c r="AS7" s="44" t="s">
        <v>27</v>
      </c>
      <c r="AT7" s="44" t="s">
        <v>28</v>
      </c>
      <c r="AU7" s="119"/>
      <c r="AV7" s="128"/>
      <c r="AX7" s="42" t="s">
        <v>32</v>
      </c>
      <c r="AY7" s="43" t="s">
        <v>33</v>
      </c>
      <c r="AZ7" s="43"/>
      <c r="BA7" s="119" t="s">
        <v>23</v>
      </c>
      <c r="BB7" s="119"/>
      <c r="BC7" s="119"/>
      <c r="BD7" s="129"/>
      <c r="BE7" s="119" t="s">
        <v>24</v>
      </c>
      <c r="BF7" s="119"/>
      <c r="BG7" s="119"/>
      <c r="BH7" s="119"/>
      <c r="BI7" s="44" t="s">
        <v>27</v>
      </c>
      <c r="BJ7" s="44" t="s">
        <v>28</v>
      </c>
      <c r="BK7" s="119"/>
      <c r="BL7" s="128"/>
      <c r="BN7" s="42" t="s">
        <v>32</v>
      </c>
      <c r="BO7" s="43" t="s">
        <v>33</v>
      </c>
      <c r="BP7" s="43"/>
      <c r="BQ7" s="119" t="s">
        <v>23</v>
      </c>
      <c r="BR7" s="119"/>
      <c r="BS7" s="119"/>
      <c r="BT7" s="129"/>
      <c r="BU7" s="119" t="s">
        <v>24</v>
      </c>
      <c r="BV7" s="119"/>
      <c r="BW7" s="119"/>
      <c r="BX7" s="119"/>
      <c r="BY7" s="44" t="s">
        <v>27</v>
      </c>
      <c r="BZ7" s="44" t="s">
        <v>28</v>
      </c>
      <c r="CA7" s="119"/>
      <c r="CB7" s="128"/>
      <c r="CD7" s="42" t="s">
        <v>32</v>
      </c>
      <c r="CE7" s="43" t="s">
        <v>33</v>
      </c>
      <c r="CF7" s="43"/>
      <c r="CG7" s="119" t="s">
        <v>23</v>
      </c>
      <c r="CH7" s="119"/>
      <c r="CI7" s="119"/>
      <c r="CJ7" s="129"/>
      <c r="CK7" s="119" t="s">
        <v>24</v>
      </c>
      <c r="CL7" s="119"/>
      <c r="CM7" s="119"/>
      <c r="CN7" s="119"/>
      <c r="CO7" s="44" t="s">
        <v>27</v>
      </c>
      <c r="CP7" s="44" t="s">
        <v>28</v>
      </c>
      <c r="CQ7" s="119"/>
      <c r="CR7" s="128"/>
      <c r="CT7" s="42" t="s">
        <v>32</v>
      </c>
      <c r="CU7" s="43" t="s">
        <v>33</v>
      </c>
      <c r="CV7" s="43"/>
      <c r="CW7" s="119" t="s">
        <v>23</v>
      </c>
      <c r="CX7" s="119"/>
      <c r="CY7" s="119"/>
      <c r="CZ7" s="129"/>
      <c r="DA7" s="119" t="s">
        <v>24</v>
      </c>
      <c r="DB7" s="119"/>
      <c r="DC7" s="119"/>
      <c r="DD7" s="119"/>
      <c r="DE7" s="44" t="s">
        <v>27</v>
      </c>
      <c r="DF7" s="44" t="s">
        <v>28</v>
      </c>
      <c r="DG7" s="119"/>
      <c r="DH7" s="128"/>
      <c r="DJ7" s="42" t="s">
        <v>32</v>
      </c>
      <c r="DK7" s="43" t="s">
        <v>33</v>
      </c>
      <c r="DL7" s="43"/>
      <c r="DM7" s="119" t="s">
        <v>23</v>
      </c>
      <c r="DN7" s="119"/>
      <c r="DO7" s="119"/>
      <c r="DP7" s="129"/>
      <c r="DQ7" s="119" t="s">
        <v>24</v>
      </c>
      <c r="DR7" s="119"/>
      <c r="DS7" s="119"/>
      <c r="DT7" s="119"/>
      <c r="DU7" s="44" t="s">
        <v>27</v>
      </c>
      <c r="DV7" s="44" t="s">
        <v>28</v>
      </c>
      <c r="DW7" s="119"/>
      <c r="DX7" s="128"/>
      <c r="DZ7" s="42" t="s">
        <v>32</v>
      </c>
      <c r="EA7" s="43" t="s">
        <v>33</v>
      </c>
      <c r="EB7" s="43"/>
      <c r="EC7" s="119" t="s">
        <v>23</v>
      </c>
      <c r="ED7" s="119"/>
      <c r="EE7" s="119"/>
      <c r="EF7" s="129"/>
      <c r="EG7" s="119" t="s">
        <v>24</v>
      </c>
      <c r="EH7" s="119"/>
      <c r="EI7" s="119"/>
      <c r="EJ7" s="119"/>
      <c r="EK7" s="44" t="s">
        <v>27</v>
      </c>
      <c r="EL7" s="44" t="s">
        <v>28</v>
      </c>
      <c r="EM7" s="119"/>
      <c r="EN7" s="128"/>
      <c r="EP7" s="42" t="s">
        <v>32</v>
      </c>
      <c r="EQ7" s="43" t="s">
        <v>33</v>
      </c>
      <c r="ER7" s="43"/>
      <c r="ES7" s="119" t="s">
        <v>23</v>
      </c>
      <c r="ET7" s="119"/>
      <c r="EU7" s="119"/>
      <c r="EV7" s="129"/>
      <c r="EW7" s="119" t="s">
        <v>24</v>
      </c>
      <c r="EX7" s="119"/>
      <c r="EY7" s="119"/>
      <c r="EZ7" s="119"/>
      <c r="FA7" s="44" t="s">
        <v>27</v>
      </c>
      <c r="FB7" s="44" t="s">
        <v>28</v>
      </c>
      <c r="FC7" s="119"/>
      <c r="FD7" s="128"/>
    </row>
    <row r="8" spans="1:160" x14ac:dyDescent="0.45">
      <c r="B8" s="45">
        <v>1</v>
      </c>
      <c r="C8" s="46" t="str">
        <f>TEXT(D8,"aaa")</f>
        <v>月</v>
      </c>
      <c r="D8" s="47">
        <f>DATE($T$1,$X$1,B8)</f>
        <v>45383</v>
      </c>
      <c r="E8" s="48"/>
      <c r="F8" s="46" t="s">
        <v>25</v>
      </c>
      <c r="G8" s="48"/>
      <c r="H8" s="46" t="s">
        <v>26</v>
      </c>
      <c r="I8" s="48"/>
      <c r="J8" s="46" t="s">
        <v>25</v>
      </c>
      <c r="K8" s="48"/>
      <c r="L8" s="46" t="s">
        <v>26</v>
      </c>
      <c r="M8" s="48"/>
      <c r="N8" s="48"/>
      <c r="O8" s="48"/>
      <c r="P8" s="49"/>
      <c r="R8" s="45">
        <v>1</v>
      </c>
      <c r="S8" s="46" t="str">
        <f>TEXT(T8,"aaa")</f>
        <v>月</v>
      </c>
      <c r="T8" s="47">
        <f>DATE($T$1,$X$1,R8)</f>
        <v>45383</v>
      </c>
      <c r="U8" s="48"/>
      <c r="V8" s="46" t="s">
        <v>25</v>
      </c>
      <c r="W8" s="48"/>
      <c r="X8" s="46" t="s">
        <v>26</v>
      </c>
      <c r="Y8" s="48"/>
      <c r="Z8" s="46" t="s">
        <v>25</v>
      </c>
      <c r="AA8" s="48"/>
      <c r="AB8" s="46" t="s">
        <v>26</v>
      </c>
      <c r="AC8" s="48"/>
      <c r="AD8" s="48"/>
      <c r="AE8" s="48"/>
      <c r="AF8" s="49"/>
      <c r="AH8" s="45">
        <v>1</v>
      </c>
      <c r="AI8" s="46" t="str">
        <f>TEXT(AJ8,"aaa")</f>
        <v>月</v>
      </c>
      <c r="AJ8" s="47">
        <f>DATE($T$1,$X$1,AH8)</f>
        <v>45383</v>
      </c>
      <c r="AK8" s="48"/>
      <c r="AL8" s="46" t="s">
        <v>25</v>
      </c>
      <c r="AM8" s="48"/>
      <c r="AN8" s="46" t="s">
        <v>26</v>
      </c>
      <c r="AO8" s="48"/>
      <c r="AP8" s="46" t="s">
        <v>25</v>
      </c>
      <c r="AQ8" s="48"/>
      <c r="AR8" s="46" t="s">
        <v>26</v>
      </c>
      <c r="AS8" s="48"/>
      <c r="AT8" s="48"/>
      <c r="AU8" s="48"/>
      <c r="AV8" s="49"/>
      <c r="AX8" s="45">
        <v>1</v>
      </c>
      <c r="AY8" s="46" t="str">
        <f>TEXT(AZ8,"aaa")</f>
        <v>月</v>
      </c>
      <c r="AZ8" s="47">
        <f>DATE($T$1,$X$1,AX8)</f>
        <v>45383</v>
      </c>
      <c r="BA8" s="48"/>
      <c r="BB8" s="46" t="s">
        <v>25</v>
      </c>
      <c r="BC8" s="48"/>
      <c r="BD8" s="46" t="s">
        <v>26</v>
      </c>
      <c r="BE8" s="48"/>
      <c r="BF8" s="46" t="s">
        <v>25</v>
      </c>
      <c r="BG8" s="48"/>
      <c r="BH8" s="46" t="s">
        <v>26</v>
      </c>
      <c r="BI8" s="48"/>
      <c r="BJ8" s="48"/>
      <c r="BK8" s="48"/>
      <c r="BL8" s="49"/>
      <c r="BN8" s="45">
        <v>1</v>
      </c>
      <c r="BO8" s="46" t="str">
        <f>TEXT(BP8,"aaa")</f>
        <v>月</v>
      </c>
      <c r="BP8" s="47">
        <f>DATE($T$1,$X$1,BN8)</f>
        <v>45383</v>
      </c>
      <c r="BQ8" s="48"/>
      <c r="BR8" s="46" t="s">
        <v>25</v>
      </c>
      <c r="BS8" s="48"/>
      <c r="BT8" s="46" t="s">
        <v>26</v>
      </c>
      <c r="BU8" s="48"/>
      <c r="BV8" s="46" t="s">
        <v>25</v>
      </c>
      <c r="BW8" s="48"/>
      <c r="BX8" s="46" t="s">
        <v>26</v>
      </c>
      <c r="BY8" s="48"/>
      <c r="BZ8" s="48"/>
      <c r="CA8" s="48"/>
      <c r="CB8" s="49"/>
      <c r="CD8" s="45">
        <v>1</v>
      </c>
      <c r="CE8" s="46" t="str">
        <f>TEXT(CF8,"aaa")</f>
        <v>月</v>
      </c>
      <c r="CF8" s="47">
        <f>DATE($T$1,$X$1,CD8)</f>
        <v>45383</v>
      </c>
      <c r="CG8" s="48"/>
      <c r="CH8" s="46" t="s">
        <v>25</v>
      </c>
      <c r="CI8" s="48"/>
      <c r="CJ8" s="46" t="s">
        <v>26</v>
      </c>
      <c r="CK8" s="48"/>
      <c r="CL8" s="46" t="s">
        <v>25</v>
      </c>
      <c r="CM8" s="48"/>
      <c r="CN8" s="46" t="s">
        <v>26</v>
      </c>
      <c r="CO8" s="48"/>
      <c r="CP8" s="48"/>
      <c r="CQ8" s="48"/>
      <c r="CR8" s="49"/>
      <c r="CT8" s="45">
        <v>1</v>
      </c>
      <c r="CU8" s="46" t="str">
        <f>TEXT(CV8,"aaa")</f>
        <v>月</v>
      </c>
      <c r="CV8" s="47">
        <f>DATE($T$1,$X$1,CT8)</f>
        <v>45383</v>
      </c>
      <c r="CW8" s="48"/>
      <c r="CX8" s="46" t="s">
        <v>25</v>
      </c>
      <c r="CY8" s="48"/>
      <c r="CZ8" s="46" t="s">
        <v>26</v>
      </c>
      <c r="DA8" s="48"/>
      <c r="DB8" s="46" t="s">
        <v>25</v>
      </c>
      <c r="DC8" s="48"/>
      <c r="DD8" s="46" t="s">
        <v>26</v>
      </c>
      <c r="DE8" s="48"/>
      <c r="DF8" s="48"/>
      <c r="DG8" s="48"/>
      <c r="DH8" s="49"/>
      <c r="DJ8" s="45">
        <v>1</v>
      </c>
      <c r="DK8" s="46" t="str">
        <f>TEXT(DL8,"aaa")</f>
        <v>月</v>
      </c>
      <c r="DL8" s="47">
        <f>DATE($T$1,$X$1,DJ8)</f>
        <v>45383</v>
      </c>
      <c r="DM8" s="48"/>
      <c r="DN8" s="46" t="s">
        <v>25</v>
      </c>
      <c r="DO8" s="48"/>
      <c r="DP8" s="46" t="s">
        <v>26</v>
      </c>
      <c r="DQ8" s="48"/>
      <c r="DR8" s="46" t="s">
        <v>25</v>
      </c>
      <c r="DS8" s="48"/>
      <c r="DT8" s="46" t="s">
        <v>26</v>
      </c>
      <c r="DU8" s="48"/>
      <c r="DV8" s="48"/>
      <c r="DW8" s="48"/>
      <c r="DX8" s="49"/>
      <c r="DZ8" s="45">
        <v>1</v>
      </c>
      <c r="EA8" s="46" t="str">
        <f>TEXT(EB8,"aaa")</f>
        <v>月</v>
      </c>
      <c r="EB8" s="47">
        <f>DATE($T$1,$X$1,DZ8)</f>
        <v>45383</v>
      </c>
      <c r="EC8" s="48"/>
      <c r="ED8" s="46" t="s">
        <v>25</v>
      </c>
      <c r="EE8" s="48"/>
      <c r="EF8" s="46" t="s">
        <v>26</v>
      </c>
      <c r="EG8" s="48"/>
      <c r="EH8" s="46" t="s">
        <v>25</v>
      </c>
      <c r="EI8" s="48"/>
      <c r="EJ8" s="46" t="s">
        <v>26</v>
      </c>
      <c r="EK8" s="48"/>
      <c r="EL8" s="48"/>
      <c r="EM8" s="48"/>
      <c r="EN8" s="49"/>
      <c r="EP8" s="45">
        <v>1</v>
      </c>
      <c r="EQ8" s="46" t="str">
        <f>TEXT(ER8,"aaa")</f>
        <v>月</v>
      </c>
      <c r="ER8" s="47">
        <f>DATE($T$1,$X$1,EP8)</f>
        <v>45383</v>
      </c>
      <c r="ES8" s="48"/>
      <c r="ET8" s="46" t="s">
        <v>25</v>
      </c>
      <c r="EU8" s="48"/>
      <c r="EV8" s="46" t="s">
        <v>26</v>
      </c>
      <c r="EW8" s="48"/>
      <c r="EX8" s="46" t="s">
        <v>25</v>
      </c>
      <c r="EY8" s="48"/>
      <c r="EZ8" s="46" t="s">
        <v>26</v>
      </c>
      <c r="FA8" s="48"/>
      <c r="FB8" s="48"/>
      <c r="FC8" s="48"/>
      <c r="FD8" s="49"/>
    </row>
    <row r="9" spans="1:160" x14ac:dyDescent="0.45">
      <c r="B9" s="50">
        <v>2</v>
      </c>
      <c r="C9" s="51" t="str">
        <f t="shared" ref="C9:C38" si="0">TEXT(D9,"aaa")</f>
        <v>火</v>
      </c>
      <c r="D9" s="52">
        <f t="shared" ref="D9:D34" si="1">DATE($T$1,$X$1,B9)</f>
        <v>45384</v>
      </c>
      <c r="E9" s="53"/>
      <c r="F9" s="51" t="s">
        <v>25</v>
      </c>
      <c r="G9" s="53"/>
      <c r="H9" s="51" t="s">
        <v>26</v>
      </c>
      <c r="I9" s="53"/>
      <c r="J9" s="51" t="s">
        <v>25</v>
      </c>
      <c r="K9" s="53"/>
      <c r="L9" s="51" t="s">
        <v>26</v>
      </c>
      <c r="M9" s="53"/>
      <c r="N9" s="53"/>
      <c r="O9" s="53"/>
      <c r="P9" s="54"/>
      <c r="R9" s="50">
        <v>2</v>
      </c>
      <c r="S9" s="51" t="str">
        <f t="shared" ref="S9:S38" si="2">TEXT(T9,"aaa")</f>
        <v>火</v>
      </c>
      <c r="T9" s="52">
        <f t="shared" ref="T9:T34" si="3">DATE($T$1,$X$1,R9)</f>
        <v>45384</v>
      </c>
      <c r="U9" s="53"/>
      <c r="V9" s="51" t="s">
        <v>25</v>
      </c>
      <c r="W9" s="53"/>
      <c r="X9" s="51" t="s">
        <v>26</v>
      </c>
      <c r="Y9" s="53"/>
      <c r="Z9" s="51" t="s">
        <v>25</v>
      </c>
      <c r="AA9" s="53"/>
      <c r="AB9" s="51" t="s">
        <v>26</v>
      </c>
      <c r="AC9" s="53"/>
      <c r="AD9" s="53"/>
      <c r="AE9" s="53"/>
      <c r="AF9" s="54"/>
      <c r="AH9" s="50">
        <v>2</v>
      </c>
      <c r="AI9" s="51" t="str">
        <f t="shared" ref="AI9:AI38" si="4">TEXT(AJ9,"aaa")</f>
        <v>火</v>
      </c>
      <c r="AJ9" s="52">
        <f t="shared" ref="AJ9:AJ34" si="5">DATE($T$1,$X$1,AH9)</f>
        <v>45384</v>
      </c>
      <c r="AK9" s="53"/>
      <c r="AL9" s="51" t="s">
        <v>25</v>
      </c>
      <c r="AM9" s="53"/>
      <c r="AN9" s="51" t="s">
        <v>26</v>
      </c>
      <c r="AO9" s="53"/>
      <c r="AP9" s="51" t="s">
        <v>25</v>
      </c>
      <c r="AQ9" s="53"/>
      <c r="AR9" s="51" t="s">
        <v>26</v>
      </c>
      <c r="AS9" s="53"/>
      <c r="AT9" s="53"/>
      <c r="AU9" s="53"/>
      <c r="AV9" s="54"/>
      <c r="AX9" s="50">
        <v>2</v>
      </c>
      <c r="AY9" s="51" t="str">
        <f t="shared" ref="AY9:AY38" si="6">TEXT(AZ9,"aaa")</f>
        <v>火</v>
      </c>
      <c r="AZ9" s="52">
        <f t="shared" ref="AZ9:AZ34" si="7">DATE($T$1,$X$1,AX9)</f>
        <v>45384</v>
      </c>
      <c r="BA9" s="53"/>
      <c r="BB9" s="51" t="s">
        <v>25</v>
      </c>
      <c r="BC9" s="53"/>
      <c r="BD9" s="51" t="s">
        <v>26</v>
      </c>
      <c r="BE9" s="53"/>
      <c r="BF9" s="51" t="s">
        <v>25</v>
      </c>
      <c r="BG9" s="53"/>
      <c r="BH9" s="51" t="s">
        <v>26</v>
      </c>
      <c r="BI9" s="53"/>
      <c r="BJ9" s="53"/>
      <c r="BK9" s="53"/>
      <c r="BL9" s="54"/>
      <c r="BN9" s="50">
        <v>2</v>
      </c>
      <c r="BO9" s="51" t="str">
        <f t="shared" ref="BO9:BO38" si="8">TEXT(BP9,"aaa")</f>
        <v>火</v>
      </c>
      <c r="BP9" s="52">
        <f t="shared" ref="BP9:BP34" si="9">DATE($T$1,$X$1,BN9)</f>
        <v>45384</v>
      </c>
      <c r="BQ9" s="53"/>
      <c r="BR9" s="51" t="s">
        <v>25</v>
      </c>
      <c r="BS9" s="53"/>
      <c r="BT9" s="51" t="s">
        <v>26</v>
      </c>
      <c r="BU9" s="53"/>
      <c r="BV9" s="51" t="s">
        <v>25</v>
      </c>
      <c r="BW9" s="53"/>
      <c r="BX9" s="51" t="s">
        <v>26</v>
      </c>
      <c r="BY9" s="53"/>
      <c r="BZ9" s="53"/>
      <c r="CA9" s="53"/>
      <c r="CB9" s="54"/>
      <c r="CD9" s="50">
        <v>2</v>
      </c>
      <c r="CE9" s="51" t="str">
        <f t="shared" ref="CE9:CE38" si="10">TEXT(CF9,"aaa")</f>
        <v>火</v>
      </c>
      <c r="CF9" s="52">
        <f t="shared" ref="CF9:CF34" si="11">DATE($T$1,$X$1,CD9)</f>
        <v>45384</v>
      </c>
      <c r="CG9" s="53"/>
      <c r="CH9" s="51" t="s">
        <v>25</v>
      </c>
      <c r="CI9" s="53"/>
      <c r="CJ9" s="51" t="s">
        <v>26</v>
      </c>
      <c r="CK9" s="53"/>
      <c r="CL9" s="51" t="s">
        <v>25</v>
      </c>
      <c r="CM9" s="53"/>
      <c r="CN9" s="51" t="s">
        <v>26</v>
      </c>
      <c r="CO9" s="53"/>
      <c r="CP9" s="53"/>
      <c r="CQ9" s="53"/>
      <c r="CR9" s="54"/>
      <c r="CT9" s="50">
        <v>2</v>
      </c>
      <c r="CU9" s="51" t="str">
        <f t="shared" ref="CU9:CU38" si="12">TEXT(CV9,"aaa")</f>
        <v>火</v>
      </c>
      <c r="CV9" s="52">
        <f t="shared" ref="CV9:CV34" si="13">DATE($T$1,$X$1,CT9)</f>
        <v>45384</v>
      </c>
      <c r="CW9" s="53"/>
      <c r="CX9" s="51" t="s">
        <v>25</v>
      </c>
      <c r="CY9" s="53"/>
      <c r="CZ9" s="51" t="s">
        <v>26</v>
      </c>
      <c r="DA9" s="53"/>
      <c r="DB9" s="51" t="s">
        <v>25</v>
      </c>
      <c r="DC9" s="53"/>
      <c r="DD9" s="51" t="s">
        <v>26</v>
      </c>
      <c r="DE9" s="53"/>
      <c r="DF9" s="53"/>
      <c r="DG9" s="53"/>
      <c r="DH9" s="54"/>
      <c r="DJ9" s="50">
        <v>2</v>
      </c>
      <c r="DK9" s="51" t="str">
        <f t="shared" ref="DK9:DK38" si="14">TEXT(DL9,"aaa")</f>
        <v>火</v>
      </c>
      <c r="DL9" s="52">
        <f t="shared" ref="DL9:DL34" si="15">DATE($T$1,$X$1,DJ9)</f>
        <v>45384</v>
      </c>
      <c r="DM9" s="53"/>
      <c r="DN9" s="51" t="s">
        <v>25</v>
      </c>
      <c r="DO9" s="53"/>
      <c r="DP9" s="51" t="s">
        <v>26</v>
      </c>
      <c r="DQ9" s="53"/>
      <c r="DR9" s="51" t="s">
        <v>25</v>
      </c>
      <c r="DS9" s="53"/>
      <c r="DT9" s="51" t="s">
        <v>26</v>
      </c>
      <c r="DU9" s="53"/>
      <c r="DV9" s="53"/>
      <c r="DW9" s="53"/>
      <c r="DX9" s="54"/>
      <c r="DZ9" s="50">
        <v>2</v>
      </c>
      <c r="EA9" s="51" t="str">
        <f t="shared" ref="EA9:EA38" si="16">TEXT(EB9,"aaa")</f>
        <v>火</v>
      </c>
      <c r="EB9" s="52">
        <f t="shared" ref="EB9:EB34" si="17">DATE($T$1,$X$1,DZ9)</f>
        <v>45384</v>
      </c>
      <c r="EC9" s="53"/>
      <c r="ED9" s="51" t="s">
        <v>25</v>
      </c>
      <c r="EE9" s="53"/>
      <c r="EF9" s="51" t="s">
        <v>26</v>
      </c>
      <c r="EG9" s="53"/>
      <c r="EH9" s="51" t="s">
        <v>25</v>
      </c>
      <c r="EI9" s="53"/>
      <c r="EJ9" s="51" t="s">
        <v>26</v>
      </c>
      <c r="EK9" s="53"/>
      <c r="EL9" s="53"/>
      <c r="EM9" s="53"/>
      <c r="EN9" s="54"/>
      <c r="EP9" s="50">
        <v>2</v>
      </c>
      <c r="EQ9" s="51" t="str">
        <f t="shared" ref="EQ9:EQ38" si="18">TEXT(ER9,"aaa")</f>
        <v>火</v>
      </c>
      <c r="ER9" s="52">
        <f t="shared" ref="ER9:ER34" si="19">DATE($T$1,$X$1,EP9)</f>
        <v>45384</v>
      </c>
      <c r="ES9" s="53"/>
      <c r="ET9" s="51" t="s">
        <v>25</v>
      </c>
      <c r="EU9" s="53"/>
      <c r="EV9" s="51" t="s">
        <v>26</v>
      </c>
      <c r="EW9" s="53"/>
      <c r="EX9" s="51" t="s">
        <v>25</v>
      </c>
      <c r="EY9" s="53"/>
      <c r="EZ9" s="51" t="s">
        <v>26</v>
      </c>
      <c r="FA9" s="53"/>
      <c r="FB9" s="53"/>
      <c r="FC9" s="53"/>
      <c r="FD9" s="54"/>
    </row>
    <row r="10" spans="1:160" x14ac:dyDescent="0.45">
      <c r="B10" s="55">
        <v>3</v>
      </c>
      <c r="C10" s="51" t="str">
        <f t="shared" si="0"/>
        <v>水</v>
      </c>
      <c r="D10" s="52">
        <f t="shared" si="1"/>
        <v>45385</v>
      </c>
      <c r="E10" s="53"/>
      <c r="F10" s="51" t="s">
        <v>25</v>
      </c>
      <c r="G10" s="53"/>
      <c r="H10" s="51" t="s">
        <v>26</v>
      </c>
      <c r="I10" s="53"/>
      <c r="J10" s="51" t="s">
        <v>25</v>
      </c>
      <c r="K10" s="53"/>
      <c r="L10" s="51" t="s">
        <v>26</v>
      </c>
      <c r="M10" s="53"/>
      <c r="N10" s="53"/>
      <c r="O10" s="53"/>
      <c r="P10" s="54"/>
      <c r="R10" s="55">
        <v>3</v>
      </c>
      <c r="S10" s="51" t="str">
        <f t="shared" si="2"/>
        <v>水</v>
      </c>
      <c r="T10" s="52">
        <f t="shared" si="3"/>
        <v>45385</v>
      </c>
      <c r="U10" s="53"/>
      <c r="V10" s="51" t="s">
        <v>25</v>
      </c>
      <c r="W10" s="53"/>
      <c r="X10" s="51" t="s">
        <v>26</v>
      </c>
      <c r="Y10" s="53"/>
      <c r="Z10" s="51" t="s">
        <v>25</v>
      </c>
      <c r="AA10" s="53"/>
      <c r="AB10" s="51" t="s">
        <v>26</v>
      </c>
      <c r="AC10" s="53"/>
      <c r="AD10" s="53"/>
      <c r="AE10" s="53"/>
      <c r="AF10" s="54"/>
      <c r="AH10" s="55">
        <v>3</v>
      </c>
      <c r="AI10" s="51" t="str">
        <f t="shared" si="4"/>
        <v>水</v>
      </c>
      <c r="AJ10" s="52">
        <f t="shared" si="5"/>
        <v>45385</v>
      </c>
      <c r="AK10" s="53"/>
      <c r="AL10" s="51" t="s">
        <v>25</v>
      </c>
      <c r="AM10" s="53"/>
      <c r="AN10" s="51" t="s">
        <v>26</v>
      </c>
      <c r="AO10" s="53"/>
      <c r="AP10" s="51" t="s">
        <v>25</v>
      </c>
      <c r="AQ10" s="53"/>
      <c r="AR10" s="51" t="s">
        <v>26</v>
      </c>
      <c r="AS10" s="53"/>
      <c r="AT10" s="53"/>
      <c r="AU10" s="53"/>
      <c r="AV10" s="54"/>
      <c r="AX10" s="55">
        <v>3</v>
      </c>
      <c r="AY10" s="51" t="str">
        <f t="shared" si="6"/>
        <v>水</v>
      </c>
      <c r="AZ10" s="52">
        <f t="shared" si="7"/>
        <v>45385</v>
      </c>
      <c r="BA10" s="53"/>
      <c r="BB10" s="51" t="s">
        <v>25</v>
      </c>
      <c r="BC10" s="53"/>
      <c r="BD10" s="51" t="s">
        <v>26</v>
      </c>
      <c r="BE10" s="53"/>
      <c r="BF10" s="51" t="s">
        <v>25</v>
      </c>
      <c r="BG10" s="53"/>
      <c r="BH10" s="51" t="s">
        <v>26</v>
      </c>
      <c r="BI10" s="53"/>
      <c r="BJ10" s="53"/>
      <c r="BK10" s="53"/>
      <c r="BL10" s="54"/>
      <c r="BN10" s="55">
        <v>3</v>
      </c>
      <c r="BO10" s="51" t="str">
        <f t="shared" si="8"/>
        <v>水</v>
      </c>
      <c r="BP10" s="52">
        <f t="shared" si="9"/>
        <v>45385</v>
      </c>
      <c r="BQ10" s="53"/>
      <c r="BR10" s="51" t="s">
        <v>25</v>
      </c>
      <c r="BS10" s="53"/>
      <c r="BT10" s="51" t="s">
        <v>26</v>
      </c>
      <c r="BU10" s="53"/>
      <c r="BV10" s="51" t="s">
        <v>25</v>
      </c>
      <c r="BW10" s="53"/>
      <c r="BX10" s="51" t="s">
        <v>26</v>
      </c>
      <c r="BY10" s="53"/>
      <c r="BZ10" s="53"/>
      <c r="CA10" s="53"/>
      <c r="CB10" s="54"/>
      <c r="CD10" s="55">
        <v>3</v>
      </c>
      <c r="CE10" s="51" t="str">
        <f t="shared" si="10"/>
        <v>水</v>
      </c>
      <c r="CF10" s="52">
        <f t="shared" si="11"/>
        <v>45385</v>
      </c>
      <c r="CG10" s="53"/>
      <c r="CH10" s="51" t="s">
        <v>25</v>
      </c>
      <c r="CI10" s="53"/>
      <c r="CJ10" s="51" t="s">
        <v>26</v>
      </c>
      <c r="CK10" s="53"/>
      <c r="CL10" s="51" t="s">
        <v>25</v>
      </c>
      <c r="CM10" s="53"/>
      <c r="CN10" s="51" t="s">
        <v>26</v>
      </c>
      <c r="CO10" s="53"/>
      <c r="CP10" s="53"/>
      <c r="CQ10" s="53"/>
      <c r="CR10" s="54"/>
      <c r="CT10" s="55">
        <v>3</v>
      </c>
      <c r="CU10" s="51" t="str">
        <f t="shared" si="12"/>
        <v>水</v>
      </c>
      <c r="CV10" s="52">
        <f t="shared" si="13"/>
        <v>45385</v>
      </c>
      <c r="CW10" s="53"/>
      <c r="CX10" s="51" t="s">
        <v>25</v>
      </c>
      <c r="CY10" s="53"/>
      <c r="CZ10" s="51" t="s">
        <v>26</v>
      </c>
      <c r="DA10" s="53"/>
      <c r="DB10" s="51" t="s">
        <v>25</v>
      </c>
      <c r="DC10" s="53"/>
      <c r="DD10" s="51" t="s">
        <v>26</v>
      </c>
      <c r="DE10" s="53"/>
      <c r="DF10" s="53"/>
      <c r="DG10" s="53"/>
      <c r="DH10" s="54"/>
      <c r="DJ10" s="55">
        <v>3</v>
      </c>
      <c r="DK10" s="51" t="str">
        <f t="shared" si="14"/>
        <v>水</v>
      </c>
      <c r="DL10" s="52">
        <f t="shared" si="15"/>
        <v>45385</v>
      </c>
      <c r="DM10" s="53"/>
      <c r="DN10" s="51" t="s">
        <v>25</v>
      </c>
      <c r="DO10" s="53"/>
      <c r="DP10" s="51" t="s">
        <v>26</v>
      </c>
      <c r="DQ10" s="53"/>
      <c r="DR10" s="51" t="s">
        <v>25</v>
      </c>
      <c r="DS10" s="53"/>
      <c r="DT10" s="51" t="s">
        <v>26</v>
      </c>
      <c r="DU10" s="53"/>
      <c r="DV10" s="53"/>
      <c r="DW10" s="53"/>
      <c r="DX10" s="54"/>
      <c r="DZ10" s="55">
        <v>3</v>
      </c>
      <c r="EA10" s="51" t="str">
        <f t="shared" si="16"/>
        <v>水</v>
      </c>
      <c r="EB10" s="52">
        <f t="shared" si="17"/>
        <v>45385</v>
      </c>
      <c r="EC10" s="53"/>
      <c r="ED10" s="51" t="s">
        <v>25</v>
      </c>
      <c r="EE10" s="53"/>
      <c r="EF10" s="51" t="s">
        <v>26</v>
      </c>
      <c r="EG10" s="53"/>
      <c r="EH10" s="51" t="s">
        <v>25</v>
      </c>
      <c r="EI10" s="53"/>
      <c r="EJ10" s="51" t="s">
        <v>26</v>
      </c>
      <c r="EK10" s="53"/>
      <c r="EL10" s="53"/>
      <c r="EM10" s="53"/>
      <c r="EN10" s="54"/>
      <c r="EP10" s="55">
        <v>3</v>
      </c>
      <c r="EQ10" s="51" t="str">
        <f t="shared" si="18"/>
        <v>水</v>
      </c>
      <c r="ER10" s="52">
        <f t="shared" si="19"/>
        <v>45385</v>
      </c>
      <c r="ES10" s="53"/>
      <c r="ET10" s="51" t="s">
        <v>25</v>
      </c>
      <c r="EU10" s="53"/>
      <c r="EV10" s="51" t="s">
        <v>26</v>
      </c>
      <c r="EW10" s="53"/>
      <c r="EX10" s="51" t="s">
        <v>25</v>
      </c>
      <c r="EY10" s="53"/>
      <c r="EZ10" s="51" t="s">
        <v>26</v>
      </c>
      <c r="FA10" s="53"/>
      <c r="FB10" s="53"/>
      <c r="FC10" s="53"/>
      <c r="FD10" s="54"/>
    </row>
    <row r="11" spans="1:160" x14ac:dyDescent="0.45">
      <c r="B11" s="50">
        <v>4</v>
      </c>
      <c r="C11" s="51" t="str">
        <f t="shared" si="0"/>
        <v>木</v>
      </c>
      <c r="D11" s="52">
        <f t="shared" si="1"/>
        <v>45386</v>
      </c>
      <c r="E11" s="53"/>
      <c r="F11" s="51" t="s">
        <v>25</v>
      </c>
      <c r="G11" s="53"/>
      <c r="H11" s="51" t="s">
        <v>26</v>
      </c>
      <c r="I11" s="53"/>
      <c r="J11" s="51" t="s">
        <v>25</v>
      </c>
      <c r="K11" s="53"/>
      <c r="L11" s="51" t="s">
        <v>26</v>
      </c>
      <c r="M11" s="53"/>
      <c r="N11" s="53"/>
      <c r="O11" s="53"/>
      <c r="P11" s="54"/>
      <c r="R11" s="50">
        <v>4</v>
      </c>
      <c r="S11" s="51" t="str">
        <f t="shared" si="2"/>
        <v>木</v>
      </c>
      <c r="T11" s="52">
        <f t="shared" si="3"/>
        <v>45386</v>
      </c>
      <c r="U11" s="53"/>
      <c r="V11" s="51" t="s">
        <v>25</v>
      </c>
      <c r="W11" s="53"/>
      <c r="X11" s="51" t="s">
        <v>26</v>
      </c>
      <c r="Y11" s="53"/>
      <c r="Z11" s="51" t="s">
        <v>25</v>
      </c>
      <c r="AA11" s="53"/>
      <c r="AB11" s="51" t="s">
        <v>26</v>
      </c>
      <c r="AC11" s="53"/>
      <c r="AD11" s="53"/>
      <c r="AE11" s="53"/>
      <c r="AF11" s="54"/>
      <c r="AH11" s="50">
        <v>4</v>
      </c>
      <c r="AI11" s="51" t="str">
        <f t="shared" si="4"/>
        <v>木</v>
      </c>
      <c r="AJ11" s="52">
        <f t="shared" si="5"/>
        <v>45386</v>
      </c>
      <c r="AK11" s="53"/>
      <c r="AL11" s="51" t="s">
        <v>25</v>
      </c>
      <c r="AM11" s="53"/>
      <c r="AN11" s="51" t="s">
        <v>26</v>
      </c>
      <c r="AO11" s="53"/>
      <c r="AP11" s="51" t="s">
        <v>25</v>
      </c>
      <c r="AQ11" s="53"/>
      <c r="AR11" s="51" t="s">
        <v>26</v>
      </c>
      <c r="AS11" s="53"/>
      <c r="AT11" s="53"/>
      <c r="AU11" s="53"/>
      <c r="AV11" s="54"/>
      <c r="AX11" s="50">
        <v>4</v>
      </c>
      <c r="AY11" s="51" t="str">
        <f t="shared" si="6"/>
        <v>木</v>
      </c>
      <c r="AZ11" s="52">
        <f t="shared" si="7"/>
        <v>45386</v>
      </c>
      <c r="BA11" s="53"/>
      <c r="BB11" s="51" t="s">
        <v>25</v>
      </c>
      <c r="BC11" s="53"/>
      <c r="BD11" s="51" t="s">
        <v>26</v>
      </c>
      <c r="BE11" s="53"/>
      <c r="BF11" s="51" t="s">
        <v>25</v>
      </c>
      <c r="BG11" s="53"/>
      <c r="BH11" s="51" t="s">
        <v>26</v>
      </c>
      <c r="BI11" s="53"/>
      <c r="BJ11" s="53"/>
      <c r="BK11" s="53"/>
      <c r="BL11" s="54"/>
      <c r="BN11" s="50">
        <v>4</v>
      </c>
      <c r="BO11" s="51" t="str">
        <f t="shared" si="8"/>
        <v>木</v>
      </c>
      <c r="BP11" s="52">
        <f t="shared" si="9"/>
        <v>45386</v>
      </c>
      <c r="BQ11" s="53"/>
      <c r="BR11" s="51" t="s">
        <v>25</v>
      </c>
      <c r="BS11" s="53"/>
      <c r="BT11" s="51" t="s">
        <v>26</v>
      </c>
      <c r="BU11" s="53"/>
      <c r="BV11" s="51" t="s">
        <v>25</v>
      </c>
      <c r="BW11" s="53"/>
      <c r="BX11" s="51" t="s">
        <v>26</v>
      </c>
      <c r="BY11" s="53"/>
      <c r="BZ11" s="53"/>
      <c r="CA11" s="53"/>
      <c r="CB11" s="54"/>
      <c r="CD11" s="50">
        <v>4</v>
      </c>
      <c r="CE11" s="51" t="str">
        <f t="shared" si="10"/>
        <v>木</v>
      </c>
      <c r="CF11" s="52">
        <f t="shared" si="11"/>
        <v>45386</v>
      </c>
      <c r="CG11" s="53"/>
      <c r="CH11" s="51" t="s">
        <v>25</v>
      </c>
      <c r="CI11" s="53"/>
      <c r="CJ11" s="51" t="s">
        <v>26</v>
      </c>
      <c r="CK11" s="53"/>
      <c r="CL11" s="51" t="s">
        <v>25</v>
      </c>
      <c r="CM11" s="53"/>
      <c r="CN11" s="51" t="s">
        <v>26</v>
      </c>
      <c r="CO11" s="53"/>
      <c r="CP11" s="53"/>
      <c r="CQ11" s="53"/>
      <c r="CR11" s="54"/>
      <c r="CT11" s="50">
        <v>4</v>
      </c>
      <c r="CU11" s="51" t="str">
        <f t="shared" si="12"/>
        <v>木</v>
      </c>
      <c r="CV11" s="52">
        <f t="shared" si="13"/>
        <v>45386</v>
      </c>
      <c r="CW11" s="53"/>
      <c r="CX11" s="51" t="s">
        <v>25</v>
      </c>
      <c r="CY11" s="53"/>
      <c r="CZ11" s="51" t="s">
        <v>26</v>
      </c>
      <c r="DA11" s="53"/>
      <c r="DB11" s="51" t="s">
        <v>25</v>
      </c>
      <c r="DC11" s="53"/>
      <c r="DD11" s="51" t="s">
        <v>26</v>
      </c>
      <c r="DE11" s="53"/>
      <c r="DF11" s="53"/>
      <c r="DG11" s="53"/>
      <c r="DH11" s="54"/>
      <c r="DJ11" s="50">
        <v>4</v>
      </c>
      <c r="DK11" s="51" t="str">
        <f t="shared" si="14"/>
        <v>木</v>
      </c>
      <c r="DL11" s="52">
        <f t="shared" si="15"/>
        <v>45386</v>
      </c>
      <c r="DM11" s="53"/>
      <c r="DN11" s="51" t="s">
        <v>25</v>
      </c>
      <c r="DO11" s="53"/>
      <c r="DP11" s="51" t="s">
        <v>26</v>
      </c>
      <c r="DQ11" s="53"/>
      <c r="DR11" s="51" t="s">
        <v>25</v>
      </c>
      <c r="DS11" s="53"/>
      <c r="DT11" s="51" t="s">
        <v>26</v>
      </c>
      <c r="DU11" s="53"/>
      <c r="DV11" s="53"/>
      <c r="DW11" s="53"/>
      <c r="DX11" s="54"/>
      <c r="DZ11" s="50">
        <v>4</v>
      </c>
      <c r="EA11" s="51" t="str">
        <f t="shared" si="16"/>
        <v>木</v>
      </c>
      <c r="EB11" s="52">
        <f t="shared" si="17"/>
        <v>45386</v>
      </c>
      <c r="EC11" s="53"/>
      <c r="ED11" s="51" t="s">
        <v>25</v>
      </c>
      <c r="EE11" s="53"/>
      <c r="EF11" s="51" t="s">
        <v>26</v>
      </c>
      <c r="EG11" s="53"/>
      <c r="EH11" s="51" t="s">
        <v>25</v>
      </c>
      <c r="EI11" s="53"/>
      <c r="EJ11" s="51" t="s">
        <v>26</v>
      </c>
      <c r="EK11" s="53"/>
      <c r="EL11" s="53"/>
      <c r="EM11" s="53"/>
      <c r="EN11" s="54"/>
      <c r="EP11" s="50">
        <v>4</v>
      </c>
      <c r="EQ11" s="51" t="str">
        <f t="shared" si="18"/>
        <v>木</v>
      </c>
      <c r="ER11" s="52">
        <f t="shared" si="19"/>
        <v>45386</v>
      </c>
      <c r="ES11" s="53"/>
      <c r="ET11" s="51" t="s">
        <v>25</v>
      </c>
      <c r="EU11" s="53"/>
      <c r="EV11" s="51" t="s">
        <v>26</v>
      </c>
      <c r="EW11" s="53"/>
      <c r="EX11" s="51" t="s">
        <v>25</v>
      </c>
      <c r="EY11" s="53"/>
      <c r="EZ11" s="51" t="s">
        <v>26</v>
      </c>
      <c r="FA11" s="53"/>
      <c r="FB11" s="53"/>
      <c r="FC11" s="53"/>
      <c r="FD11" s="54"/>
    </row>
    <row r="12" spans="1:160" x14ac:dyDescent="0.45">
      <c r="B12" s="50">
        <v>5</v>
      </c>
      <c r="C12" s="51" t="str">
        <f t="shared" si="0"/>
        <v>金</v>
      </c>
      <c r="D12" s="52">
        <f t="shared" si="1"/>
        <v>45387</v>
      </c>
      <c r="E12" s="53"/>
      <c r="F12" s="51" t="s">
        <v>25</v>
      </c>
      <c r="G12" s="53"/>
      <c r="H12" s="51" t="s">
        <v>26</v>
      </c>
      <c r="I12" s="53"/>
      <c r="J12" s="51" t="s">
        <v>25</v>
      </c>
      <c r="K12" s="53"/>
      <c r="L12" s="51" t="s">
        <v>26</v>
      </c>
      <c r="M12" s="53"/>
      <c r="N12" s="53"/>
      <c r="O12" s="53"/>
      <c r="P12" s="54"/>
      <c r="R12" s="50">
        <v>5</v>
      </c>
      <c r="S12" s="51" t="str">
        <f t="shared" si="2"/>
        <v>金</v>
      </c>
      <c r="T12" s="52">
        <f t="shared" si="3"/>
        <v>45387</v>
      </c>
      <c r="U12" s="53"/>
      <c r="V12" s="51" t="s">
        <v>25</v>
      </c>
      <c r="W12" s="53"/>
      <c r="X12" s="51" t="s">
        <v>26</v>
      </c>
      <c r="Y12" s="53"/>
      <c r="Z12" s="51" t="s">
        <v>25</v>
      </c>
      <c r="AA12" s="53"/>
      <c r="AB12" s="51" t="s">
        <v>26</v>
      </c>
      <c r="AC12" s="53"/>
      <c r="AD12" s="53"/>
      <c r="AE12" s="53"/>
      <c r="AF12" s="54"/>
      <c r="AH12" s="50">
        <v>5</v>
      </c>
      <c r="AI12" s="51" t="str">
        <f t="shared" si="4"/>
        <v>金</v>
      </c>
      <c r="AJ12" s="52">
        <f t="shared" si="5"/>
        <v>45387</v>
      </c>
      <c r="AK12" s="53"/>
      <c r="AL12" s="51" t="s">
        <v>25</v>
      </c>
      <c r="AM12" s="53"/>
      <c r="AN12" s="51" t="s">
        <v>26</v>
      </c>
      <c r="AO12" s="53"/>
      <c r="AP12" s="51" t="s">
        <v>25</v>
      </c>
      <c r="AQ12" s="53"/>
      <c r="AR12" s="51" t="s">
        <v>26</v>
      </c>
      <c r="AS12" s="53"/>
      <c r="AT12" s="53"/>
      <c r="AU12" s="53"/>
      <c r="AV12" s="54"/>
      <c r="AX12" s="50">
        <v>5</v>
      </c>
      <c r="AY12" s="51" t="str">
        <f t="shared" si="6"/>
        <v>金</v>
      </c>
      <c r="AZ12" s="52">
        <f t="shared" si="7"/>
        <v>45387</v>
      </c>
      <c r="BA12" s="53"/>
      <c r="BB12" s="51" t="s">
        <v>25</v>
      </c>
      <c r="BC12" s="53"/>
      <c r="BD12" s="51" t="s">
        <v>26</v>
      </c>
      <c r="BE12" s="53"/>
      <c r="BF12" s="51" t="s">
        <v>25</v>
      </c>
      <c r="BG12" s="53"/>
      <c r="BH12" s="51" t="s">
        <v>26</v>
      </c>
      <c r="BI12" s="53"/>
      <c r="BJ12" s="53"/>
      <c r="BK12" s="53"/>
      <c r="BL12" s="54"/>
      <c r="BN12" s="50">
        <v>5</v>
      </c>
      <c r="BO12" s="51" t="str">
        <f t="shared" si="8"/>
        <v>金</v>
      </c>
      <c r="BP12" s="52">
        <f t="shared" si="9"/>
        <v>45387</v>
      </c>
      <c r="BQ12" s="53"/>
      <c r="BR12" s="51" t="s">
        <v>25</v>
      </c>
      <c r="BS12" s="53"/>
      <c r="BT12" s="51" t="s">
        <v>26</v>
      </c>
      <c r="BU12" s="53"/>
      <c r="BV12" s="51" t="s">
        <v>25</v>
      </c>
      <c r="BW12" s="53"/>
      <c r="BX12" s="51" t="s">
        <v>26</v>
      </c>
      <c r="BY12" s="53"/>
      <c r="BZ12" s="53"/>
      <c r="CA12" s="53"/>
      <c r="CB12" s="54"/>
      <c r="CD12" s="50">
        <v>5</v>
      </c>
      <c r="CE12" s="51" t="str">
        <f t="shared" si="10"/>
        <v>金</v>
      </c>
      <c r="CF12" s="52">
        <f t="shared" si="11"/>
        <v>45387</v>
      </c>
      <c r="CG12" s="53"/>
      <c r="CH12" s="51" t="s">
        <v>25</v>
      </c>
      <c r="CI12" s="53"/>
      <c r="CJ12" s="51" t="s">
        <v>26</v>
      </c>
      <c r="CK12" s="53"/>
      <c r="CL12" s="51" t="s">
        <v>25</v>
      </c>
      <c r="CM12" s="53"/>
      <c r="CN12" s="51" t="s">
        <v>26</v>
      </c>
      <c r="CO12" s="53"/>
      <c r="CP12" s="53"/>
      <c r="CQ12" s="53"/>
      <c r="CR12" s="54"/>
      <c r="CT12" s="50">
        <v>5</v>
      </c>
      <c r="CU12" s="51" t="str">
        <f t="shared" si="12"/>
        <v>金</v>
      </c>
      <c r="CV12" s="52">
        <f t="shared" si="13"/>
        <v>45387</v>
      </c>
      <c r="CW12" s="53"/>
      <c r="CX12" s="51" t="s">
        <v>25</v>
      </c>
      <c r="CY12" s="53"/>
      <c r="CZ12" s="51" t="s">
        <v>26</v>
      </c>
      <c r="DA12" s="53"/>
      <c r="DB12" s="51" t="s">
        <v>25</v>
      </c>
      <c r="DC12" s="53"/>
      <c r="DD12" s="51" t="s">
        <v>26</v>
      </c>
      <c r="DE12" s="53"/>
      <c r="DF12" s="53"/>
      <c r="DG12" s="53"/>
      <c r="DH12" s="54"/>
      <c r="DJ12" s="50">
        <v>5</v>
      </c>
      <c r="DK12" s="51" t="str">
        <f t="shared" si="14"/>
        <v>金</v>
      </c>
      <c r="DL12" s="52">
        <f t="shared" si="15"/>
        <v>45387</v>
      </c>
      <c r="DM12" s="53"/>
      <c r="DN12" s="51" t="s">
        <v>25</v>
      </c>
      <c r="DO12" s="53"/>
      <c r="DP12" s="51" t="s">
        <v>26</v>
      </c>
      <c r="DQ12" s="53"/>
      <c r="DR12" s="51" t="s">
        <v>25</v>
      </c>
      <c r="DS12" s="53"/>
      <c r="DT12" s="51" t="s">
        <v>26</v>
      </c>
      <c r="DU12" s="53"/>
      <c r="DV12" s="53"/>
      <c r="DW12" s="53"/>
      <c r="DX12" s="54"/>
      <c r="DZ12" s="50">
        <v>5</v>
      </c>
      <c r="EA12" s="51" t="str">
        <f t="shared" si="16"/>
        <v>金</v>
      </c>
      <c r="EB12" s="52">
        <f t="shared" si="17"/>
        <v>45387</v>
      </c>
      <c r="EC12" s="53"/>
      <c r="ED12" s="51" t="s">
        <v>25</v>
      </c>
      <c r="EE12" s="53"/>
      <c r="EF12" s="51" t="s">
        <v>26</v>
      </c>
      <c r="EG12" s="53"/>
      <c r="EH12" s="51" t="s">
        <v>25</v>
      </c>
      <c r="EI12" s="53"/>
      <c r="EJ12" s="51" t="s">
        <v>26</v>
      </c>
      <c r="EK12" s="53"/>
      <c r="EL12" s="53"/>
      <c r="EM12" s="53"/>
      <c r="EN12" s="54"/>
      <c r="EP12" s="50">
        <v>5</v>
      </c>
      <c r="EQ12" s="51" t="str">
        <f t="shared" si="18"/>
        <v>金</v>
      </c>
      <c r="ER12" s="52">
        <f t="shared" si="19"/>
        <v>45387</v>
      </c>
      <c r="ES12" s="53"/>
      <c r="ET12" s="51" t="s">
        <v>25</v>
      </c>
      <c r="EU12" s="53"/>
      <c r="EV12" s="51" t="s">
        <v>26</v>
      </c>
      <c r="EW12" s="53"/>
      <c r="EX12" s="51" t="s">
        <v>25</v>
      </c>
      <c r="EY12" s="53"/>
      <c r="EZ12" s="51" t="s">
        <v>26</v>
      </c>
      <c r="FA12" s="53"/>
      <c r="FB12" s="53"/>
      <c r="FC12" s="53"/>
      <c r="FD12" s="54"/>
    </row>
    <row r="13" spans="1:160" x14ac:dyDescent="0.45">
      <c r="B13" s="50">
        <v>6</v>
      </c>
      <c r="C13" s="51" t="str">
        <f t="shared" si="0"/>
        <v>土</v>
      </c>
      <c r="D13" s="52">
        <f t="shared" si="1"/>
        <v>45388</v>
      </c>
      <c r="E13" s="53"/>
      <c r="F13" s="51" t="s">
        <v>25</v>
      </c>
      <c r="G13" s="53"/>
      <c r="H13" s="51" t="s">
        <v>26</v>
      </c>
      <c r="I13" s="53"/>
      <c r="J13" s="51" t="s">
        <v>25</v>
      </c>
      <c r="K13" s="53"/>
      <c r="L13" s="51" t="s">
        <v>26</v>
      </c>
      <c r="M13" s="53"/>
      <c r="N13" s="53"/>
      <c r="O13" s="53"/>
      <c r="P13" s="54"/>
      <c r="R13" s="50">
        <v>6</v>
      </c>
      <c r="S13" s="51" t="str">
        <f t="shared" si="2"/>
        <v>土</v>
      </c>
      <c r="T13" s="52">
        <f t="shared" si="3"/>
        <v>45388</v>
      </c>
      <c r="U13" s="53"/>
      <c r="V13" s="51" t="s">
        <v>25</v>
      </c>
      <c r="W13" s="53"/>
      <c r="X13" s="51" t="s">
        <v>26</v>
      </c>
      <c r="Y13" s="53"/>
      <c r="Z13" s="51" t="s">
        <v>25</v>
      </c>
      <c r="AA13" s="53"/>
      <c r="AB13" s="51" t="s">
        <v>26</v>
      </c>
      <c r="AC13" s="53"/>
      <c r="AD13" s="53"/>
      <c r="AE13" s="53"/>
      <c r="AF13" s="54"/>
      <c r="AH13" s="50">
        <v>6</v>
      </c>
      <c r="AI13" s="51" t="str">
        <f t="shared" si="4"/>
        <v>土</v>
      </c>
      <c r="AJ13" s="52">
        <f t="shared" si="5"/>
        <v>45388</v>
      </c>
      <c r="AK13" s="53"/>
      <c r="AL13" s="51" t="s">
        <v>25</v>
      </c>
      <c r="AM13" s="53"/>
      <c r="AN13" s="51" t="s">
        <v>26</v>
      </c>
      <c r="AO13" s="53"/>
      <c r="AP13" s="51" t="s">
        <v>25</v>
      </c>
      <c r="AQ13" s="53"/>
      <c r="AR13" s="51" t="s">
        <v>26</v>
      </c>
      <c r="AS13" s="53"/>
      <c r="AT13" s="53"/>
      <c r="AU13" s="53"/>
      <c r="AV13" s="54"/>
      <c r="AX13" s="50">
        <v>6</v>
      </c>
      <c r="AY13" s="51" t="str">
        <f t="shared" si="6"/>
        <v>土</v>
      </c>
      <c r="AZ13" s="52">
        <f t="shared" si="7"/>
        <v>45388</v>
      </c>
      <c r="BA13" s="53"/>
      <c r="BB13" s="51" t="s">
        <v>25</v>
      </c>
      <c r="BC13" s="53"/>
      <c r="BD13" s="51" t="s">
        <v>26</v>
      </c>
      <c r="BE13" s="53"/>
      <c r="BF13" s="51" t="s">
        <v>25</v>
      </c>
      <c r="BG13" s="53"/>
      <c r="BH13" s="51" t="s">
        <v>26</v>
      </c>
      <c r="BI13" s="53"/>
      <c r="BJ13" s="53"/>
      <c r="BK13" s="53"/>
      <c r="BL13" s="54"/>
      <c r="BN13" s="50">
        <v>6</v>
      </c>
      <c r="BO13" s="51" t="str">
        <f t="shared" si="8"/>
        <v>土</v>
      </c>
      <c r="BP13" s="52">
        <f t="shared" si="9"/>
        <v>45388</v>
      </c>
      <c r="BQ13" s="53"/>
      <c r="BR13" s="51" t="s">
        <v>25</v>
      </c>
      <c r="BS13" s="53"/>
      <c r="BT13" s="51" t="s">
        <v>26</v>
      </c>
      <c r="BU13" s="53"/>
      <c r="BV13" s="51" t="s">
        <v>25</v>
      </c>
      <c r="BW13" s="53"/>
      <c r="BX13" s="51" t="s">
        <v>26</v>
      </c>
      <c r="BY13" s="53"/>
      <c r="BZ13" s="53"/>
      <c r="CA13" s="53"/>
      <c r="CB13" s="54"/>
      <c r="CD13" s="50">
        <v>6</v>
      </c>
      <c r="CE13" s="51" t="str">
        <f t="shared" si="10"/>
        <v>土</v>
      </c>
      <c r="CF13" s="52">
        <f t="shared" si="11"/>
        <v>45388</v>
      </c>
      <c r="CG13" s="53"/>
      <c r="CH13" s="51" t="s">
        <v>25</v>
      </c>
      <c r="CI13" s="53"/>
      <c r="CJ13" s="51" t="s">
        <v>26</v>
      </c>
      <c r="CK13" s="53"/>
      <c r="CL13" s="51" t="s">
        <v>25</v>
      </c>
      <c r="CM13" s="53"/>
      <c r="CN13" s="51" t="s">
        <v>26</v>
      </c>
      <c r="CO13" s="53"/>
      <c r="CP13" s="53"/>
      <c r="CQ13" s="53"/>
      <c r="CR13" s="54"/>
      <c r="CT13" s="50">
        <v>6</v>
      </c>
      <c r="CU13" s="51" t="str">
        <f t="shared" si="12"/>
        <v>土</v>
      </c>
      <c r="CV13" s="52">
        <f t="shared" si="13"/>
        <v>45388</v>
      </c>
      <c r="CW13" s="53"/>
      <c r="CX13" s="51" t="s">
        <v>25</v>
      </c>
      <c r="CY13" s="53"/>
      <c r="CZ13" s="51" t="s">
        <v>26</v>
      </c>
      <c r="DA13" s="53"/>
      <c r="DB13" s="51" t="s">
        <v>25</v>
      </c>
      <c r="DC13" s="53"/>
      <c r="DD13" s="51" t="s">
        <v>26</v>
      </c>
      <c r="DE13" s="53"/>
      <c r="DF13" s="53"/>
      <c r="DG13" s="53"/>
      <c r="DH13" s="54"/>
      <c r="DJ13" s="50">
        <v>6</v>
      </c>
      <c r="DK13" s="51" t="str">
        <f t="shared" si="14"/>
        <v>土</v>
      </c>
      <c r="DL13" s="52">
        <f t="shared" si="15"/>
        <v>45388</v>
      </c>
      <c r="DM13" s="53"/>
      <c r="DN13" s="51" t="s">
        <v>25</v>
      </c>
      <c r="DO13" s="53"/>
      <c r="DP13" s="51" t="s">
        <v>26</v>
      </c>
      <c r="DQ13" s="53"/>
      <c r="DR13" s="51" t="s">
        <v>25</v>
      </c>
      <c r="DS13" s="53"/>
      <c r="DT13" s="51" t="s">
        <v>26</v>
      </c>
      <c r="DU13" s="53"/>
      <c r="DV13" s="53"/>
      <c r="DW13" s="53"/>
      <c r="DX13" s="54"/>
      <c r="DZ13" s="50">
        <v>6</v>
      </c>
      <c r="EA13" s="51" t="str">
        <f t="shared" si="16"/>
        <v>土</v>
      </c>
      <c r="EB13" s="52">
        <f t="shared" si="17"/>
        <v>45388</v>
      </c>
      <c r="EC13" s="53"/>
      <c r="ED13" s="51" t="s">
        <v>25</v>
      </c>
      <c r="EE13" s="53"/>
      <c r="EF13" s="51" t="s">
        <v>26</v>
      </c>
      <c r="EG13" s="53"/>
      <c r="EH13" s="51" t="s">
        <v>25</v>
      </c>
      <c r="EI13" s="53"/>
      <c r="EJ13" s="51" t="s">
        <v>26</v>
      </c>
      <c r="EK13" s="53"/>
      <c r="EL13" s="53"/>
      <c r="EM13" s="53"/>
      <c r="EN13" s="54"/>
      <c r="EP13" s="50">
        <v>6</v>
      </c>
      <c r="EQ13" s="51" t="str">
        <f t="shared" si="18"/>
        <v>土</v>
      </c>
      <c r="ER13" s="52">
        <f t="shared" si="19"/>
        <v>45388</v>
      </c>
      <c r="ES13" s="53"/>
      <c r="ET13" s="51" t="s">
        <v>25</v>
      </c>
      <c r="EU13" s="53"/>
      <c r="EV13" s="51" t="s">
        <v>26</v>
      </c>
      <c r="EW13" s="53"/>
      <c r="EX13" s="51" t="s">
        <v>25</v>
      </c>
      <c r="EY13" s="53"/>
      <c r="EZ13" s="51" t="s">
        <v>26</v>
      </c>
      <c r="FA13" s="53"/>
      <c r="FB13" s="53"/>
      <c r="FC13" s="53"/>
      <c r="FD13" s="54"/>
    </row>
    <row r="14" spans="1:160" x14ac:dyDescent="0.45">
      <c r="B14" s="56">
        <v>7</v>
      </c>
      <c r="C14" s="51" t="str">
        <f t="shared" si="0"/>
        <v>日</v>
      </c>
      <c r="D14" s="52">
        <f t="shared" si="1"/>
        <v>45389</v>
      </c>
      <c r="E14" s="53"/>
      <c r="F14" s="51" t="s">
        <v>25</v>
      </c>
      <c r="G14" s="53"/>
      <c r="H14" s="51" t="s">
        <v>26</v>
      </c>
      <c r="I14" s="53"/>
      <c r="J14" s="51" t="s">
        <v>25</v>
      </c>
      <c r="K14" s="53"/>
      <c r="L14" s="51" t="s">
        <v>26</v>
      </c>
      <c r="M14" s="53"/>
      <c r="N14" s="53"/>
      <c r="O14" s="53"/>
      <c r="P14" s="54"/>
      <c r="R14" s="56">
        <v>7</v>
      </c>
      <c r="S14" s="51" t="str">
        <f t="shared" si="2"/>
        <v>日</v>
      </c>
      <c r="T14" s="52">
        <f t="shared" si="3"/>
        <v>45389</v>
      </c>
      <c r="U14" s="53"/>
      <c r="V14" s="51" t="s">
        <v>25</v>
      </c>
      <c r="W14" s="53"/>
      <c r="X14" s="51" t="s">
        <v>26</v>
      </c>
      <c r="Y14" s="53"/>
      <c r="Z14" s="51" t="s">
        <v>25</v>
      </c>
      <c r="AA14" s="53"/>
      <c r="AB14" s="51" t="s">
        <v>26</v>
      </c>
      <c r="AC14" s="53"/>
      <c r="AD14" s="53"/>
      <c r="AE14" s="53"/>
      <c r="AF14" s="54"/>
      <c r="AH14" s="56">
        <v>7</v>
      </c>
      <c r="AI14" s="51" t="str">
        <f t="shared" si="4"/>
        <v>日</v>
      </c>
      <c r="AJ14" s="52">
        <f t="shared" si="5"/>
        <v>45389</v>
      </c>
      <c r="AK14" s="53"/>
      <c r="AL14" s="51" t="s">
        <v>25</v>
      </c>
      <c r="AM14" s="53"/>
      <c r="AN14" s="51" t="s">
        <v>26</v>
      </c>
      <c r="AO14" s="53"/>
      <c r="AP14" s="51" t="s">
        <v>25</v>
      </c>
      <c r="AQ14" s="53"/>
      <c r="AR14" s="51" t="s">
        <v>26</v>
      </c>
      <c r="AS14" s="53"/>
      <c r="AT14" s="53"/>
      <c r="AU14" s="53"/>
      <c r="AV14" s="54"/>
      <c r="AX14" s="56">
        <v>7</v>
      </c>
      <c r="AY14" s="51" t="str">
        <f t="shared" si="6"/>
        <v>日</v>
      </c>
      <c r="AZ14" s="52">
        <f t="shared" si="7"/>
        <v>45389</v>
      </c>
      <c r="BA14" s="53"/>
      <c r="BB14" s="51" t="s">
        <v>25</v>
      </c>
      <c r="BC14" s="53"/>
      <c r="BD14" s="51" t="s">
        <v>26</v>
      </c>
      <c r="BE14" s="53"/>
      <c r="BF14" s="51" t="s">
        <v>25</v>
      </c>
      <c r="BG14" s="53"/>
      <c r="BH14" s="51" t="s">
        <v>26</v>
      </c>
      <c r="BI14" s="53"/>
      <c r="BJ14" s="53"/>
      <c r="BK14" s="53"/>
      <c r="BL14" s="54"/>
      <c r="BN14" s="56">
        <v>7</v>
      </c>
      <c r="BO14" s="51" t="str">
        <f t="shared" si="8"/>
        <v>日</v>
      </c>
      <c r="BP14" s="52">
        <f t="shared" si="9"/>
        <v>45389</v>
      </c>
      <c r="BQ14" s="53"/>
      <c r="BR14" s="51" t="s">
        <v>25</v>
      </c>
      <c r="BS14" s="53"/>
      <c r="BT14" s="51" t="s">
        <v>26</v>
      </c>
      <c r="BU14" s="53"/>
      <c r="BV14" s="51" t="s">
        <v>25</v>
      </c>
      <c r="BW14" s="53"/>
      <c r="BX14" s="51" t="s">
        <v>26</v>
      </c>
      <c r="BY14" s="53"/>
      <c r="BZ14" s="53"/>
      <c r="CA14" s="53"/>
      <c r="CB14" s="54"/>
      <c r="CD14" s="56">
        <v>7</v>
      </c>
      <c r="CE14" s="51" t="str">
        <f t="shared" si="10"/>
        <v>日</v>
      </c>
      <c r="CF14" s="52">
        <f t="shared" si="11"/>
        <v>45389</v>
      </c>
      <c r="CG14" s="53"/>
      <c r="CH14" s="51" t="s">
        <v>25</v>
      </c>
      <c r="CI14" s="53"/>
      <c r="CJ14" s="51" t="s">
        <v>26</v>
      </c>
      <c r="CK14" s="53"/>
      <c r="CL14" s="51" t="s">
        <v>25</v>
      </c>
      <c r="CM14" s="53"/>
      <c r="CN14" s="51" t="s">
        <v>26</v>
      </c>
      <c r="CO14" s="53"/>
      <c r="CP14" s="53"/>
      <c r="CQ14" s="53"/>
      <c r="CR14" s="54"/>
      <c r="CT14" s="56">
        <v>7</v>
      </c>
      <c r="CU14" s="51" t="str">
        <f t="shared" si="12"/>
        <v>日</v>
      </c>
      <c r="CV14" s="52">
        <f t="shared" si="13"/>
        <v>45389</v>
      </c>
      <c r="CW14" s="53"/>
      <c r="CX14" s="51" t="s">
        <v>25</v>
      </c>
      <c r="CY14" s="53"/>
      <c r="CZ14" s="51" t="s">
        <v>26</v>
      </c>
      <c r="DA14" s="53"/>
      <c r="DB14" s="51" t="s">
        <v>25</v>
      </c>
      <c r="DC14" s="53"/>
      <c r="DD14" s="51" t="s">
        <v>26</v>
      </c>
      <c r="DE14" s="53"/>
      <c r="DF14" s="53"/>
      <c r="DG14" s="53"/>
      <c r="DH14" s="54"/>
      <c r="DJ14" s="56">
        <v>7</v>
      </c>
      <c r="DK14" s="51" t="str">
        <f t="shared" si="14"/>
        <v>日</v>
      </c>
      <c r="DL14" s="52">
        <f t="shared" si="15"/>
        <v>45389</v>
      </c>
      <c r="DM14" s="53"/>
      <c r="DN14" s="51" t="s">
        <v>25</v>
      </c>
      <c r="DO14" s="53"/>
      <c r="DP14" s="51" t="s">
        <v>26</v>
      </c>
      <c r="DQ14" s="53"/>
      <c r="DR14" s="51" t="s">
        <v>25</v>
      </c>
      <c r="DS14" s="53"/>
      <c r="DT14" s="51" t="s">
        <v>26</v>
      </c>
      <c r="DU14" s="53"/>
      <c r="DV14" s="53"/>
      <c r="DW14" s="53"/>
      <c r="DX14" s="54"/>
      <c r="DZ14" s="56">
        <v>7</v>
      </c>
      <c r="EA14" s="51" t="str">
        <f t="shared" si="16"/>
        <v>日</v>
      </c>
      <c r="EB14" s="52">
        <f t="shared" si="17"/>
        <v>45389</v>
      </c>
      <c r="EC14" s="53"/>
      <c r="ED14" s="51" t="s">
        <v>25</v>
      </c>
      <c r="EE14" s="53"/>
      <c r="EF14" s="51" t="s">
        <v>26</v>
      </c>
      <c r="EG14" s="53"/>
      <c r="EH14" s="51" t="s">
        <v>25</v>
      </c>
      <c r="EI14" s="53"/>
      <c r="EJ14" s="51" t="s">
        <v>26</v>
      </c>
      <c r="EK14" s="53"/>
      <c r="EL14" s="53"/>
      <c r="EM14" s="53"/>
      <c r="EN14" s="54"/>
      <c r="EP14" s="56">
        <v>7</v>
      </c>
      <c r="EQ14" s="51" t="str">
        <f t="shared" si="18"/>
        <v>日</v>
      </c>
      <c r="ER14" s="52">
        <f t="shared" si="19"/>
        <v>45389</v>
      </c>
      <c r="ES14" s="53"/>
      <c r="ET14" s="51" t="s">
        <v>25</v>
      </c>
      <c r="EU14" s="53"/>
      <c r="EV14" s="51" t="s">
        <v>26</v>
      </c>
      <c r="EW14" s="53"/>
      <c r="EX14" s="51" t="s">
        <v>25</v>
      </c>
      <c r="EY14" s="53"/>
      <c r="EZ14" s="51" t="s">
        <v>26</v>
      </c>
      <c r="FA14" s="53"/>
      <c r="FB14" s="53"/>
      <c r="FC14" s="53"/>
      <c r="FD14" s="54"/>
    </row>
    <row r="15" spans="1:160" x14ac:dyDescent="0.45">
      <c r="B15" s="50">
        <v>8</v>
      </c>
      <c r="C15" s="51" t="str">
        <f t="shared" si="0"/>
        <v>月</v>
      </c>
      <c r="D15" s="52">
        <f t="shared" si="1"/>
        <v>45390</v>
      </c>
      <c r="E15" s="53"/>
      <c r="F15" s="51" t="s">
        <v>25</v>
      </c>
      <c r="G15" s="53"/>
      <c r="H15" s="51" t="s">
        <v>26</v>
      </c>
      <c r="I15" s="53"/>
      <c r="J15" s="51" t="s">
        <v>25</v>
      </c>
      <c r="K15" s="53"/>
      <c r="L15" s="51" t="s">
        <v>26</v>
      </c>
      <c r="M15" s="53"/>
      <c r="N15" s="53"/>
      <c r="O15" s="53"/>
      <c r="P15" s="54"/>
      <c r="R15" s="50">
        <v>8</v>
      </c>
      <c r="S15" s="51" t="str">
        <f t="shared" si="2"/>
        <v>月</v>
      </c>
      <c r="T15" s="52">
        <f t="shared" si="3"/>
        <v>45390</v>
      </c>
      <c r="U15" s="53"/>
      <c r="V15" s="51" t="s">
        <v>25</v>
      </c>
      <c r="W15" s="53"/>
      <c r="X15" s="51" t="s">
        <v>26</v>
      </c>
      <c r="Y15" s="53"/>
      <c r="Z15" s="51" t="s">
        <v>25</v>
      </c>
      <c r="AA15" s="53"/>
      <c r="AB15" s="51" t="s">
        <v>26</v>
      </c>
      <c r="AC15" s="53"/>
      <c r="AD15" s="53"/>
      <c r="AE15" s="53"/>
      <c r="AF15" s="54"/>
      <c r="AH15" s="50">
        <v>8</v>
      </c>
      <c r="AI15" s="51" t="str">
        <f t="shared" si="4"/>
        <v>月</v>
      </c>
      <c r="AJ15" s="52">
        <f t="shared" si="5"/>
        <v>45390</v>
      </c>
      <c r="AK15" s="53"/>
      <c r="AL15" s="51" t="s">
        <v>25</v>
      </c>
      <c r="AM15" s="53"/>
      <c r="AN15" s="51" t="s">
        <v>26</v>
      </c>
      <c r="AO15" s="53"/>
      <c r="AP15" s="51" t="s">
        <v>25</v>
      </c>
      <c r="AQ15" s="53"/>
      <c r="AR15" s="51" t="s">
        <v>26</v>
      </c>
      <c r="AS15" s="53"/>
      <c r="AT15" s="53"/>
      <c r="AU15" s="53"/>
      <c r="AV15" s="54"/>
      <c r="AX15" s="50">
        <v>8</v>
      </c>
      <c r="AY15" s="51" t="str">
        <f t="shared" si="6"/>
        <v>月</v>
      </c>
      <c r="AZ15" s="52">
        <f t="shared" si="7"/>
        <v>45390</v>
      </c>
      <c r="BA15" s="53"/>
      <c r="BB15" s="51" t="s">
        <v>25</v>
      </c>
      <c r="BC15" s="53"/>
      <c r="BD15" s="51" t="s">
        <v>26</v>
      </c>
      <c r="BE15" s="53"/>
      <c r="BF15" s="51" t="s">
        <v>25</v>
      </c>
      <c r="BG15" s="53"/>
      <c r="BH15" s="51" t="s">
        <v>26</v>
      </c>
      <c r="BI15" s="53"/>
      <c r="BJ15" s="53"/>
      <c r="BK15" s="53"/>
      <c r="BL15" s="54"/>
      <c r="BN15" s="50">
        <v>8</v>
      </c>
      <c r="BO15" s="51" t="str">
        <f t="shared" si="8"/>
        <v>月</v>
      </c>
      <c r="BP15" s="52">
        <f t="shared" si="9"/>
        <v>45390</v>
      </c>
      <c r="BQ15" s="53"/>
      <c r="BR15" s="51" t="s">
        <v>25</v>
      </c>
      <c r="BS15" s="53"/>
      <c r="BT15" s="51" t="s">
        <v>26</v>
      </c>
      <c r="BU15" s="53"/>
      <c r="BV15" s="51" t="s">
        <v>25</v>
      </c>
      <c r="BW15" s="53"/>
      <c r="BX15" s="51" t="s">
        <v>26</v>
      </c>
      <c r="BY15" s="53"/>
      <c r="BZ15" s="53"/>
      <c r="CA15" s="53"/>
      <c r="CB15" s="54"/>
      <c r="CD15" s="50">
        <v>8</v>
      </c>
      <c r="CE15" s="51" t="str">
        <f t="shared" si="10"/>
        <v>月</v>
      </c>
      <c r="CF15" s="52">
        <f t="shared" si="11"/>
        <v>45390</v>
      </c>
      <c r="CG15" s="53"/>
      <c r="CH15" s="51" t="s">
        <v>25</v>
      </c>
      <c r="CI15" s="53"/>
      <c r="CJ15" s="51" t="s">
        <v>26</v>
      </c>
      <c r="CK15" s="53"/>
      <c r="CL15" s="51" t="s">
        <v>25</v>
      </c>
      <c r="CM15" s="53"/>
      <c r="CN15" s="51" t="s">
        <v>26</v>
      </c>
      <c r="CO15" s="53"/>
      <c r="CP15" s="53"/>
      <c r="CQ15" s="53"/>
      <c r="CR15" s="54"/>
      <c r="CT15" s="50">
        <v>8</v>
      </c>
      <c r="CU15" s="51" t="str">
        <f t="shared" si="12"/>
        <v>月</v>
      </c>
      <c r="CV15" s="52">
        <f t="shared" si="13"/>
        <v>45390</v>
      </c>
      <c r="CW15" s="53"/>
      <c r="CX15" s="51" t="s">
        <v>25</v>
      </c>
      <c r="CY15" s="53"/>
      <c r="CZ15" s="51" t="s">
        <v>26</v>
      </c>
      <c r="DA15" s="53"/>
      <c r="DB15" s="51" t="s">
        <v>25</v>
      </c>
      <c r="DC15" s="53"/>
      <c r="DD15" s="51" t="s">
        <v>26</v>
      </c>
      <c r="DE15" s="53"/>
      <c r="DF15" s="53"/>
      <c r="DG15" s="53"/>
      <c r="DH15" s="54"/>
      <c r="DJ15" s="50">
        <v>8</v>
      </c>
      <c r="DK15" s="51" t="str">
        <f t="shared" si="14"/>
        <v>月</v>
      </c>
      <c r="DL15" s="52">
        <f t="shared" si="15"/>
        <v>45390</v>
      </c>
      <c r="DM15" s="53"/>
      <c r="DN15" s="51" t="s">
        <v>25</v>
      </c>
      <c r="DO15" s="53"/>
      <c r="DP15" s="51" t="s">
        <v>26</v>
      </c>
      <c r="DQ15" s="53"/>
      <c r="DR15" s="51" t="s">
        <v>25</v>
      </c>
      <c r="DS15" s="53"/>
      <c r="DT15" s="51" t="s">
        <v>26</v>
      </c>
      <c r="DU15" s="53"/>
      <c r="DV15" s="53"/>
      <c r="DW15" s="53"/>
      <c r="DX15" s="54"/>
      <c r="DZ15" s="50">
        <v>8</v>
      </c>
      <c r="EA15" s="51" t="str">
        <f t="shared" si="16"/>
        <v>月</v>
      </c>
      <c r="EB15" s="52">
        <f t="shared" si="17"/>
        <v>45390</v>
      </c>
      <c r="EC15" s="53"/>
      <c r="ED15" s="51" t="s">
        <v>25</v>
      </c>
      <c r="EE15" s="53"/>
      <c r="EF15" s="51" t="s">
        <v>26</v>
      </c>
      <c r="EG15" s="53"/>
      <c r="EH15" s="51" t="s">
        <v>25</v>
      </c>
      <c r="EI15" s="53"/>
      <c r="EJ15" s="51" t="s">
        <v>26</v>
      </c>
      <c r="EK15" s="53"/>
      <c r="EL15" s="53"/>
      <c r="EM15" s="53"/>
      <c r="EN15" s="54"/>
      <c r="EP15" s="50">
        <v>8</v>
      </c>
      <c r="EQ15" s="51" t="str">
        <f t="shared" si="18"/>
        <v>月</v>
      </c>
      <c r="ER15" s="52">
        <f t="shared" si="19"/>
        <v>45390</v>
      </c>
      <c r="ES15" s="53"/>
      <c r="ET15" s="51" t="s">
        <v>25</v>
      </c>
      <c r="EU15" s="53"/>
      <c r="EV15" s="51" t="s">
        <v>26</v>
      </c>
      <c r="EW15" s="53"/>
      <c r="EX15" s="51" t="s">
        <v>25</v>
      </c>
      <c r="EY15" s="53"/>
      <c r="EZ15" s="51" t="s">
        <v>26</v>
      </c>
      <c r="FA15" s="53"/>
      <c r="FB15" s="53"/>
      <c r="FC15" s="53"/>
      <c r="FD15" s="54"/>
    </row>
    <row r="16" spans="1:160" x14ac:dyDescent="0.45">
      <c r="B16" s="55">
        <v>9</v>
      </c>
      <c r="C16" s="51" t="str">
        <f t="shared" si="0"/>
        <v>火</v>
      </c>
      <c r="D16" s="52">
        <f t="shared" si="1"/>
        <v>45391</v>
      </c>
      <c r="E16" s="53"/>
      <c r="F16" s="51" t="s">
        <v>25</v>
      </c>
      <c r="G16" s="53"/>
      <c r="H16" s="51" t="s">
        <v>26</v>
      </c>
      <c r="I16" s="53"/>
      <c r="J16" s="51" t="s">
        <v>25</v>
      </c>
      <c r="K16" s="53"/>
      <c r="L16" s="51" t="s">
        <v>26</v>
      </c>
      <c r="M16" s="53"/>
      <c r="N16" s="53"/>
      <c r="O16" s="53"/>
      <c r="P16" s="54"/>
      <c r="R16" s="55">
        <v>9</v>
      </c>
      <c r="S16" s="51" t="str">
        <f t="shared" si="2"/>
        <v>火</v>
      </c>
      <c r="T16" s="52">
        <f t="shared" si="3"/>
        <v>45391</v>
      </c>
      <c r="U16" s="53"/>
      <c r="V16" s="51" t="s">
        <v>25</v>
      </c>
      <c r="W16" s="53"/>
      <c r="X16" s="51" t="s">
        <v>26</v>
      </c>
      <c r="Y16" s="53"/>
      <c r="Z16" s="51" t="s">
        <v>25</v>
      </c>
      <c r="AA16" s="53"/>
      <c r="AB16" s="51" t="s">
        <v>26</v>
      </c>
      <c r="AC16" s="53"/>
      <c r="AD16" s="53"/>
      <c r="AE16" s="53"/>
      <c r="AF16" s="54"/>
      <c r="AH16" s="55">
        <v>9</v>
      </c>
      <c r="AI16" s="51" t="str">
        <f t="shared" si="4"/>
        <v>火</v>
      </c>
      <c r="AJ16" s="52">
        <f t="shared" si="5"/>
        <v>45391</v>
      </c>
      <c r="AK16" s="53"/>
      <c r="AL16" s="51" t="s">
        <v>25</v>
      </c>
      <c r="AM16" s="53"/>
      <c r="AN16" s="51" t="s">
        <v>26</v>
      </c>
      <c r="AO16" s="53"/>
      <c r="AP16" s="51" t="s">
        <v>25</v>
      </c>
      <c r="AQ16" s="53"/>
      <c r="AR16" s="51" t="s">
        <v>26</v>
      </c>
      <c r="AS16" s="53"/>
      <c r="AT16" s="53"/>
      <c r="AU16" s="53"/>
      <c r="AV16" s="54"/>
      <c r="AX16" s="55">
        <v>9</v>
      </c>
      <c r="AY16" s="51" t="str">
        <f t="shared" si="6"/>
        <v>火</v>
      </c>
      <c r="AZ16" s="52">
        <f t="shared" si="7"/>
        <v>45391</v>
      </c>
      <c r="BA16" s="53"/>
      <c r="BB16" s="51" t="s">
        <v>25</v>
      </c>
      <c r="BC16" s="53"/>
      <c r="BD16" s="51" t="s">
        <v>26</v>
      </c>
      <c r="BE16" s="53"/>
      <c r="BF16" s="51" t="s">
        <v>25</v>
      </c>
      <c r="BG16" s="53"/>
      <c r="BH16" s="51" t="s">
        <v>26</v>
      </c>
      <c r="BI16" s="53"/>
      <c r="BJ16" s="53"/>
      <c r="BK16" s="53"/>
      <c r="BL16" s="54"/>
      <c r="BN16" s="55">
        <v>9</v>
      </c>
      <c r="BO16" s="51" t="str">
        <f t="shared" si="8"/>
        <v>火</v>
      </c>
      <c r="BP16" s="52">
        <f t="shared" si="9"/>
        <v>45391</v>
      </c>
      <c r="BQ16" s="53"/>
      <c r="BR16" s="51" t="s">
        <v>25</v>
      </c>
      <c r="BS16" s="53"/>
      <c r="BT16" s="51" t="s">
        <v>26</v>
      </c>
      <c r="BU16" s="53"/>
      <c r="BV16" s="51" t="s">
        <v>25</v>
      </c>
      <c r="BW16" s="53"/>
      <c r="BX16" s="51" t="s">
        <v>26</v>
      </c>
      <c r="BY16" s="53"/>
      <c r="BZ16" s="53"/>
      <c r="CA16" s="53"/>
      <c r="CB16" s="54"/>
      <c r="CD16" s="55">
        <v>9</v>
      </c>
      <c r="CE16" s="51" t="str">
        <f t="shared" si="10"/>
        <v>火</v>
      </c>
      <c r="CF16" s="52">
        <f t="shared" si="11"/>
        <v>45391</v>
      </c>
      <c r="CG16" s="53"/>
      <c r="CH16" s="51" t="s">
        <v>25</v>
      </c>
      <c r="CI16" s="53"/>
      <c r="CJ16" s="51" t="s">
        <v>26</v>
      </c>
      <c r="CK16" s="53"/>
      <c r="CL16" s="51" t="s">
        <v>25</v>
      </c>
      <c r="CM16" s="53"/>
      <c r="CN16" s="51" t="s">
        <v>26</v>
      </c>
      <c r="CO16" s="53"/>
      <c r="CP16" s="53"/>
      <c r="CQ16" s="53"/>
      <c r="CR16" s="54"/>
      <c r="CT16" s="55">
        <v>9</v>
      </c>
      <c r="CU16" s="51" t="str">
        <f t="shared" si="12"/>
        <v>火</v>
      </c>
      <c r="CV16" s="52">
        <f t="shared" si="13"/>
        <v>45391</v>
      </c>
      <c r="CW16" s="53"/>
      <c r="CX16" s="51" t="s">
        <v>25</v>
      </c>
      <c r="CY16" s="53"/>
      <c r="CZ16" s="51" t="s">
        <v>26</v>
      </c>
      <c r="DA16" s="53"/>
      <c r="DB16" s="51" t="s">
        <v>25</v>
      </c>
      <c r="DC16" s="53"/>
      <c r="DD16" s="51" t="s">
        <v>26</v>
      </c>
      <c r="DE16" s="53"/>
      <c r="DF16" s="53"/>
      <c r="DG16" s="53"/>
      <c r="DH16" s="54"/>
      <c r="DJ16" s="55">
        <v>9</v>
      </c>
      <c r="DK16" s="51" t="str">
        <f t="shared" si="14"/>
        <v>火</v>
      </c>
      <c r="DL16" s="52">
        <f t="shared" si="15"/>
        <v>45391</v>
      </c>
      <c r="DM16" s="53"/>
      <c r="DN16" s="51" t="s">
        <v>25</v>
      </c>
      <c r="DO16" s="53"/>
      <c r="DP16" s="51" t="s">
        <v>26</v>
      </c>
      <c r="DQ16" s="53"/>
      <c r="DR16" s="51" t="s">
        <v>25</v>
      </c>
      <c r="DS16" s="53"/>
      <c r="DT16" s="51" t="s">
        <v>26</v>
      </c>
      <c r="DU16" s="53"/>
      <c r="DV16" s="53"/>
      <c r="DW16" s="53"/>
      <c r="DX16" s="54"/>
      <c r="DZ16" s="55">
        <v>9</v>
      </c>
      <c r="EA16" s="51" t="str">
        <f t="shared" si="16"/>
        <v>火</v>
      </c>
      <c r="EB16" s="52">
        <f t="shared" si="17"/>
        <v>45391</v>
      </c>
      <c r="EC16" s="53"/>
      <c r="ED16" s="51" t="s">
        <v>25</v>
      </c>
      <c r="EE16" s="53"/>
      <c r="EF16" s="51" t="s">
        <v>26</v>
      </c>
      <c r="EG16" s="53"/>
      <c r="EH16" s="51" t="s">
        <v>25</v>
      </c>
      <c r="EI16" s="53"/>
      <c r="EJ16" s="51" t="s">
        <v>26</v>
      </c>
      <c r="EK16" s="53"/>
      <c r="EL16" s="53"/>
      <c r="EM16" s="53"/>
      <c r="EN16" s="54"/>
      <c r="EP16" s="55">
        <v>9</v>
      </c>
      <c r="EQ16" s="51" t="str">
        <f t="shared" si="18"/>
        <v>火</v>
      </c>
      <c r="ER16" s="52">
        <f t="shared" si="19"/>
        <v>45391</v>
      </c>
      <c r="ES16" s="53"/>
      <c r="ET16" s="51" t="s">
        <v>25</v>
      </c>
      <c r="EU16" s="53"/>
      <c r="EV16" s="51" t="s">
        <v>26</v>
      </c>
      <c r="EW16" s="53"/>
      <c r="EX16" s="51" t="s">
        <v>25</v>
      </c>
      <c r="EY16" s="53"/>
      <c r="EZ16" s="51" t="s">
        <v>26</v>
      </c>
      <c r="FA16" s="53"/>
      <c r="FB16" s="53"/>
      <c r="FC16" s="53"/>
      <c r="FD16" s="54"/>
    </row>
    <row r="17" spans="2:160" x14ac:dyDescent="0.45">
      <c r="B17" s="50">
        <v>10</v>
      </c>
      <c r="C17" s="51" t="str">
        <f t="shared" si="0"/>
        <v>水</v>
      </c>
      <c r="D17" s="52">
        <f t="shared" si="1"/>
        <v>45392</v>
      </c>
      <c r="E17" s="53"/>
      <c r="F17" s="51" t="s">
        <v>25</v>
      </c>
      <c r="G17" s="53"/>
      <c r="H17" s="51" t="s">
        <v>26</v>
      </c>
      <c r="I17" s="53"/>
      <c r="J17" s="51" t="s">
        <v>25</v>
      </c>
      <c r="K17" s="53"/>
      <c r="L17" s="51" t="s">
        <v>26</v>
      </c>
      <c r="M17" s="53"/>
      <c r="N17" s="53"/>
      <c r="O17" s="53"/>
      <c r="P17" s="54"/>
      <c r="R17" s="50">
        <v>10</v>
      </c>
      <c r="S17" s="51" t="str">
        <f t="shared" si="2"/>
        <v>水</v>
      </c>
      <c r="T17" s="52">
        <f t="shared" si="3"/>
        <v>45392</v>
      </c>
      <c r="U17" s="53"/>
      <c r="V17" s="51" t="s">
        <v>25</v>
      </c>
      <c r="W17" s="53"/>
      <c r="X17" s="51" t="s">
        <v>26</v>
      </c>
      <c r="Y17" s="53"/>
      <c r="Z17" s="51" t="s">
        <v>25</v>
      </c>
      <c r="AA17" s="53"/>
      <c r="AB17" s="51" t="s">
        <v>26</v>
      </c>
      <c r="AC17" s="53"/>
      <c r="AD17" s="53"/>
      <c r="AE17" s="53"/>
      <c r="AF17" s="54"/>
      <c r="AH17" s="50">
        <v>10</v>
      </c>
      <c r="AI17" s="51" t="str">
        <f t="shared" si="4"/>
        <v>水</v>
      </c>
      <c r="AJ17" s="52">
        <f t="shared" si="5"/>
        <v>45392</v>
      </c>
      <c r="AK17" s="53"/>
      <c r="AL17" s="51" t="s">
        <v>25</v>
      </c>
      <c r="AM17" s="53"/>
      <c r="AN17" s="51" t="s">
        <v>26</v>
      </c>
      <c r="AO17" s="53"/>
      <c r="AP17" s="51" t="s">
        <v>25</v>
      </c>
      <c r="AQ17" s="53"/>
      <c r="AR17" s="51" t="s">
        <v>26</v>
      </c>
      <c r="AS17" s="53"/>
      <c r="AT17" s="53"/>
      <c r="AU17" s="53"/>
      <c r="AV17" s="54"/>
      <c r="AX17" s="50">
        <v>10</v>
      </c>
      <c r="AY17" s="51" t="str">
        <f t="shared" si="6"/>
        <v>水</v>
      </c>
      <c r="AZ17" s="52">
        <f t="shared" si="7"/>
        <v>45392</v>
      </c>
      <c r="BA17" s="53"/>
      <c r="BB17" s="51" t="s">
        <v>25</v>
      </c>
      <c r="BC17" s="53"/>
      <c r="BD17" s="51" t="s">
        <v>26</v>
      </c>
      <c r="BE17" s="53"/>
      <c r="BF17" s="51" t="s">
        <v>25</v>
      </c>
      <c r="BG17" s="53"/>
      <c r="BH17" s="51" t="s">
        <v>26</v>
      </c>
      <c r="BI17" s="53"/>
      <c r="BJ17" s="53"/>
      <c r="BK17" s="53"/>
      <c r="BL17" s="54"/>
      <c r="BN17" s="50">
        <v>10</v>
      </c>
      <c r="BO17" s="51" t="str">
        <f t="shared" si="8"/>
        <v>水</v>
      </c>
      <c r="BP17" s="52">
        <f t="shared" si="9"/>
        <v>45392</v>
      </c>
      <c r="BQ17" s="53"/>
      <c r="BR17" s="51" t="s">
        <v>25</v>
      </c>
      <c r="BS17" s="53"/>
      <c r="BT17" s="51" t="s">
        <v>26</v>
      </c>
      <c r="BU17" s="53"/>
      <c r="BV17" s="51" t="s">
        <v>25</v>
      </c>
      <c r="BW17" s="53"/>
      <c r="BX17" s="51" t="s">
        <v>26</v>
      </c>
      <c r="BY17" s="53"/>
      <c r="BZ17" s="53"/>
      <c r="CA17" s="53"/>
      <c r="CB17" s="54"/>
      <c r="CD17" s="50">
        <v>10</v>
      </c>
      <c r="CE17" s="51" t="str">
        <f t="shared" si="10"/>
        <v>水</v>
      </c>
      <c r="CF17" s="52">
        <f t="shared" si="11"/>
        <v>45392</v>
      </c>
      <c r="CG17" s="53"/>
      <c r="CH17" s="51" t="s">
        <v>25</v>
      </c>
      <c r="CI17" s="53"/>
      <c r="CJ17" s="51" t="s">
        <v>26</v>
      </c>
      <c r="CK17" s="53"/>
      <c r="CL17" s="51" t="s">
        <v>25</v>
      </c>
      <c r="CM17" s="53"/>
      <c r="CN17" s="51" t="s">
        <v>26</v>
      </c>
      <c r="CO17" s="53"/>
      <c r="CP17" s="53"/>
      <c r="CQ17" s="53"/>
      <c r="CR17" s="54"/>
      <c r="CT17" s="50">
        <v>10</v>
      </c>
      <c r="CU17" s="51" t="str">
        <f t="shared" si="12"/>
        <v>水</v>
      </c>
      <c r="CV17" s="52">
        <f t="shared" si="13"/>
        <v>45392</v>
      </c>
      <c r="CW17" s="53"/>
      <c r="CX17" s="51" t="s">
        <v>25</v>
      </c>
      <c r="CY17" s="53"/>
      <c r="CZ17" s="51" t="s">
        <v>26</v>
      </c>
      <c r="DA17" s="53"/>
      <c r="DB17" s="51" t="s">
        <v>25</v>
      </c>
      <c r="DC17" s="53"/>
      <c r="DD17" s="51" t="s">
        <v>26</v>
      </c>
      <c r="DE17" s="53"/>
      <c r="DF17" s="53"/>
      <c r="DG17" s="53"/>
      <c r="DH17" s="54"/>
      <c r="DJ17" s="50">
        <v>10</v>
      </c>
      <c r="DK17" s="51" t="str">
        <f t="shared" si="14"/>
        <v>水</v>
      </c>
      <c r="DL17" s="52">
        <f t="shared" si="15"/>
        <v>45392</v>
      </c>
      <c r="DM17" s="53"/>
      <c r="DN17" s="51" t="s">
        <v>25</v>
      </c>
      <c r="DO17" s="53"/>
      <c r="DP17" s="51" t="s">
        <v>26</v>
      </c>
      <c r="DQ17" s="53"/>
      <c r="DR17" s="51" t="s">
        <v>25</v>
      </c>
      <c r="DS17" s="53"/>
      <c r="DT17" s="51" t="s">
        <v>26</v>
      </c>
      <c r="DU17" s="53"/>
      <c r="DV17" s="53"/>
      <c r="DW17" s="53"/>
      <c r="DX17" s="54"/>
      <c r="DZ17" s="50">
        <v>10</v>
      </c>
      <c r="EA17" s="51" t="str">
        <f t="shared" si="16"/>
        <v>水</v>
      </c>
      <c r="EB17" s="52">
        <f t="shared" si="17"/>
        <v>45392</v>
      </c>
      <c r="EC17" s="53"/>
      <c r="ED17" s="51" t="s">
        <v>25</v>
      </c>
      <c r="EE17" s="53"/>
      <c r="EF17" s="51" t="s">
        <v>26</v>
      </c>
      <c r="EG17" s="53"/>
      <c r="EH17" s="51" t="s">
        <v>25</v>
      </c>
      <c r="EI17" s="53"/>
      <c r="EJ17" s="51" t="s">
        <v>26</v>
      </c>
      <c r="EK17" s="53"/>
      <c r="EL17" s="53"/>
      <c r="EM17" s="53"/>
      <c r="EN17" s="54"/>
      <c r="EP17" s="50">
        <v>10</v>
      </c>
      <c r="EQ17" s="51" t="str">
        <f t="shared" si="18"/>
        <v>水</v>
      </c>
      <c r="ER17" s="52">
        <f t="shared" si="19"/>
        <v>45392</v>
      </c>
      <c r="ES17" s="53"/>
      <c r="ET17" s="51" t="s">
        <v>25</v>
      </c>
      <c r="EU17" s="53"/>
      <c r="EV17" s="51" t="s">
        <v>26</v>
      </c>
      <c r="EW17" s="53"/>
      <c r="EX17" s="51" t="s">
        <v>25</v>
      </c>
      <c r="EY17" s="53"/>
      <c r="EZ17" s="51" t="s">
        <v>26</v>
      </c>
      <c r="FA17" s="53"/>
      <c r="FB17" s="53"/>
      <c r="FC17" s="53"/>
      <c r="FD17" s="54"/>
    </row>
    <row r="18" spans="2:160" x14ac:dyDescent="0.45">
      <c r="B18" s="50">
        <v>11</v>
      </c>
      <c r="C18" s="51" t="str">
        <f t="shared" si="0"/>
        <v>木</v>
      </c>
      <c r="D18" s="52">
        <f t="shared" si="1"/>
        <v>45393</v>
      </c>
      <c r="E18" s="53"/>
      <c r="F18" s="51" t="s">
        <v>25</v>
      </c>
      <c r="G18" s="53"/>
      <c r="H18" s="51" t="s">
        <v>26</v>
      </c>
      <c r="I18" s="53"/>
      <c r="J18" s="51" t="s">
        <v>25</v>
      </c>
      <c r="K18" s="53"/>
      <c r="L18" s="51" t="s">
        <v>26</v>
      </c>
      <c r="M18" s="53"/>
      <c r="N18" s="53"/>
      <c r="O18" s="53"/>
      <c r="P18" s="54"/>
      <c r="R18" s="50">
        <v>11</v>
      </c>
      <c r="S18" s="51" t="str">
        <f t="shared" si="2"/>
        <v>木</v>
      </c>
      <c r="T18" s="52">
        <f t="shared" si="3"/>
        <v>45393</v>
      </c>
      <c r="U18" s="53"/>
      <c r="V18" s="51" t="s">
        <v>25</v>
      </c>
      <c r="W18" s="53"/>
      <c r="X18" s="51" t="s">
        <v>26</v>
      </c>
      <c r="Y18" s="53"/>
      <c r="Z18" s="51" t="s">
        <v>25</v>
      </c>
      <c r="AA18" s="53"/>
      <c r="AB18" s="51" t="s">
        <v>26</v>
      </c>
      <c r="AC18" s="53"/>
      <c r="AD18" s="53"/>
      <c r="AE18" s="53"/>
      <c r="AF18" s="54"/>
      <c r="AH18" s="50">
        <v>11</v>
      </c>
      <c r="AI18" s="51" t="str">
        <f t="shared" si="4"/>
        <v>木</v>
      </c>
      <c r="AJ18" s="52">
        <f t="shared" si="5"/>
        <v>45393</v>
      </c>
      <c r="AK18" s="53"/>
      <c r="AL18" s="51" t="s">
        <v>25</v>
      </c>
      <c r="AM18" s="53"/>
      <c r="AN18" s="51" t="s">
        <v>26</v>
      </c>
      <c r="AO18" s="53"/>
      <c r="AP18" s="51" t="s">
        <v>25</v>
      </c>
      <c r="AQ18" s="53"/>
      <c r="AR18" s="51" t="s">
        <v>26</v>
      </c>
      <c r="AS18" s="53"/>
      <c r="AT18" s="53"/>
      <c r="AU18" s="53"/>
      <c r="AV18" s="54"/>
      <c r="AX18" s="50">
        <v>11</v>
      </c>
      <c r="AY18" s="51" t="str">
        <f t="shared" si="6"/>
        <v>木</v>
      </c>
      <c r="AZ18" s="52">
        <f t="shared" si="7"/>
        <v>45393</v>
      </c>
      <c r="BA18" s="53"/>
      <c r="BB18" s="51" t="s">
        <v>25</v>
      </c>
      <c r="BC18" s="53"/>
      <c r="BD18" s="51" t="s">
        <v>26</v>
      </c>
      <c r="BE18" s="53"/>
      <c r="BF18" s="51" t="s">
        <v>25</v>
      </c>
      <c r="BG18" s="53"/>
      <c r="BH18" s="51" t="s">
        <v>26</v>
      </c>
      <c r="BI18" s="53"/>
      <c r="BJ18" s="53"/>
      <c r="BK18" s="53"/>
      <c r="BL18" s="54"/>
      <c r="BN18" s="50">
        <v>11</v>
      </c>
      <c r="BO18" s="51" t="str">
        <f t="shared" si="8"/>
        <v>木</v>
      </c>
      <c r="BP18" s="52">
        <f t="shared" si="9"/>
        <v>45393</v>
      </c>
      <c r="BQ18" s="53"/>
      <c r="BR18" s="51" t="s">
        <v>25</v>
      </c>
      <c r="BS18" s="53"/>
      <c r="BT18" s="51" t="s">
        <v>26</v>
      </c>
      <c r="BU18" s="53"/>
      <c r="BV18" s="51" t="s">
        <v>25</v>
      </c>
      <c r="BW18" s="53"/>
      <c r="BX18" s="51" t="s">
        <v>26</v>
      </c>
      <c r="BY18" s="53"/>
      <c r="BZ18" s="53"/>
      <c r="CA18" s="53"/>
      <c r="CB18" s="54"/>
      <c r="CD18" s="50">
        <v>11</v>
      </c>
      <c r="CE18" s="51" t="str">
        <f t="shared" si="10"/>
        <v>木</v>
      </c>
      <c r="CF18" s="52">
        <f t="shared" si="11"/>
        <v>45393</v>
      </c>
      <c r="CG18" s="53"/>
      <c r="CH18" s="51" t="s">
        <v>25</v>
      </c>
      <c r="CI18" s="53"/>
      <c r="CJ18" s="51" t="s">
        <v>26</v>
      </c>
      <c r="CK18" s="53"/>
      <c r="CL18" s="51" t="s">
        <v>25</v>
      </c>
      <c r="CM18" s="53"/>
      <c r="CN18" s="51" t="s">
        <v>26</v>
      </c>
      <c r="CO18" s="53"/>
      <c r="CP18" s="53"/>
      <c r="CQ18" s="53"/>
      <c r="CR18" s="54"/>
      <c r="CT18" s="50">
        <v>11</v>
      </c>
      <c r="CU18" s="51" t="str">
        <f t="shared" si="12"/>
        <v>木</v>
      </c>
      <c r="CV18" s="52">
        <f t="shared" si="13"/>
        <v>45393</v>
      </c>
      <c r="CW18" s="53"/>
      <c r="CX18" s="51" t="s">
        <v>25</v>
      </c>
      <c r="CY18" s="53"/>
      <c r="CZ18" s="51" t="s">
        <v>26</v>
      </c>
      <c r="DA18" s="53"/>
      <c r="DB18" s="51" t="s">
        <v>25</v>
      </c>
      <c r="DC18" s="53"/>
      <c r="DD18" s="51" t="s">
        <v>26</v>
      </c>
      <c r="DE18" s="53"/>
      <c r="DF18" s="53"/>
      <c r="DG18" s="53"/>
      <c r="DH18" s="54"/>
      <c r="DJ18" s="50">
        <v>11</v>
      </c>
      <c r="DK18" s="51" t="str">
        <f t="shared" si="14"/>
        <v>木</v>
      </c>
      <c r="DL18" s="52">
        <f t="shared" si="15"/>
        <v>45393</v>
      </c>
      <c r="DM18" s="53"/>
      <c r="DN18" s="51" t="s">
        <v>25</v>
      </c>
      <c r="DO18" s="53"/>
      <c r="DP18" s="51" t="s">
        <v>26</v>
      </c>
      <c r="DQ18" s="53"/>
      <c r="DR18" s="51" t="s">
        <v>25</v>
      </c>
      <c r="DS18" s="53"/>
      <c r="DT18" s="51" t="s">
        <v>26</v>
      </c>
      <c r="DU18" s="53"/>
      <c r="DV18" s="53"/>
      <c r="DW18" s="53"/>
      <c r="DX18" s="54"/>
      <c r="DZ18" s="50">
        <v>11</v>
      </c>
      <c r="EA18" s="51" t="str">
        <f t="shared" si="16"/>
        <v>木</v>
      </c>
      <c r="EB18" s="52">
        <f t="shared" si="17"/>
        <v>45393</v>
      </c>
      <c r="EC18" s="53"/>
      <c r="ED18" s="51" t="s">
        <v>25</v>
      </c>
      <c r="EE18" s="53"/>
      <c r="EF18" s="51" t="s">
        <v>26</v>
      </c>
      <c r="EG18" s="53"/>
      <c r="EH18" s="51" t="s">
        <v>25</v>
      </c>
      <c r="EI18" s="53"/>
      <c r="EJ18" s="51" t="s">
        <v>26</v>
      </c>
      <c r="EK18" s="53"/>
      <c r="EL18" s="53"/>
      <c r="EM18" s="53"/>
      <c r="EN18" s="54"/>
      <c r="EP18" s="50">
        <v>11</v>
      </c>
      <c r="EQ18" s="51" t="str">
        <f t="shared" si="18"/>
        <v>木</v>
      </c>
      <c r="ER18" s="52">
        <f t="shared" si="19"/>
        <v>45393</v>
      </c>
      <c r="ES18" s="53"/>
      <c r="ET18" s="51" t="s">
        <v>25</v>
      </c>
      <c r="EU18" s="53"/>
      <c r="EV18" s="51" t="s">
        <v>26</v>
      </c>
      <c r="EW18" s="53"/>
      <c r="EX18" s="51" t="s">
        <v>25</v>
      </c>
      <c r="EY18" s="53"/>
      <c r="EZ18" s="51" t="s">
        <v>26</v>
      </c>
      <c r="FA18" s="53"/>
      <c r="FB18" s="53"/>
      <c r="FC18" s="53"/>
      <c r="FD18" s="54"/>
    </row>
    <row r="19" spans="2:160" x14ac:dyDescent="0.45">
      <c r="B19" s="55">
        <v>12</v>
      </c>
      <c r="C19" s="51" t="str">
        <f t="shared" si="0"/>
        <v>金</v>
      </c>
      <c r="D19" s="52">
        <f t="shared" si="1"/>
        <v>45394</v>
      </c>
      <c r="E19" s="53"/>
      <c r="F19" s="51" t="s">
        <v>25</v>
      </c>
      <c r="G19" s="53"/>
      <c r="H19" s="51" t="s">
        <v>26</v>
      </c>
      <c r="I19" s="53"/>
      <c r="J19" s="51" t="s">
        <v>25</v>
      </c>
      <c r="K19" s="53"/>
      <c r="L19" s="51" t="s">
        <v>26</v>
      </c>
      <c r="M19" s="53"/>
      <c r="N19" s="53"/>
      <c r="O19" s="53"/>
      <c r="P19" s="54"/>
      <c r="R19" s="55">
        <v>12</v>
      </c>
      <c r="S19" s="51" t="str">
        <f t="shared" si="2"/>
        <v>金</v>
      </c>
      <c r="T19" s="52">
        <f t="shared" si="3"/>
        <v>45394</v>
      </c>
      <c r="U19" s="53"/>
      <c r="V19" s="51" t="s">
        <v>25</v>
      </c>
      <c r="W19" s="53"/>
      <c r="X19" s="51" t="s">
        <v>26</v>
      </c>
      <c r="Y19" s="53"/>
      <c r="Z19" s="51" t="s">
        <v>25</v>
      </c>
      <c r="AA19" s="53"/>
      <c r="AB19" s="51" t="s">
        <v>26</v>
      </c>
      <c r="AC19" s="53"/>
      <c r="AD19" s="53"/>
      <c r="AE19" s="53"/>
      <c r="AF19" s="54"/>
      <c r="AH19" s="55">
        <v>12</v>
      </c>
      <c r="AI19" s="51" t="str">
        <f t="shared" si="4"/>
        <v>金</v>
      </c>
      <c r="AJ19" s="52">
        <f t="shared" si="5"/>
        <v>45394</v>
      </c>
      <c r="AK19" s="53"/>
      <c r="AL19" s="51" t="s">
        <v>25</v>
      </c>
      <c r="AM19" s="53"/>
      <c r="AN19" s="51" t="s">
        <v>26</v>
      </c>
      <c r="AO19" s="53"/>
      <c r="AP19" s="51" t="s">
        <v>25</v>
      </c>
      <c r="AQ19" s="53"/>
      <c r="AR19" s="51" t="s">
        <v>26</v>
      </c>
      <c r="AS19" s="53"/>
      <c r="AT19" s="53"/>
      <c r="AU19" s="53"/>
      <c r="AV19" s="54"/>
      <c r="AX19" s="55">
        <v>12</v>
      </c>
      <c r="AY19" s="51" t="str">
        <f t="shared" si="6"/>
        <v>金</v>
      </c>
      <c r="AZ19" s="52">
        <f t="shared" si="7"/>
        <v>45394</v>
      </c>
      <c r="BA19" s="53"/>
      <c r="BB19" s="51" t="s">
        <v>25</v>
      </c>
      <c r="BC19" s="53"/>
      <c r="BD19" s="51" t="s">
        <v>26</v>
      </c>
      <c r="BE19" s="53"/>
      <c r="BF19" s="51" t="s">
        <v>25</v>
      </c>
      <c r="BG19" s="53"/>
      <c r="BH19" s="51" t="s">
        <v>26</v>
      </c>
      <c r="BI19" s="53"/>
      <c r="BJ19" s="53"/>
      <c r="BK19" s="53"/>
      <c r="BL19" s="54"/>
      <c r="BN19" s="55">
        <v>12</v>
      </c>
      <c r="BO19" s="51" t="str">
        <f t="shared" si="8"/>
        <v>金</v>
      </c>
      <c r="BP19" s="52">
        <f t="shared" si="9"/>
        <v>45394</v>
      </c>
      <c r="BQ19" s="53"/>
      <c r="BR19" s="51" t="s">
        <v>25</v>
      </c>
      <c r="BS19" s="53"/>
      <c r="BT19" s="51" t="s">
        <v>26</v>
      </c>
      <c r="BU19" s="53"/>
      <c r="BV19" s="51" t="s">
        <v>25</v>
      </c>
      <c r="BW19" s="53"/>
      <c r="BX19" s="51" t="s">
        <v>26</v>
      </c>
      <c r="BY19" s="53"/>
      <c r="BZ19" s="53"/>
      <c r="CA19" s="53"/>
      <c r="CB19" s="54"/>
      <c r="CD19" s="55">
        <v>12</v>
      </c>
      <c r="CE19" s="51" t="str">
        <f t="shared" si="10"/>
        <v>金</v>
      </c>
      <c r="CF19" s="52">
        <f t="shared" si="11"/>
        <v>45394</v>
      </c>
      <c r="CG19" s="53"/>
      <c r="CH19" s="51" t="s">
        <v>25</v>
      </c>
      <c r="CI19" s="53"/>
      <c r="CJ19" s="51" t="s">
        <v>26</v>
      </c>
      <c r="CK19" s="53"/>
      <c r="CL19" s="51" t="s">
        <v>25</v>
      </c>
      <c r="CM19" s="53"/>
      <c r="CN19" s="51" t="s">
        <v>26</v>
      </c>
      <c r="CO19" s="53"/>
      <c r="CP19" s="53"/>
      <c r="CQ19" s="53"/>
      <c r="CR19" s="54"/>
      <c r="CT19" s="55">
        <v>12</v>
      </c>
      <c r="CU19" s="51" t="str">
        <f t="shared" si="12"/>
        <v>金</v>
      </c>
      <c r="CV19" s="52">
        <f t="shared" si="13"/>
        <v>45394</v>
      </c>
      <c r="CW19" s="53"/>
      <c r="CX19" s="51" t="s">
        <v>25</v>
      </c>
      <c r="CY19" s="53"/>
      <c r="CZ19" s="51" t="s">
        <v>26</v>
      </c>
      <c r="DA19" s="53"/>
      <c r="DB19" s="51" t="s">
        <v>25</v>
      </c>
      <c r="DC19" s="53"/>
      <c r="DD19" s="51" t="s">
        <v>26</v>
      </c>
      <c r="DE19" s="53"/>
      <c r="DF19" s="53"/>
      <c r="DG19" s="53"/>
      <c r="DH19" s="54"/>
      <c r="DJ19" s="55">
        <v>12</v>
      </c>
      <c r="DK19" s="51" t="str">
        <f t="shared" si="14"/>
        <v>金</v>
      </c>
      <c r="DL19" s="52">
        <f t="shared" si="15"/>
        <v>45394</v>
      </c>
      <c r="DM19" s="53"/>
      <c r="DN19" s="51" t="s">
        <v>25</v>
      </c>
      <c r="DO19" s="53"/>
      <c r="DP19" s="51" t="s">
        <v>26</v>
      </c>
      <c r="DQ19" s="53"/>
      <c r="DR19" s="51" t="s">
        <v>25</v>
      </c>
      <c r="DS19" s="53"/>
      <c r="DT19" s="51" t="s">
        <v>26</v>
      </c>
      <c r="DU19" s="53"/>
      <c r="DV19" s="53"/>
      <c r="DW19" s="53"/>
      <c r="DX19" s="54"/>
      <c r="DZ19" s="55">
        <v>12</v>
      </c>
      <c r="EA19" s="51" t="str">
        <f t="shared" si="16"/>
        <v>金</v>
      </c>
      <c r="EB19" s="52">
        <f t="shared" si="17"/>
        <v>45394</v>
      </c>
      <c r="EC19" s="53"/>
      <c r="ED19" s="51" t="s">
        <v>25</v>
      </c>
      <c r="EE19" s="53"/>
      <c r="EF19" s="51" t="s">
        <v>26</v>
      </c>
      <c r="EG19" s="53"/>
      <c r="EH19" s="51" t="s">
        <v>25</v>
      </c>
      <c r="EI19" s="53"/>
      <c r="EJ19" s="51" t="s">
        <v>26</v>
      </c>
      <c r="EK19" s="53"/>
      <c r="EL19" s="53"/>
      <c r="EM19" s="53"/>
      <c r="EN19" s="54"/>
      <c r="EP19" s="55">
        <v>12</v>
      </c>
      <c r="EQ19" s="51" t="str">
        <f t="shared" si="18"/>
        <v>金</v>
      </c>
      <c r="ER19" s="52">
        <f t="shared" si="19"/>
        <v>45394</v>
      </c>
      <c r="ES19" s="53"/>
      <c r="ET19" s="51" t="s">
        <v>25</v>
      </c>
      <c r="EU19" s="53"/>
      <c r="EV19" s="51" t="s">
        <v>26</v>
      </c>
      <c r="EW19" s="53"/>
      <c r="EX19" s="51" t="s">
        <v>25</v>
      </c>
      <c r="EY19" s="53"/>
      <c r="EZ19" s="51" t="s">
        <v>26</v>
      </c>
      <c r="FA19" s="53"/>
      <c r="FB19" s="53"/>
      <c r="FC19" s="53"/>
      <c r="FD19" s="54"/>
    </row>
    <row r="20" spans="2:160" x14ac:dyDescent="0.45">
      <c r="B20" s="50">
        <v>13</v>
      </c>
      <c r="C20" s="51" t="str">
        <f t="shared" si="0"/>
        <v>土</v>
      </c>
      <c r="D20" s="52">
        <f t="shared" si="1"/>
        <v>45395</v>
      </c>
      <c r="E20" s="53"/>
      <c r="F20" s="51" t="s">
        <v>25</v>
      </c>
      <c r="G20" s="53"/>
      <c r="H20" s="51" t="s">
        <v>26</v>
      </c>
      <c r="I20" s="53"/>
      <c r="J20" s="51" t="s">
        <v>25</v>
      </c>
      <c r="K20" s="53"/>
      <c r="L20" s="51" t="s">
        <v>26</v>
      </c>
      <c r="M20" s="53"/>
      <c r="N20" s="53"/>
      <c r="O20" s="53"/>
      <c r="P20" s="54"/>
      <c r="R20" s="50">
        <v>13</v>
      </c>
      <c r="S20" s="51" t="str">
        <f t="shared" si="2"/>
        <v>土</v>
      </c>
      <c r="T20" s="52">
        <f t="shared" si="3"/>
        <v>45395</v>
      </c>
      <c r="U20" s="53"/>
      <c r="V20" s="51" t="s">
        <v>25</v>
      </c>
      <c r="W20" s="53"/>
      <c r="X20" s="51" t="s">
        <v>26</v>
      </c>
      <c r="Y20" s="53"/>
      <c r="Z20" s="51" t="s">
        <v>25</v>
      </c>
      <c r="AA20" s="53"/>
      <c r="AB20" s="51" t="s">
        <v>26</v>
      </c>
      <c r="AC20" s="53"/>
      <c r="AD20" s="53"/>
      <c r="AE20" s="53"/>
      <c r="AF20" s="54"/>
      <c r="AH20" s="50">
        <v>13</v>
      </c>
      <c r="AI20" s="51" t="str">
        <f t="shared" si="4"/>
        <v>土</v>
      </c>
      <c r="AJ20" s="52">
        <f t="shared" si="5"/>
        <v>45395</v>
      </c>
      <c r="AK20" s="53"/>
      <c r="AL20" s="51" t="s">
        <v>25</v>
      </c>
      <c r="AM20" s="53"/>
      <c r="AN20" s="51" t="s">
        <v>26</v>
      </c>
      <c r="AO20" s="53"/>
      <c r="AP20" s="51" t="s">
        <v>25</v>
      </c>
      <c r="AQ20" s="53"/>
      <c r="AR20" s="51" t="s">
        <v>26</v>
      </c>
      <c r="AS20" s="53"/>
      <c r="AT20" s="53"/>
      <c r="AU20" s="53"/>
      <c r="AV20" s="54"/>
      <c r="AX20" s="50">
        <v>13</v>
      </c>
      <c r="AY20" s="51" t="str">
        <f t="shared" si="6"/>
        <v>土</v>
      </c>
      <c r="AZ20" s="52">
        <f t="shared" si="7"/>
        <v>45395</v>
      </c>
      <c r="BA20" s="53"/>
      <c r="BB20" s="51" t="s">
        <v>25</v>
      </c>
      <c r="BC20" s="53"/>
      <c r="BD20" s="51" t="s">
        <v>26</v>
      </c>
      <c r="BE20" s="53"/>
      <c r="BF20" s="51" t="s">
        <v>25</v>
      </c>
      <c r="BG20" s="53"/>
      <c r="BH20" s="51" t="s">
        <v>26</v>
      </c>
      <c r="BI20" s="53"/>
      <c r="BJ20" s="53"/>
      <c r="BK20" s="53"/>
      <c r="BL20" s="54"/>
      <c r="BN20" s="50">
        <v>13</v>
      </c>
      <c r="BO20" s="51" t="str">
        <f t="shared" si="8"/>
        <v>土</v>
      </c>
      <c r="BP20" s="52">
        <f t="shared" si="9"/>
        <v>45395</v>
      </c>
      <c r="BQ20" s="53"/>
      <c r="BR20" s="51" t="s">
        <v>25</v>
      </c>
      <c r="BS20" s="53"/>
      <c r="BT20" s="51" t="s">
        <v>26</v>
      </c>
      <c r="BU20" s="53"/>
      <c r="BV20" s="51" t="s">
        <v>25</v>
      </c>
      <c r="BW20" s="53"/>
      <c r="BX20" s="51" t="s">
        <v>26</v>
      </c>
      <c r="BY20" s="53"/>
      <c r="BZ20" s="53"/>
      <c r="CA20" s="53"/>
      <c r="CB20" s="54"/>
      <c r="CD20" s="50">
        <v>13</v>
      </c>
      <c r="CE20" s="51" t="str">
        <f t="shared" si="10"/>
        <v>土</v>
      </c>
      <c r="CF20" s="52">
        <f t="shared" si="11"/>
        <v>45395</v>
      </c>
      <c r="CG20" s="53"/>
      <c r="CH20" s="51" t="s">
        <v>25</v>
      </c>
      <c r="CI20" s="53"/>
      <c r="CJ20" s="51" t="s">
        <v>26</v>
      </c>
      <c r="CK20" s="53"/>
      <c r="CL20" s="51" t="s">
        <v>25</v>
      </c>
      <c r="CM20" s="53"/>
      <c r="CN20" s="51" t="s">
        <v>26</v>
      </c>
      <c r="CO20" s="53"/>
      <c r="CP20" s="53"/>
      <c r="CQ20" s="53"/>
      <c r="CR20" s="54"/>
      <c r="CT20" s="50">
        <v>13</v>
      </c>
      <c r="CU20" s="51" t="str">
        <f t="shared" si="12"/>
        <v>土</v>
      </c>
      <c r="CV20" s="52">
        <f t="shared" si="13"/>
        <v>45395</v>
      </c>
      <c r="CW20" s="53"/>
      <c r="CX20" s="51" t="s">
        <v>25</v>
      </c>
      <c r="CY20" s="53"/>
      <c r="CZ20" s="51" t="s">
        <v>26</v>
      </c>
      <c r="DA20" s="53"/>
      <c r="DB20" s="51" t="s">
        <v>25</v>
      </c>
      <c r="DC20" s="53"/>
      <c r="DD20" s="51" t="s">
        <v>26</v>
      </c>
      <c r="DE20" s="53"/>
      <c r="DF20" s="53"/>
      <c r="DG20" s="53"/>
      <c r="DH20" s="54"/>
      <c r="DJ20" s="50">
        <v>13</v>
      </c>
      <c r="DK20" s="51" t="str">
        <f t="shared" si="14"/>
        <v>土</v>
      </c>
      <c r="DL20" s="52">
        <f t="shared" si="15"/>
        <v>45395</v>
      </c>
      <c r="DM20" s="53"/>
      <c r="DN20" s="51" t="s">
        <v>25</v>
      </c>
      <c r="DO20" s="53"/>
      <c r="DP20" s="51" t="s">
        <v>26</v>
      </c>
      <c r="DQ20" s="53"/>
      <c r="DR20" s="51" t="s">
        <v>25</v>
      </c>
      <c r="DS20" s="53"/>
      <c r="DT20" s="51" t="s">
        <v>26</v>
      </c>
      <c r="DU20" s="53"/>
      <c r="DV20" s="53"/>
      <c r="DW20" s="53"/>
      <c r="DX20" s="54"/>
      <c r="DZ20" s="50">
        <v>13</v>
      </c>
      <c r="EA20" s="51" t="str">
        <f t="shared" si="16"/>
        <v>土</v>
      </c>
      <c r="EB20" s="52">
        <f t="shared" si="17"/>
        <v>45395</v>
      </c>
      <c r="EC20" s="53"/>
      <c r="ED20" s="51" t="s">
        <v>25</v>
      </c>
      <c r="EE20" s="53"/>
      <c r="EF20" s="51" t="s">
        <v>26</v>
      </c>
      <c r="EG20" s="53"/>
      <c r="EH20" s="51" t="s">
        <v>25</v>
      </c>
      <c r="EI20" s="53"/>
      <c r="EJ20" s="51" t="s">
        <v>26</v>
      </c>
      <c r="EK20" s="53"/>
      <c r="EL20" s="53"/>
      <c r="EM20" s="53"/>
      <c r="EN20" s="54"/>
      <c r="EP20" s="50">
        <v>13</v>
      </c>
      <c r="EQ20" s="51" t="str">
        <f t="shared" si="18"/>
        <v>土</v>
      </c>
      <c r="ER20" s="52">
        <f t="shared" si="19"/>
        <v>45395</v>
      </c>
      <c r="ES20" s="53"/>
      <c r="ET20" s="51" t="s">
        <v>25</v>
      </c>
      <c r="EU20" s="53"/>
      <c r="EV20" s="51" t="s">
        <v>26</v>
      </c>
      <c r="EW20" s="53"/>
      <c r="EX20" s="51" t="s">
        <v>25</v>
      </c>
      <c r="EY20" s="53"/>
      <c r="EZ20" s="51" t="s">
        <v>26</v>
      </c>
      <c r="FA20" s="53"/>
      <c r="FB20" s="53"/>
      <c r="FC20" s="53"/>
      <c r="FD20" s="54"/>
    </row>
    <row r="21" spans="2:160" x14ac:dyDescent="0.45">
      <c r="B21" s="50">
        <v>14</v>
      </c>
      <c r="C21" s="51" t="str">
        <f t="shared" si="0"/>
        <v>日</v>
      </c>
      <c r="D21" s="52">
        <f t="shared" si="1"/>
        <v>45396</v>
      </c>
      <c r="E21" s="53"/>
      <c r="F21" s="51" t="s">
        <v>25</v>
      </c>
      <c r="G21" s="53"/>
      <c r="H21" s="51" t="s">
        <v>26</v>
      </c>
      <c r="I21" s="53"/>
      <c r="J21" s="51" t="s">
        <v>25</v>
      </c>
      <c r="K21" s="53"/>
      <c r="L21" s="51" t="s">
        <v>26</v>
      </c>
      <c r="M21" s="53"/>
      <c r="N21" s="53"/>
      <c r="O21" s="53"/>
      <c r="P21" s="54"/>
      <c r="R21" s="50">
        <v>14</v>
      </c>
      <c r="S21" s="51" t="str">
        <f t="shared" si="2"/>
        <v>日</v>
      </c>
      <c r="T21" s="52">
        <f t="shared" si="3"/>
        <v>45396</v>
      </c>
      <c r="U21" s="53"/>
      <c r="V21" s="51" t="s">
        <v>25</v>
      </c>
      <c r="W21" s="53"/>
      <c r="X21" s="51" t="s">
        <v>26</v>
      </c>
      <c r="Y21" s="53"/>
      <c r="Z21" s="51" t="s">
        <v>25</v>
      </c>
      <c r="AA21" s="53"/>
      <c r="AB21" s="51" t="s">
        <v>26</v>
      </c>
      <c r="AC21" s="53"/>
      <c r="AD21" s="53"/>
      <c r="AE21" s="53"/>
      <c r="AF21" s="54"/>
      <c r="AH21" s="50">
        <v>14</v>
      </c>
      <c r="AI21" s="51" t="str">
        <f t="shared" si="4"/>
        <v>日</v>
      </c>
      <c r="AJ21" s="52">
        <f t="shared" si="5"/>
        <v>45396</v>
      </c>
      <c r="AK21" s="53"/>
      <c r="AL21" s="51" t="s">
        <v>25</v>
      </c>
      <c r="AM21" s="53"/>
      <c r="AN21" s="51" t="s">
        <v>26</v>
      </c>
      <c r="AO21" s="53"/>
      <c r="AP21" s="51" t="s">
        <v>25</v>
      </c>
      <c r="AQ21" s="53"/>
      <c r="AR21" s="51" t="s">
        <v>26</v>
      </c>
      <c r="AS21" s="53"/>
      <c r="AT21" s="53"/>
      <c r="AU21" s="53"/>
      <c r="AV21" s="54"/>
      <c r="AX21" s="50">
        <v>14</v>
      </c>
      <c r="AY21" s="51" t="str">
        <f t="shared" si="6"/>
        <v>日</v>
      </c>
      <c r="AZ21" s="52">
        <f t="shared" si="7"/>
        <v>45396</v>
      </c>
      <c r="BA21" s="53"/>
      <c r="BB21" s="51" t="s">
        <v>25</v>
      </c>
      <c r="BC21" s="53"/>
      <c r="BD21" s="51" t="s">
        <v>26</v>
      </c>
      <c r="BE21" s="53"/>
      <c r="BF21" s="51" t="s">
        <v>25</v>
      </c>
      <c r="BG21" s="53"/>
      <c r="BH21" s="51" t="s">
        <v>26</v>
      </c>
      <c r="BI21" s="53"/>
      <c r="BJ21" s="53"/>
      <c r="BK21" s="53"/>
      <c r="BL21" s="54"/>
      <c r="BN21" s="50">
        <v>14</v>
      </c>
      <c r="BO21" s="51" t="str">
        <f t="shared" si="8"/>
        <v>日</v>
      </c>
      <c r="BP21" s="52">
        <f t="shared" si="9"/>
        <v>45396</v>
      </c>
      <c r="BQ21" s="53"/>
      <c r="BR21" s="51" t="s">
        <v>25</v>
      </c>
      <c r="BS21" s="53"/>
      <c r="BT21" s="51" t="s">
        <v>26</v>
      </c>
      <c r="BU21" s="53"/>
      <c r="BV21" s="51" t="s">
        <v>25</v>
      </c>
      <c r="BW21" s="53"/>
      <c r="BX21" s="51" t="s">
        <v>26</v>
      </c>
      <c r="BY21" s="53"/>
      <c r="BZ21" s="53"/>
      <c r="CA21" s="53"/>
      <c r="CB21" s="54"/>
      <c r="CD21" s="50">
        <v>14</v>
      </c>
      <c r="CE21" s="51" t="str">
        <f t="shared" si="10"/>
        <v>日</v>
      </c>
      <c r="CF21" s="52">
        <f t="shared" si="11"/>
        <v>45396</v>
      </c>
      <c r="CG21" s="53"/>
      <c r="CH21" s="51" t="s">
        <v>25</v>
      </c>
      <c r="CI21" s="53"/>
      <c r="CJ21" s="51" t="s">
        <v>26</v>
      </c>
      <c r="CK21" s="53"/>
      <c r="CL21" s="51" t="s">
        <v>25</v>
      </c>
      <c r="CM21" s="53"/>
      <c r="CN21" s="51" t="s">
        <v>26</v>
      </c>
      <c r="CO21" s="53"/>
      <c r="CP21" s="53"/>
      <c r="CQ21" s="53"/>
      <c r="CR21" s="54"/>
      <c r="CT21" s="50">
        <v>14</v>
      </c>
      <c r="CU21" s="51" t="str">
        <f t="shared" si="12"/>
        <v>日</v>
      </c>
      <c r="CV21" s="52">
        <f t="shared" si="13"/>
        <v>45396</v>
      </c>
      <c r="CW21" s="53"/>
      <c r="CX21" s="51" t="s">
        <v>25</v>
      </c>
      <c r="CY21" s="53"/>
      <c r="CZ21" s="51" t="s">
        <v>26</v>
      </c>
      <c r="DA21" s="53"/>
      <c r="DB21" s="51" t="s">
        <v>25</v>
      </c>
      <c r="DC21" s="53"/>
      <c r="DD21" s="51" t="s">
        <v>26</v>
      </c>
      <c r="DE21" s="53"/>
      <c r="DF21" s="53"/>
      <c r="DG21" s="53"/>
      <c r="DH21" s="54"/>
      <c r="DJ21" s="50">
        <v>14</v>
      </c>
      <c r="DK21" s="51" t="str">
        <f t="shared" si="14"/>
        <v>日</v>
      </c>
      <c r="DL21" s="52">
        <f t="shared" si="15"/>
        <v>45396</v>
      </c>
      <c r="DM21" s="53"/>
      <c r="DN21" s="51" t="s">
        <v>25</v>
      </c>
      <c r="DO21" s="53"/>
      <c r="DP21" s="51" t="s">
        <v>26</v>
      </c>
      <c r="DQ21" s="53"/>
      <c r="DR21" s="51" t="s">
        <v>25</v>
      </c>
      <c r="DS21" s="53"/>
      <c r="DT21" s="51" t="s">
        <v>26</v>
      </c>
      <c r="DU21" s="53"/>
      <c r="DV21" s="53"/>
      <c r="DW21" s="53"/>
      <c r="DX21" s="54"/>
      <c r="DZ21" s="50">
        <v>14</v>
      </c>
      <c r="EA21" s="51" t="str">
        <f t="shared" si="16"/>
        <v>日</v>
      </c>
      <c r="EB21" s="52">
        <f t="shared" si="17"/>
        <v>45396</v>
      </c>
      <c r="EC21" s="53"/>
      <c r="ED21" s="51" t="s">
        <v>25</v>
      </c>
      <c r="EE21" s="53"/>
      <c r="EF21" s="51" t="s">
        <v>26</v>
      </c>
      <c r="EG21" s="53"/>
      <c r="EH21" s="51" t="s">
        <v>25</v>
      </c>
      <c r="EI21" s="53"/>
      <c r="EJ21" s="51" t="s">
        <v>26</v>
      </c>
      <c r="EK21" s="53"/>
      <c r="EL21" s="53"/>
      <c r="EM21" s="53"/>
      <c r="EN21" s="54"/>
      <c r="EP21" s="50">
        <v>14</v>
      </c>
      <c r="EQ21" s="51" t="str">
        <f t="shared" si="18"/>
        <v>日</v>
      </c>
      <c r="ER21" s="52">
        <f t="shared" si="19"/>
        <v>45396</v>
      </c>
      <c r="ES21" s="53"/>
      <c r="ET21" s="51" t="s">
        <v>25</v>
      </c>
      <c r="EU21" s="53"/>
      <c r="EV21" s="51" t="s">
        <v>26</v>
      </c>
      <c r="EW21" s="53"/>
      <c r="EX21" s="51" t="s">
        <v>25</v>
      </c>
      <c r="EY21" s="53"/>
      <c r="EZ21" s="51" t="s">
        <v>26</v>
      </c>
      <c r="FA21" s="53"/>
      <c r="FB21" s="53"/>
      <c r="FC21" s="53"/>
      <c r="FD21" s="54"/>
    </row>
    <row r="22" spans="2:160" x14ac:dyDescent="0.45">
      <c r="B22" s="55">
        <v>15</v>
      </c>
      <c r="C22" s="51" t="str">
        <f t="shared" si="0"/>
        <v>月</v>
      </c>
      <c r="D22" s="52">
        <f t="shared" si="1"/>
        <v>45397</v>
      </c>
      <c r="E22" s="53"/>
      <c r="F22" s="51" t="s">
        <v>25</v>
      </c>
      <c r="G22" s="53"/>
      <c r="H22" s="51" t="s">
        <v>26</v>
      </c>
      <c r="I22" s="53"/>
      <c r="J22" s="51" t="s">
        <v>25</v>
      </c>
      <c r="K22" s="53"/>
      <c r="L22" s="51" t="s">
        <v>26</v>
      </c>
      <c r="M22" s="53"/>
      <c r="N22" s="53"/>
      <c r="O22" s="53"/>
      <c r="P22" s="54"/>
      <c r="R22" s="55">
        <v>15</v>
      </c>
      <c r="S22" s="51" t="str">
        <f t="shared" si="2"/>
        <v>月</v>
      </c>
      <c r="T22" s="52">
        <f t="shared" si="3"/>
        <v>45397</v>
      </c>
      <c r="U22" s="53"/>
      <c r="V22" s="51" t="s">
        <v>25</v>
      </c>
      <c r="W22" s="53"/>
      <c r="X22" s="51" t="s">
        <v>26</v>
      </c>
      <c r="Y22" s="53"/>
      <c r="Z22" s="51" t="s">
        <v>25</v>
      </c>
      <c r="AA22" s="53"/>
      <c r="AB22" s="51" t="s">
        <v>26</v>
      </c>
      <c r="AC22" s="53"/>
      <c r="AD22" s="53"/>
      <c r="AE22" s="53"/>
      <c r="AF22" s="54"/>
      <c r="AH22" s="55">
        <v>15</v>
      </c>
      <c r="AI22" s="51" t="str">
        <f t="shared" si="4"/>
        <v>月</v>
      </c>
      <c r="AJ22" s="52">
        <f t="shared" si="5"/>
        <v>45397</v>
      </c>
      <c r="AK22" s="53"/>
      <c r="AL22" s="51" t="s">
        <v>25</v>
      </c>
      <c r="AM22" s="53"/>
      <c r="AN22" s="51" t="s">
        <v>26</v>
      </c>
      <c r="AO22" s="53"/>
      <c r="AP22" s="51" t="s">
        <v>25</v>
      </c>
      <c r="AQ22" s="53"/>
      <c r="AR22" s="51" t="s">
        <v>26</v>
      </c>
      <c r="AS22" s="53"/>
      <c r="AT22" s="53"/>
      <c r="AU22" s="53"/>
      <c r="AV22" s="54"/>
      <c r="AX22" s="55">
        <v>15</v>
      </c>
      <c r="AY22" s="51" t="str">
        <f t="shared" si="6"/>
        <v>月</v>
      </c>
      <c r="AZ22" s="52">
        <f t="shared" si="7"/>
        <v>45397</v>
      </c>
      <c r="BA22" s="53"/>
      <c r="BB22" s="51" t="s">
        <v>25</v>
      </c>
      <c r="BC22" s="53"/>
      <c r="BD22" s="51" t="s">
        <v>26</v>
      </c>
      <c r="BE22" s="53"/>
      <c r="BF22" s="51" t="s">
        <v>25</v>
      </c>
      <c r="BG22" s="53"/>
      <c r="BH22" s="51" t="s">
        <v>26</v>
      </c>
      <c r="BI22" s="53"/>
      <c r="BJ22" s="53"/>
      <c r="BK22" s="53"/>
      <c r="BL22" s="54"/>
      <c r="BN22" s="55">
        <v>15</v>
      </c>
      <c r="BO22" s="51" t="str">
        <f t="shared" si="8"/>
        <v>月</v>
      </c>
      <c r="BP22" s="52">
        <f t="shared" si="9"/>
        <v>45397</v>
      </c>
      <c r="BQ22" s="53"/>
      <c r="BR22" s="51" t="s">
        <v>25</v>
      </c>
      <c r="BS22" s="53"/>
      <c r="BT22" s="51" t="s">
        <v>26</v>
      </c>
      <c r="BU22" s="53"/>
      <c r="BV22" s="51" t="s">
        <v>25</v>
      </c>
      <c r="BW22" s="53"/>
      <c r="BX22" s="51" t="s">
        <v>26</v>
      </c>
      <c r="BY22" s="53"/>
      <c r="BZ22" s="53"/>
      <c r="CA22" s="53"/>
      <c r="CB22" s="54"/>
      <c r="CD22" s="55">
        <v>15</v>
      </c>
      <c r="CE22" s="51" t="str">
        <f t="shared" si="10"/>
        <v>月</v>
      </c>
      <c r="CF22" s="52">
        <f t="shared" si="11"/>
        <v>45397</v>
      </c>
      <c r="CG22" s="53"/>
      <c r="CH22" s="51" t="s">
        <v>25</v>
      </c>
      <c r="CI22" s="53"/>
      <c r="CJ22" s="51" t="s">
        <v>26</v>
      </c>
      <c r="CK22" s="53"/>
      <c r="CL22" s="51" t="s">
        <v>25</v>
      </c>
      <c r="CM22" s="53"/>
      <c r="CN22" s="51" t="s">
        <v>26</v>
      </c>
      <c r="CO22" s="53"/>
      <c r="CP22" s="53"/>
      <c r="CQ22" s="53"/>
      <c r="CR22" s="54"/>
      <c r="CT22" s="55">
        <v>15</v>
      </c>
      <c r="CU22" s="51" t="str">
        <f t="shared" si="12"/>
        <v>月</v>
      </c>
      <c r="CV22" s="52">
        <f t="shared" si="13"/>
        <v>45397</v>
      </c>
      <c r="CW22" s="53"/>
      <c r="CX22" s="51" t="s">
        <v>25</v>
      </c>
      <c r="CY22" s="53"/>
      <c r="CZ22" s="51" t="s">
        <v>26</v>
      </c>
      <c r="DA22" s="53"/>
      <c r="DB22" s="51" t="s">
        <v>25</v>
      </c>
      <c r="DC22" s="53"/>
      <c r="DD22" s="51" t="s">
        <v>26</v>
      </c>
      <c r="DE22" s="53"/>
      <c r="DF22" s="53"/>
      <c r="DG22" s="53"/>
      <c r="DH22" s="54"/>
      <c r="DJ22" s="55">
        <v>15</v>
      </c>
      <c r="DK22" s="51" t="str">
        <f t="shared" si="14"/>
        <v>月</v>
      </c>
      <c r="DL22" s="52">
        <f t="shared" si="15"/>
        <v>45397</v>
      </c>
      <c r="DM22" s="53"/>
      <c r="DN22" s="51" t="s">
        <v>25</v>
      </c>
      <c r="DO22" s="53"/>
      <c r="DP22" s="51" t="s">
        <v>26</v>
      </c>
      <c r="DQ22" s="53"/>
      <c r="DR22" s="51" t="s">
        <v>25</v>
      </c>
      <c r="DS22" s="53"/>
      <c r="DT22" s="51" t="s">
        <v>26</v>
      </c>
      <c r="DU22" s="53"/>
      <c r="DV22" s="53"/>
      <c r="DW22" s="53"/>
      <c r="DX22" s="54"/>
      <c r="DZ22" s="55">
        <v>15</v>
      </c>
      <c r="EA22" s="51" t="str">
        <f t="shared" si="16"/>
        <v>月</v>
      </c>
      <c r="EB22" s="52">
        <f t="shared" si="17"/>
        <v>45397</v>
      </c>
      <c r="EC22" s="53"/>
      <c r="ED22" s="51" t="s">
        <v>25</v>
      </c>
      <c r="EE22" s="53"/>
      <c r="EF22" s="51" t="s">
        <v>26</v>
      </c>
      <c r="EG22" s="53"/>
      <c r="EH22" s="51" t="s">
        <v>25</v>
      </c>
      <c r="EI22" s="53"/>
      <c r="EJ22" s="51" t="s">
        <v>26</v>
      </c>
      <c r="EK22" s="53"/>
      <c r="EL22" s="53"/>
      <c r="EM22" s="53"/>
      <c r="EN22" s="54"/>
      <c r="EP22" s="55">
        <v>15</v>
      </c>
      <c r="EQ22" s="51" t="str">
        <f t="shared" si="18"/>
        <v>月</v>
      </c>
      <c r="ER22" s="52">
        <f t="shared" si="19"/>
        <v>45397</v>
      </c>
      <c r="ES22" s="53"/>
      <c r="ET22" s="51" t="s">
        <v>25</v>
      </c>
      <c r="EU22" s="53"/>
      <c r="EV22" s="51" t="s">
        <v>26</v>
      </c>
      <c r="EW22" s="53"/>
      <c r="EX22" s="51" t="s">
        <v>25</v>
      </c>
      <c r="EY22" s="53"/>
      <c r="EZ22" s="51" t="s">
        <v>26</v>
      </c>
      <c r="FA22" s="53"/>
      <c r="FB22" s="53"/>
      <c r="FC22" s="53"/>
      <c r="FD22" s="54"/>
    </row>
    <row r="23" spans="2:160" x14ac:dyDescent="0.45">
      <c r="B23" s="50">
        <v>16</v>
      </c>
      <c r="C23" s="51" t="str">
        <f t="shared" si="0"/>
        <v>火</v>
      </c>
      <c r="D23" s="52">
        <f t="shared" si="1"/>
        <v>45398</v>
      </c>
      <c r="E23" s="53"/>
      <c r="F23" s="51" t="s">
        <v>25</v>
      </c>
      <c r="G23" s="53"/>
      <c r="H23" s="51" t="s">
        <v>26</v>
      </c>
      <c r="I23" s="53"/>
      <c r="J23" s="51" t="s">
        <v>25</v>
      </c>
      <c r="K23" s="53"/>
      <c r="L23" s="51" t="s">
        <v>26</v>
      </c>
      <c r="M23" s="53"/>
      <c r="N23" s="53"/>
      <c r="O23" s="53"/>
      <c r="P23" s="54"/>
      <c r="R23" s="50">
        <v>16</v>
      </c>
      <c r="S23" s="51" t="str">
        <f t="shared" si="2"/>
        <v>火</v>
      </c>
      <c r="T23" s="52">
        <f t="shared" si="3"/>
        <v>45398</v>
      </c>
      <c r="U23" s="53"/>
      <c r="V23" s="51" t="s">
        <v>25</v>
      </c>
      <c r="W23" s="53"/>
      <c r="X23" s="51" t="s">
        <v>26</v>
      </c>
      <c r="Y23" s="53"/>
      <c r="Z23" s="51" t="s">
        <v>25</v>
      </c>
      <c r="AA23" s="53"/>
      <c r="AB23" s="51" t="s">
        <v>26</v>
      </c>
      <c r="AC23" s="53"/>
      <c r="AD23" s="53"/>
      <c r="AE23" s="53"/>
      <c r="AF23" s="54"/>
      <c r="AH23" s="50">
        <v>16</v>
      </c>
      <c r="AI23" s="51" t="str">
        <f t="shared" si="4"/>
        <v>火</v>
      </c>
      <c r="AJ23" s="52">
        <f t="shared" si="5"/>
        <v>45398</v>
      </c>
      <c r="AK23" s="53"/>
      <c r="AL23" s="51" t="s">
        <v>25</v>
      </c>
      <c r="AM23" s="53"/>
      <c r="AN23" s="51" t="s">
        <v>26</v>
      </c>
      <c r="AO23" s="53"/>
      <c r="AP23" s="51" t="s">
        <v>25</v>
      </c>
      <c r="AQ23" s="53"/>
      <c r="AR23" s="51" t="s">
        <v>26</v>
      </c>
      <c r="AS23" s="53"/>
      <c r="AT23" s="53"/>
      <c r="AU23" s="53"/>
      <c r="AV23" s="54"/>
      <c r="AX23" s="50">
        <v>16</v>
      </c>
      <c r="AY23" s="51" t="str">
        <f t="shared" si="6"/>
        <v>火</v>
      </c>
      <c r="AZ23" s="52">
        <f t="shared" si="7"/>
        <v>45398</v>
      </c>
      <c r="BA23" s="53"/>
      <c r="BB23" s="51" t="s">
        <v>25</v>
      </c>
      <c r="BC23" s="53"/>
      <c r="BD23" s="51" t="s">
        <v>26</v>
      </c>
      <c r="BE23" s="53"/>
      <c r="BF23" s="51" t="s">
        <v>25</v>
      </c>
      <c r="BG23" s="53"/>
      <c r="BH23" s="51" t="s">
        <v>26</v>
      </c>
      <c r="BI23" s="53"/>
      <c r="BJ23" s="53"/>
      <c r="BK23" s="53"/>
      <c r="BL23" s="54"/>
      <c r="BN23" s="50">
        <v>16</v>
      </c>
      <c r="BO23" s="51" t="str">
        <f t="shared" si="8"/>
        <v>火</v>
      </c>
      <c r="BP23" s="52">
        <f t="shared" si="9"/>
        <v>45398</v>
      </c>
      <c r="BQ23" s="53"/>
      <c r="BR23" s="51" t="s">
        <v>25</v>
      </c>
      <c r="BS23" s="53"/>
      <c r="BT23" s="51" t="s">
        <v>26</v>
      </c>
      <c r="BU23" s="53"/>
      <c r="BV23" s="51" t="s">
        <v>25</v>
      </c>
      <c r="BW23" s="53"/>
      <c r="BX23" s="51" t="s">
        <v>26</v>
      </c>
      <c r="BY23" s="53"/>
      <c r="BZ23" s="53"/>
      <c r="CA23" s="53"/>
      <c r="CB23" s="54"/>
      <c r="CD23" s="50">
        <v>16</v>
      </c>
      <c r="CE23" s="51" t="str">
        <f t="shared" si="10"/>
        <v>火</v>
      </c>
      <c r="CF23" s="52">
        <f t="shared" si="11"/>
        <v>45398</v>
      </c>
      <c r="CG23" s="53"/>
      <c r="CH23" s="51" t="s">
        <v>25</v>
      </c>
      <c r="CI23" s="53"/>
      <c r="CJ23" s="51" t="s">
        <v>26</v>
      </c>
      <c r="CK23" s="53"/>
      <c r="CL23" s="51" t="s">
        <v>25</v>
      </c>
      <c r="CM23" s="53"/>
      <c r="CN23" s="51" t="s">
        <v>26</v>
      </c>
      <c r="CO23" s="53"/>
      <c r="CP23" s="53"/>
      <c r="CQ23" s="53"/>
      <c r="CR23" s="54"/>
      <c r="CT23" s="50">
        <v>16</v>
      </c>
      <c r="CU23" s="51" t="str">
        <f t="shared" si="12"/>
        <v>火</v>
      </c>
      <c r="CV23" s="52">
        <f t="shared" si="13"/>
        <v>45398</v>
      </c>
      <c r="CW23" s="53"/>
      <c r="CX23" s="51" t="s">
        <v>25</v>
      </c>
      <c r="CY23" s="53"/>
      <c r="CZ23" s="51" t="s">
        <v>26</v>
      </c>
      <c r="DA23" s="53"/>
      <c r="DB23" s="51" t="s">
        <v>25</v>
      </c>
      <c r="DC23" s="53"/>
      <c r="DD23" s="51" t="s">
        <v>26</v>
      </c>
      <c r="DE23" s="53"/>
      <c r="DF23" s="53"/>
      <c r="DG23" s="53"/>
      <c r="DH23" s="54"/>
      <c r="DJ23" s="50">
        <v>16</v>
      </c>
      <c r="DK23" s="51" t="str">
        <f t="shared" si="14"/>
        <v>火</v>
      </c>
      <c r="DL23" s="52">
        <f t="shared" si="15"/>
        <v>45398</v>
      </c>
      <c r="DM23" s="53"/>
      <c r="DN23" s="51" t="s">
        <v>25</v>
      </c>
      <c r="DO23" s="53"/>
      <c r="DP23" s="51" t="s">
        <v>26</v>
      </c>
      <c r="DQ23" s="53"/>
      <c r="DR23" s="51" t="s">
        <v>25</v>
      </c>
      <c r="DS23" s="53"/>
      <c r="DT23" s="51" t="s">
        <v>26</v>
      </c>
      <c r="DU23" s="53"/>
      <c r="DV23" s="53"/>
      <c r="DW23" s="53"/>
      <c r="DX23" s="54"/>
      <c r="DZ23" s="50">
        <v>16</v>
      </c>
      <c r="EA23" s="51" t="str">
        <f t="shared" si="16"/>
        <v>火</v>
      </c>
      <c r="EB23" s="52">
        <f t="shared" si="17"/>
        <v>45398</v>
      </c>
      <c r="EC23" s="53"/>
      <c r="ED23" s="51" t="s">
        <v>25</v>
      </c>
      <c r="EE23" s="53"/>
      <c r="EF23" s="51" t="s">
        <v>26</v>
      </c>
      <c r="EG23" s="53"/>
      <c r="EH23" s="51" t="s">
        <v>25</v>
      </c>
      <c r="EI23" s="53"/>
      <c r="EJ23" s="51" t="s">
        <v>26</v>
      </c>
      <c r="EK23" s="53"/>
      <c r="EL23" s="53"/>
      <c r="EM23" s="53"/>
      <c r="EN23" s="54"/>
      <c r="EP23" s="50">
        <v>16</v>
      </c>
      <c r="EQ23" s="51" t="str">
        <f t="shared" si="18"/>
        <v>火</v>
      </c>
      <c r="ER23" s="52">
        <f t="shared" si="19"/>
        <v>45398</v>
      </c>
      <c r="ES23" s="53"/>
      <c r="ET23" s="51" t="s">
        <v>25</v>
      </c>
      <c r="EU23" s="53"/>
      <c r="EV23" s="51" t="s">
        <v>26</v>
      </c>
      <c r="EW23" s="53"/>
      <c r="EX23" s="51" t="s">
        <v>25</v>
      </c>
      <c r="EY23" s="53"/>
      <c r="EZ23" s="51" t="s">
        <v>26</v>
      </c>
      <c r="FA23" s="53"/>
      <c r="FB23" s="53"/>
      <c r="FC23" s="53"/>
      <c r="FD23" s="54"/>
    </row>
    <row r="24" spans="2:160" x14ac:dyDescent="0.45">
      <c r="B24" s="50">
        <v>17</v>
      </c>
      <c r="C24" s="51" t="str">
        <f t="shared" si="0"/>
        <v>水</v>
      </c>
      <c r="D24" s="52">
        <f t="shared" si="1"/>
        <v>45399</v>
      </c>
      <c r="E24" s="53"/>
      <c r="F24" s="51" t="s">
        <v>25</v>
      </c>
      <c r="G24" s="53"/>
      <c r="H24" s="51" t="s">
        <v>26</v>
      </c>
      <c r="I24" s="53"/>
      <c r="J24" s="51" t="s">
        <v>25</v>
      </c>
      <c r="K24" s="53"/>
      <c r="L24" s="51" t="s">
        <v>26</v>
      </c>
      <c r="M24" s="53"/>
      <c r="N24" s="53"/>
      <c r="O24" s="53"/>
      <c r="P24" s="54"/>
      <c r="R24" s="50">
        <v>17</v>
      </c>
      <c r="S24" s="51" t="str">
        <f t="shared" si="2"/>
        <v>水</v>
      </c>
      <c r="T24" s="52">
        <f t="shared" si="3"/>
        <v>45399</v>
      </c>
      <c r="U24" s="53"/>
      <c r="V24" s="51" t="s">
        <v>25</v>
      </c>
      <c r="W24" s="53"/>
      <c r="X24" s="51" t="s">
        <v>26</v>
      </c>
      <c r="Y24" s="53"/>
      <c r="Z24" s="51" t="s">
        <v>25</v>
      </c>
      <c r="AA24" s="53"/>
      <c r="AB24" s="51" t="s">
        <v>26</v>
      </c>
      <c r="AC24" s="53"/>
      <c r="AD24" s="53"/>
      <c r="AE24" s="53"/>
      <c r="AF24" s="54"/>
      <c r="AH24" s="50">
        <v>17</v>
      </c>
      <c r="AI24" s="51" t="str">
        <f t="shared" si="4"/>
        <v>水</v>
      </c>
      <c r="AJ24" s="52">
        <f t="shared" si="5"/>
        <v>45399</v>
      </c>
      <c r="AK24" s="53"/>
      <c r="AL24" s="51" t="s">
        <v>25</v>
      </c>
      <c r="AM24" s="53"/>
      <c r="AN24" s="51" t="s">
        <v>26</v>
      </c>
      <c r="AO24" s="53"/>
      <c r="AP24" s="51" t="s">
        <v>25</v>
      </c>
      <c r="AQ24" s="53"/>
      <c r="AR24" s="51" t="s">
        <v>26</v>
      </c>
      <c r="AS24" s="53"/>
      <c r="AT24" s="53"/>
      <c r="AU24" s="53"/>
      <c r="AV24" s="54"/>
      <c r="AX24" s="50">
        <v>17</v>
      </c>
      <c r="AY24" s="51" t="str">
        <f t="shared" si="6"/>
        <v>水</v>
      </c>
      <c r="AZ24" s="52">
        <f t="shared" si="7"/>
        <v>45399</v>
      </c>
      <c r="BA24" s="53"/>
      <c r="BB24" s="51" t="s">
        <v>25</v>
      </c>
      <c r="BC24" s="53"/>
      <c r="BD24" s="51" t="s">
        <v>26</v>
      </c>
      <c r="BE24" s="53"/>
      <c r="BF24" s="51" t="s">
        <v>25</v>
      </c>
      <c r="BG24" s="53"/>
      <c r="BH24" s="51" t="s">
        <v>26</v>
      </c>
      <c r="BI24" s="53"/>
      <c r="BJ24" s="53"/>
      <c r="BK24" s="53"/>
      <c r="BL24" s="54"/>
      <c r="BN24" s="50">
        <v>17</v>
      </c>
      <c r="BO24" s="51" t="str">
        <f t="shared" si="8"/>
        <v>水</v>
      </c>
      <c r="BP24" s="52">
        <f t="shared" si="9"/>
        <v>45399</v>
      </c>
      <c r="BQ24" s="53"/>
      <c r="BR24" s="51" t="s">
        <v>25</v>
      </c>
      <c r="BS24" s="53"/>
      <c r="BT24" s="51" t="s">
        <v>26</v>
      </c>
      <c r="BU24" s="53"/>
      <c r="BV24" s="51" t="s">
        <v>25</v>
      </c>
      <c r="BW24" s="53"/>
      <c r="BX24" s="51" t="s">
        <v>26</v>
      </c>
      <c r="BY24" s="53"/>
      <c r="BZ24" s="53"/>
      <c r="CA24" s="53"/>
      <c r="CB24" s="54"/>
      <c r="CD24" s="50">
        <v>17</v>
      </c>
      <c r="CE24" s="51" t="str">
        <f t="shared" si="10"/>
        <v>水</v>
      </c>
      <c r="CF24" s="52">
        <f t="shared" si="11"/>
        <v>45399</v>
      </c>
      <c r="CG24" s="53"/>
      <c r="CH24" s="51" t="s">
        <v>25</v>
      </c>
      <c r="CI24" s="53"/>
      <c r="CJ24" s="51" t="s">
        <v>26</v>
      </c>
      <c r="CK24" s="53"/>
      <c r="CL24" s="51" t="s">
        <v>25</v>
      </c>
      <c r="CM24" s="53"/>
      <c r="CN24" s="51" t="s">
        <v>26</v>
      </c>
      <c r="CO24" s="53"/>
      <c r="CP24" s="53"/>
      <c r="CQ24" s="53"/>
      <c r="CR24" s="54"/>
      <c r="CT24" s="50">
        <v>17</v>
      </c>
      <c r="CU24" s="51" t="str">
        <f t="shared" si="12"/>
        <v>水</v>
      </c>
      <c r="CV24" s="52">
        <f t="shared" si="13"/>
        <v>45399</v>
      </c>
      <c r="CW24" s="53"/>
      <c r="CX24" s="51" t="s">
        <v>25</v>
      </c>
      <c r="CY24" s="53"/>
      <c r="CZ24" s="51" t="s">
        <v>26</v>
      </c>
      <c r="DA24" s="53"/>
      <c r="DB24" s="51" t="s">
        <v>25</v>
      </c>
      <c r="DC24" s="53"/>
      <c r="DD24" s="51" t="s">
        <v>26</v>
      </c>
      <c r="DE24" s="53"/>
      <c r="DF24" s="53"/>
      <c r="DG24" s="53"/>
      <c r="DH24" s="54"/>
      <c r="DJ24" s="50">
        <v>17</v>
      </c>
      <c r="DK24" s="51" t="str">
        <f t="shared" si="14"/>
        <v>水</v>
      </c>
      <c r="DL24" s="52">
        <f t="shared" si="15"/>
        <v>45399</v>
      </c>
      <c r="DM24" s="53"/>
      <c r="DN24" s="51" t="s">
        <v>25</v>
      </c>
      <c r="DO24" s="53"/>
      <c r="DP24" s="51" t="s">
        <v>26</v>
      </c>
      <c r="DQ24" s="53"/>
      <c r="DR24" s="51" t="s">
        <v>25</v>
      </c>
      <c r="DS24" s="53"/>
      <c r="DT24" s="51" t="s">
        <v>26</v>
      </c>
      <c r="DU24" s="53"/>
      <c r="DV24" s="53"/>
      <c r="DW24" s="53"/>
      <c r="DX24" s="54"/>
      <c r="DZ24" s="50">
        <v>17</v>
      </c>
      <c r="EA24" s="51" t="str">
        <f t="shared" si="16"/>
        <v>水</v>
      </c>
      <c r="EB24" s="52">
        <f t="shared" si="17"/>
        <v>45399</v>
      </c>
      <c r="EC24" s="53"/>
      <c r="ED24" s="51" t="s">
        <v>25</v>
      </c>
      <c r="EE24" s="53"/>
      <c r="EF24" s="51" t="s">
        <v>26</v>
      </c>
      <c r="EG24" s="53"/>
      <c r="EH24" s="51" t="s">
        <v>25</v>
      </c>
      <c r="EI24" s="53"/>
      <c r="EJ24" s="51" t="s">
        <v>26</v>
      </c>
      <c r="EK24" s="53"/>
      <c r="EL24" s="53"/>
      <c r="EM24" s="53"/>
      <c r="EN24" s="54"/>
      <c r="EP24" s="50">
        <v>17</v>
      </c>
      <c r="EQ24" s="51" t="str">
        <f t="shared" si="18"/>
        <v>水</v>
      </c>
      <c r="ER24" s="52">
        <f t="shared" si="19"/>
        <v>45399</v>
      </c>
      <c r="ES24" s="53"/>
      <c r="ET24" s="51" t="s">
        <v>25</v>
      </c>
      <c r="EU24" s="53"/>
      <c r="EV24" s="51" t="s">
        <v>26</v>
      </c>
      <c r="EW24" s="53"/>
      <c r="EX24" s="51" t="s">
        <v>25</v>
      </c>
      <c r="EY24" s="53"/>
      <c r="EZ24" s="51" t="s">
        <v>26</v>
      </c>
      <c r="FA24" s="53"/>
      <c r="FB24" s="53"/>
      <c r="FC24" s="53"/>
      <c r="FD24" s="54"/>
    </row>
    <row r="25" spans="2:160" x14ac:dyDescent="0.45">
      <c r="B25" s="55">
        <v>18</v>
      </c>
      <c r="C25" s="51" t="str">
        <f t="shared" si="0"/>
        <v>木</v>
      </c>
      <c r="D25" s="52">
        <f t="shared" si="1"/>
        <v>45400</v>
      </c>
      <c r="E25" s="53"/>
      <c r="F25" s="51" t="s">
        <v>25</v>
      </c>
      <c r="G25" s="53"/>
      <c r="H25" s="51" t="s">
        <v>26</v>
      </c>
      <c r="I25" s="53"/>
      <c r="J25" s="51" t="s">
        <v>25</v>
      </c>
      <c r="K25" s="53"/>
      <c r="L25" s="51" t="s">
        <v>26</v>
      </c>
      <c r="M25" s="53"/>
      <c r="N25" s="53"/>
      <c r="O25" s="53"/>
      <c r="P25" s="54"/>
      <c r="R25" s="55">
        <v>18</v>
      </c>
      <c r="S25" s="51" t="str">
        <f t="shared" si="2"/>
        <v>木</v>
      </c>
      <c r="T25" s="52">
        <f t="shared" si="3"/>
        <v>45400</v>
      </c>
      <c r="U25" s="53"/>
      <c r="V25" s="51" t="s">
        <v>25</v>
      </c>
      <c r="W25" s="53"/>
      <c r="X25" s="51" t="s">
        <v>26</v>
      </c>
      <c r="Y25" s="53"/>
      <c r="Z25" s="51" t="s">
        <v>25</v>
      </c>
      <c r="AA25" s="53"/>
      <c r="AB25" s="51" t="s">
        <v>26</v>
      </c>
      <c r="AC25" s="53"/>
      <c r="AD25" s="53"/>
      <c r="AE25" s="53"/>
      <c r="AF25" s="54"/>
      <c r="AH25" s="55">
        <v>18</v>
      </c>
      <c r="AI25" s="51" t="str">
        <f t="shared" si="4"/>
        <v>木</v>
      </c>
      <c r="AJ25" s="52">
        <f t="shared" si="5"/>
        <v>45400</v>
      </c>
      <c r="AK25" s="53"/>
      <c r="AL25" s="51" t="s">
        <v>25</v>
      </c>
      <c r="AM25" s="53"/>
      <c r="AN25" s="51" t="s">
        <v>26</v>
      </c>
      <c r="AO25" s="53"/>
      <c r="AP25" s="51" t="s">
        <v>25</v>
      </c>
      <c r="AQ25" s="53"/>
      <c r="AR25" s="51" t="s">
        <v>26</v>
      </c>
      <c r="AS25" s="53"/>
      <c r="AT25" s="53"/>
      <c r="AU25" s="53"/>
      <c r="AV25" s="54"/>
      <c r="AX25" s="55">
        <v>18</v>
      </c>
      <c r="AY25" s="51" t="str">
        <f t="shared" si="6"/>
        <v>木</v>
      </c>
      <c r="AZ25" s="52">
        <f t="shared" si="7"/>
        <v>45400</v>
      </c>
      <c r="BA25" s="53"/>
      <c r="BB25" s="51" t="s">
        <v>25</v>
      </c>
      <c r="BC25" s="53"/>
      <c r="BD25" s="51" t="s">
        <v>26</v>
      </c>
      <c r="BE25" s="53"/>
      <c r="BF25" s="51" t="s">
        <v>25</v>
      </c>
      <c r="BG25" s="53"/>
      <c r="BH25" s="51" t="s">
        <v>26</v>
      </c>
      <c r="BI25" s="53"/>
      <c r="BJ25" s="53"/>
      <c r="BK25" s="53"/>
      <c r="BL25" s="54"/>
      <c r="BN25" s="55">
        <v>18</v>
      </c>
      <c r="BO25" s="51" t="str">
        <f t="shared" si="8"/>
        <v>木</v>
      </c>
      <c r="BP25" s="52">
        <f t="shared" si="9"/>
        <v>45400</v>
      </c>
      <c r="BQ25" s="53"/>
      <c r="BR25" s="51" t="s">
        <v>25</v>
      </c>
      <c r="BS25" s="53"/>
      <c r="BT25" s="51" t="s">
        <v>26</v>
      </c>
      <c r="BU25" s="53"/>
      <c r="BV25" s="51" t="s">
        <v>25</v>
      </c>
      <c r="BW25" s="53"/>
      <c r="BX25" s="51" t="s">
        <v>26</v>
      </c>
      <c r="BY25" s="53"/>
      <c r="BZ25" s="53"/>
      <c r="CA25" s="53"/>
      <c r="CB25" s="54"/>
      <c r="CD25" s="55">
        <v>18</v>
      </c>
      <c r="CE25" s="51" t="str">
        <f t="shared" si="10"/>
        <v>木</v>
      </c>
      <c r="CF25" s="52">
        <f t="shared" si="11"/>
        <v>45400</v>
      </c>
      <c r="CG25" s="53"/>
      <c r="CH25" s="51" t="s">
        <v>25</v>
      </c>
      <c r="CI25" s="53"/>
      <c r="CJ25" s="51" t="s">
        <v>26</v>
      </c>
      <c r="CK25" s="53"/>
      <c r="CL25" s="51" t="s">
        <v>25</v>
      </c>
      <c r="CM25" s="53"/>
      <c r="CN25" s="51" t="s">
        <v>26</v>
      </c>
      <c r="CO25" s="53"/>
      <c r="CP25" s="53"/>
      <c r="CQ25" s="53"/>
      <c r="CR25" s="54"/>
      <c r="CT25" s="55">
        <v>18</v>
      </c>
      <c r="CU25" s="51" t="str">
        <f t="shared" si="12"/>
        <v>木</v>
      </c>
      <c r="CV25" s="52">
        <f t="shared" si="13"/>
        <v>45400</v>
      </c>
      <c r="CW25" s="53"/>
      <c r="CX25" s="51" t="s">
        <v>25</v>
      </c>
      <c r="CY25" s="53"/>
      <c r="CZ25" s="51" t="s">
        <v>26</v>
      </c>
      <c r="DA25" s="53"/>
      <c r="DB25" s="51" t="s">
        <v>25</v>
      </c>
      <c r="DC25" s="53"/>
      <c r="DD25" s="51" t="s">
        <v>26</v>
      </c>
      <c r="DE25" s="53"/>
      <c r="DF25" s="53"/>
      <c r="DG25" s="53"/>
      <c r="DH25" s="54"/>
      <c r="DJ25" s="55">
        <v>18</v>
      </c>
      <c r="DK25" s="51" t="str">
        <f t="shared" si="14"/>
        <v>木</v>
      </c>
      <c r="DL25" s="52">
        <f t="shared" si="15"/>
        <v>45400</v>
      </c>
      <c r="DM25" s="53"/>
      <c r="DN25" s="51" t="s">
        <v>25</v>
      </c>
      <c r="DO25" s="53"/>
      <c r="DP25" s="51" t="s">
        <v>26</v>
      </c>
      <c r="DQ25" s="53"/>
      <c r="DR25" s="51" t="s">
        <v>25</v>
      </c>
      <c r="DS25" s="53"/>
      <c r="DT25" s="51" t="s">
        <v>26</v>
      </c>
      <c r="DU25" s="53"/>
      <c r="DV25" s="53"/>
      <c r="DW25" s="53"/>
      <c r="DX25" s="54"/>
      <c r="DZ25" s="55">
        <v>18</v>
      </c>
      <c r="EA25" s="51" t="str">
        <f t="shared" si="16"/>
        <v>木</v>
      </c>
      <c r="EB25" s="52">
        <f t="shared" si="17"/>
        <v>45400</v>
      </c>
      <c r="EC25" s="53"/>
      <c r="ED25" s="51" t="s">
        <v>25</v>
      </c>
      <c r="EE25" s="53"/>
      <c r="EF25" s="51" t="s">
        <v>26</v>
      </c>
      <c r="EG25" s="53"/>
      <c r="EH25" s="51" t="s">
        <v>25</v>
      </c>
      <c r="EI25" s="53"/>
      <c r="EJ25" s="51" t="s">
        <v>26</v>
      </c>
      <c r="EK25" s="53"/>
      <c r="EL25" s="53"/>
      <c r="EM25" s="53"/>
      <c r="EN25" s="54"/>
      <c r="EP25" s="55">
        <v>18</v>
      </c>
      <c r="EQ25" s="51" t="str">
        <f t="shared" si="18"/>
        <v>木</v>
      </c>
      <c r="ER25" s="52">
        <f t="shared" si="19"/>
        <v>45400</v>
      </c>
      <c r="ES25" s="53"/>
      <c r="ET25" s="51" t="s">
        <v>25</v>
      </c>
      <c r="EU25" s="53"/>
      <c r="EV25" s="51" t="s">
        <v>26</v>
      </c>
      <c r="EW25" s="53"/>
      <c r="EX25" s="51" t="s">
        <v>25</v>
      </c>
      <c r="EY25" s="53"/>
      <c r="EZ25" s="51" t="s">
        <v>26</v>
      </c>
      <c r="FA25" s="53"/>
      <c r="FB25" s="53"/>
      <c r="FC25" s="53"/>
      <c r="FD25" s="54"/>
    </row>
    <row r="26" spans="2:160" x14ac:dyDescent="0.45">
      <c r="B26" s="50">
        <v>19</v>
      </c>
      <c r="C26" s="51" t="str">
        <f t="shared" si="0"/>
        <v>金</v>
      </c>
      <c r="D26" s="52">
        <f t="shared" si="1"/>
        <v>45401</v>
      </c>
      <c r="E26" s="53"/>
      <c r="F26" s="51" t="s">
        <v>25</v>
      </c>
      <c r="G26" s="53"/>
      <c r="H26" s="51" t="s">
        <v>26</v>
      </c>
      <c r="I26" s="53"/>
      <c r="J26" s="51" t="s">
        <v>25</v>
      </c>
      <c r="K26" s="53"/>
      <c r="L26" s="51" t="s">
        <v>26</v>
      </c>
      <c r="M26" s="53"/>
      <c r="N26" s="53"/>
      <c r="O26" s="53"/>
      <c r="P26" s="54"/>
      <c r="R26" s="50">
        <v>19</v>
      </c>
      <c r="S26" s="51" t="str">
        <f t="shared" si="2"/>
        <v>金</v>
      </c>
      <c r="T26" s="52">
        <f t="shared" si="3"/>
        <v>45401</v>
      </c>
      <c r="U26" s="53"/>
      <c r="V26" s="51" t="s">
        <v>25</v>
      </c>
      <c r="W26" s="53"/>
      <c r="X26" s="51" t="s">
        <v>26</v>
      </c>
      <c r="Y26" s="53"/>
      <c r="Z26" s="51" t="s">
        <v>25</v>
      </c>
      <c r="AA26" s="53"/>
      <c r="AB26" s="51" t="s">
        <v>26</v>
      </c>
      <c r="AC26" s="53"/>
      <c r="AD26" s="53"/>
      <c r="AE26" s="53"/>
      <c r="AF26" s="54"/>
      <c r="AH26" s="50">
        <v>19</v>
      </c>
      <c r="AI26" s="51" t="str">
        <f t="shared" si="4"/>
        <v>金</v>
      </c>
      <c r="AJ26" s="52">
        <f t="shared" si="5"/>
        <v>45401</v>
      </c>
      <c r="AK26" s="53"/>
      <c r="AL26" s="51" t="s">
        <v>25</v>
      </c>
      <c r="AM26" s="53"/>
      <c r="AN26" s="51" t="s">
        <v>26</v>
      </c>
      <c r="AO26" s="53"/>
      <c r="AP26" s="51" t="s">
        <v>25</v>
      </c>
      <c r="AQ26" s="53"/>
      <c r="AR26" s="51" t="s">
        <v>26</v>
      </c>
      <c r="AS26" s="53"/>
      <c r="AT26" s="53"/>
      <c r="AU26" s="53"/>
      <c r="AV26" s="54"/>
      <c r="AX26" s="50">
        <v>19</v>
      </c>
      <c r="AY26" s="51" t="str">
        <f t="shared" si="6"/>
        <v>金</v>
      </c>
      <c r="AZ26" s="52">
        <f t="shared" si="7"/>
        <v>45401</v>
      </c>
      <c r="BA26" s="53"/>
      <c r="BB26" s="51" t="s">
        <v>25</v>
      </c>
      <c r="BC26" s="53"/>
      <c r="BD26" s="51" t="s">
        <v>26</v>
      </c>
      <c r="BE26" s="53"/>
      <c r="BF26" s="51" t="s">
        <v>25</v>
      </c>
      <c r="BG26" s="53"/>
      <c r="BH26" s="51" t="s">
        <v>26</v>
      </c>
      <c r="BI26" s="53"/>
      <c r="BJ26" s="53"/>
      <c r="BK26" s="53"/>
      <c r="BL26" s="54"/>
      <c r="BN26" s="50">
        <v>19</v>
      </c>
      <c r="BO26" s="51" t="str">
        <f t="shared" si="8"/>
        <v>金</v>
      </c>
      <c r="BP26" s="52">
        <f t="shared" si="9"/>
        <v>45401</v>
      </c>
      <c r="BQ26" s="53"/>
      <c r="BR26" s="51" t="s">
        <v>25</v>
      </c>
      <c r="BS26" s="53"/>
      <c r="BT26" s="51" t="s">
        <v>26</v>
      </c>
      <c r="BU26" s="53"/>
      <c r="BV26" s="51" t="s">
        <v>25</v>
      </c>
      <c r="BW26" s="53"/>
      <c r="BX26" s="51" t="s">
        <v>26</v>
      </c>
      <c r="BY26" s="53"/>
      <c r="BZ26" s="53"/>
      <c r="CA26" s="53"/>
      <c r="CB26" s="54"/>
      <c r="CD26" s="50">
        <v>19</v>
      </c>
      <c r="CE26" s="51" t="str">
        <f t="shared" si="10"/>
        <v>金</v>
      </c>
      <c r="CF26" s="52">
        <f t="shared" si="11"/>
        <v>45401</v>
      </c>
      <c r="CG26" s="53"/>
      <c r="CH26" s="51" t="s">
        <v>25</v>
      </c>
      <c r="CI26" s="53"/>
      <c r="CJ26" s="51" t="s">
        <v>26</v>
      </c>
      <c r="CK26" s="53"/>
      <c r="CL26" s="51" t="s">
        <v>25</v>
      </c>
      <c r="CM26" s="53"/>
      <c r="CN26" s="51" t="s">
        <v>26</v>
      </c>
      <c r="CO26" s="53"/>
      <c r="CP26" s="53"/>
      <c r="CQ26" s="53"/>
      <c r="CR26" s="54"/>
      <c r="CT26" s="50">
        <v>19</v>
      </c>
      <c r="CU26" s="51" t="str">
        <f t="shared" si="12"/>
        <v>金</v>
      </c>
      <c r="CV26" s="52">
        <f t="shared" si="13"/>
        <v>45401</v>
      </c>
      <c r="CW26" s="53"/>
      <c r="CX26" s="51" t="s">
        <v>25</v>
      </c>
      <c r="CY26" s="53"/>
      <c r="CZ26" s="51" t="s">
        <v>26</v>
      </c>
      <c r="DA26" s="53"/>
      <c r="DB26" s="51" t="s">
        <v>25</v>
      </c>
      <c r="DC26" s="53"/>
      <c r="DD26" s="51" t="s">
        <v>26</v>
      </c>
      <c r="DE26" s="53"/>
      <c r="DF26" s="53"/>
      <c r="DG26" s="53"/>
      <c r="DH26" s="54"/>
      <c r="DJ26" s="50">
        <v>19</v>
      </c>
      <c r="DK26" s="51" t="str">
        <f t="shared" si="14"/>
        <v>金</v>
      </c>
      <c r="DL26" s="52">
        <f t="shared" si="15"/>
        <v>45401</v>
      </c>
      <c r="DM26" s="53"/>
      <c r="DN26" s="51" t="s">
        <v>25</v>
      </c>
      <c r="DO26" s="53"/>
      <c r="DP26" s="51" t="s">
        <v>26</v>
      </c>
      <c r="DQ26" s="53"/>
      <c r="DR26" s="51" t="s">
        <v>25</v>
      </c>
      <c r="DS26" s="53"/>
      <c r="DT26" s="51" t="s">
        <v>26</v>
      </c>
      <c r="DU26" s="53"/>
      <c r="DV26" s="53"/>
      <c r="DW26" s="53"/>
      <c r="DX26" s="54"/>
      <c r="DZ26" s="50">
        <v>19</v>
      </c>
      <c r="EA26" s="51" t="str">
        <f t="shared" si="16"/>
        <v>金</v>
      </c>
      <c r="EB26" s="52">
        <f t="shared" si="17"/>
        <v>45401</v>
      </c>
      <c r="EC26" s="53"/>
      <c r="ED26" s="51" t="s">
        <v>25</v>
      </c>
      <c r="EE26" s="53"/>
      <c r="EF26" s="51" t="s">
        <v>26</v>
      </c>
      <c r="EG26" s="53"/>
      <c r="EH26" s="51" t="s">
        <v>25</v>
      </c>
      <c r="EI26" s="53"/>
      <c r="EJ26" s="51" t="s">
        <v>26</v>
      </c>
      <c r="EK26" s="53"/>
      <c r="EL26" s="53"/>
      <c r="EM26" s="53"/>
      <c r="EN26" s="54"/>
      <c r="EP26" s="50">
        <v>19</v>
      </c>
      <c r="EQ26" s="51" t="str">
        <f t="shared" si="18"/>
        <v>金</v>
      </c>
      <c r="ER26" s="52">
        <f t="shared" si="19"/>
        <v>45401</v>
      </c>
      <c r="ES26" s="53"/>
      <c r="ET26" s="51" t="s">
        <v>25</v>
      </c>
      <c r="EU26" s="53"/>
      <c r="EV26" s="51" t="s">
        <v>26</v>
      </c>
      <c r="EW26" s="53"/>
      <c r="EX26" s="51" t="s">
        <v>25</v>
      </c>
      <c r="EY26" s="53"/>
      <c r="EZ26" s="51" t="s">
        <v>26</v>
      </c>
      <c r="FA26" s="53"/>
      <c r="FB26" s="53"/>
      <c r="FC26" s="53"/>
      <c r="FD26" s="54"/>
    </row>
    <row r="27" spans="2:160" x14ac:dyDescent="0.45">
      <c r="B27" s="50">
        <v>20</v>
      </c>
      <c r="C27" s="51" t="str">
        <f t="shared" si="0"/>
        <v>土</v>
      </c>
      <c r="D27" s="52">
        <f t="shared" si="1"/>
        <v>45402</v>
      </c>
      <c r="E27" s="53"/>
      <c r="F27" s="51" t="s">
        <v>25</v>
      </c>
      <c r="G27" s="53"/>
      <c r="H27" s="51" t="s">
        <v>26</v>
      </c>
      <c r="I27" s="53"/>
      <c r="J27" s="51" t="s">
        <v>25</v>
      </c>
      <c r="K27" s="53"/>
      <c r="L27" s="51" t="s">
        <v>26</v>
      </c>
      <c r="M27" s="53"/>
      <c r="N27" s="53"/>
      <c r="O27" s="53"/>
      <c r="P27" s="54"/>
      <c r="R27" s="50">
        <v>20</v>
      </c>
      <c r="S27" s="51" t="str">
        <f t="shared" si="2"/>
        <v>土</v>
      </c>
      <c r="T27" s="52">
        <f t="shared" si="3"/>
        <v>45402</v>
      </c>
      <c r="U27" s="53"/>
      <c r="V27" s="51" t="s">
        <v>25</v>
      </c>
      <c r="W27" s="53"/>
      <c r="X27" s="51" t="s">
        <v>26</v>
      </c>
      <c r="Y27" s="53"/>
      <c r="Z27" s="51" t="s">
        <v>25</v>
      </c>
      <c r="AA27" s="53"/>
      <c r="AB27" s="51" t="s">
        <v>26</v>
      </c>
      <c r="AC27" s="53"/>
      <c r="AD27" s="53"/>
      <c r="AE27" s="53"/>
      <c r="AF27" s="54"/>
      <c r="AH27" s="50">
        <v>20</v>
      </c>
      <c r="AI27" s="51" t="str">
        <f t="shared" si="4"/>
        <v>土</v>
      </c>
      <c r="AJ27" s="52">
        <f t="shared" si="5"/>
        <v>45402</v>
      </c>
      <c r="AK27" s="53"/>
      <c r="AL27" s="51" t="s">
        <v>25</v>
      </c>
      <c r="AM27" s="53"/>
      <c r="AN27" s="51" t="s">
        <v>26</v>
      </c>
      <c r="AO27" s="53"/>
      <c r="AP27" s="51" t="s">
        <v>25</v>
      </c>
      <c r="AQ27" s="53"/>
      <c r="AR27" s="51" t="s">
        <v>26</v>
      </c>
      <c r="AS27" s="53"/>
      <c r="AT27" s="53"/>
      <c r="AU27" s="53"/>
      <c r="AV27" s="54"/>
      <c r="AX27" s="50">
        <v>20</v>
      </c>
      <c r="AY27" s="51" t="str">
        <f t="shared" si="6"/>
        <v>土</v>
      </c>
      <c r="AZ27" s="52">
        <f t="shared" si="7"/>
        <v>45402</v>
      </c>
      <c r="BA27" s="53"/>
      <c r="BB27" s="51" t="s">
        <v>25</v>
      </c>
      <c r="BC27" s="53"/>
      <c r="BD27" s="51" t="s">
        <v>26</v>
      </c>
      <c r="BE27" s="53"/>
      <c r="BF27" s="51" t="s">
        <v>25</v>
      </c>
      <c r="BG27" s="53"/>
      <c r="BH27" s="51" t="s">
        <v>26</v>
      </c>
      <c r="BI27" s="53"/>
      <c r="BJ27" s="53"/>
      <c r="BK27" s="53"/>
      <c r="BL27" s="54"/>
      <c r="BN27" s="50">
        <v>20</v>
      </c>
      <c r="BO27" s="51" t="str">
        <f t="shared" si="8"/>
        <v>土</v>
      </c>
      <c r="BP27" s="52">
        <f t="shared" si="9"/>
        <v>45402</v>
      </c>
      <c r="BQ27" s="53"/>
      <c r="BR27" s="51" t="s">
        <v>25</v>
      </c>
      <c r="BS27" s="53"/>
      <c r="BT27" s="51" t="s">
        <v>26</v>
      </c>
      <c r="BU27" s="53"/>
      <c r="BV27" s="51" t="s">
        <v>25</v>
      </c>
      <c r="BW27" s="53"/>
      <c r="BX27" s="51" t="s">
        <v>26</v>
      </c>
      <c r="BY27" s="53"/>
      <c r="BZ27" s="53"/>
      <c r="CA27" s="53"/>
      <c r="CB27" s="54"/>
      <c r="CD27" s="50">
        <v>20</v>
      </c>
      <c r="CE27" s="51" t="str">
        <f t="shared" si="10"/>
        <v>土</v>
      </c>
      <c r="CF27" s="52">
        <f t="shared" si="11"/>
        <v>45402</v>
      </c>
      <c r="CG27" s="53"/>
      <c r="CH27" s="51" t="s">
        <v>25</v>
      </c>
      <c r="CI27" s="53"/>
      <c r="CJ27" s="51" t="s">
        <v>26</v>
      </c>
      <c r="CK27" s="53"/>
      <c r="CL27" s="51" t="s">
        <v>25</v>
      </c>
      <c r="CM27" s="53"/>
      <c r="CN27" s="51" t="s">
        <v>26</v>
      </c>
      <c r="CO27" s="53"/>
      <c r="CP27" s="53"/>
      <c r="CQ27" s="53"/>
      <c r="CR27" s="54"/>
      <c r="CT27" s="50">
        <v>20</v>
      </c>
      <c r="CU27" s="51" t="str">
        <f t="shared" si="12"/>
        <v>土</v>
      </c>
      <c r="CV27" s="52">
        <f t="shared" si="13"/>
        <v>45402</v>
      </c>
      <c r="CW27" s="53"/>
      <c r="CX27" s="51" t="s">
        <v>25</v>
      </c>
      <c r="CY27" s="53"/>
      <c r="CZ27" s="51" t="s">
        <v>26</v>
      </c>
      <c r="DA27" s="53"/>
      <c r="DB27" s="51" t="s">
        <v>25</v>
      </c>
      <c r="DC27" s="53"/>
      <c r="DD27" s="51" t="s">
        <v>26</v>
      </c>
      <c r="DE27" s="53"/>
      <c r="DF27" s="53"/>
      <c r="DG27" s="53"/>
      <c r="DH27" s="54"/>
      <c r="DJ27" s="50">
        <v>20</v>
      </c>
      <c r="DK27" s="51" t="str">
        <f t="shared" si="14"/>
        <v>土</v>
      </c>
      <c r="DL27" s="52">
        <f t="shared" si="15"/>
        <v>45402</v>
      </c>
      <c r="DM27" s="53"/>
      <c r="DN27" s="51" t="s">
        <v>25</v>
      </c>
      <c r="DO27" s="53"/>
      <c r="DP27" s="51" t="s">
        <v>26</v>
      </c>
      <c r="DQ27" s="53"/>
      <c r="DR27" s="51" t="s">
        <v>25</v>
      </c>
      <c r="DS27" s="53"/>
      <c r="DT27" s="51" t="s">
        <v>26</v>
      </c>
      <c r="DU27" s="53"/>
      <c r="DV27" s="53"/>
      <c r="DW27" s="53"/>
      <c r="DX27" s="54"/>
      <c r="DZ27" s="50">
        <v>20</v>
      </c>
      <c r="EA27" s="51" t="str">
        <f t="shared" si="16"/>
        <v>土</v>
      </c>
      <c r="EB27" s="52">
        <f t="shared" si="17"/>
        <v>45402</v>
      </c>
      <c r="EC27" s="53"/>
      <c r="ED27" s="51" t="s">
        <v>25</v>
      </c>
      <c r="EE27" s="53"/>
      <c r="EF27" s="51" t="s">
        <v>26</v>
      </c>
      <c r="EG27" s="53"/>
      <c r="EH27" s="51" t="s">
        <v>25</v>
      </c>
      <c r="EI27" s="53"/>
      <c r="EJ27" s="51" t="s">
        <v>26</v>
      </c>
      <c r="EK27" s="53"/>
      <c r="EL27" s="53"/>
      <c r="EM27" s="53"/>
      <c r="EN27" s="54"/>
      <c r="EP27" s="50">
        <v>20</v>
      </c>
      <c r="EQ27" s="51" t="str">
        <f t="shared" si="18"/>
        <v>土</v>
      </c>
      <c r="ER27" s="52">
        <f t="shared" si="19"/>
        <v>45402</v>
      </c>
      <c r="ES27" s="53"/>
      <c r="ET27" s="51" t="s">
        <v>25</v>
      </c>
      <c r="EU27" s="53"/>
      <c r="EV27" s="51" t="s">
        <v>26</v>
      </c>
      <c r="EW27" s="53"/>
      <c r="EX27" s="51" t="s">
        <v>25</v>
      </c>
      <c r="EY27" s="53"/>
      <c r="EZ27" s="51" t="s">
        <v>26</v>
      </c>
      <c r="FA27" s="53"/>
      <c r="FB27" s="53"/>
      <c r="FC27" s="53"/>
      <c r="FD27" s="54"/>
    </row>
    <row r="28" spans="2:160" x14ac:dyDescent="0.45">
      <c r="B28" s="50">
        <v>21</v>
      </c>
      <c r="C28" s="51" t="str">
        <f t="shared" si="0"/>
        <v>日</v>
      </c>
      <c r="D28" s="52">
        <f t="shared" si="1"/>
        <v>45403</v>
      </c>
      <c r="E28" s="53"/>
      <c r="F28" s="51" t="s">
        <v>25</v>
      </c>
      <c r="G28" s="53"/>
      <c r="H28" s="51" t="s">
        <v>26</v>
      </c>
      <c r="I28" s="53"/>
      <c r="J28" s="51" t="s">
        <v>25</v>
      </c>
      <c r="K28" s="53"/>
      <c r="L28" s="51" t="s">
        <v>26</v>
      </c>
      <c r="M28" s="53"/>
      <c r="N28" s="53"/>
      <c r="O28" s="53"/>
      <c r="P28" s="54"/>
      <c r="R28" s="50">
        <v>21</v>
      </c>
      <c r="S28" s="51" t="str">
        <f t="shared" si="2"/>
        <v>日</v>
      </c>
      <c r="T28" s="52">
        <f t="shared" si="3"/>
        <v>45403</v>
      </c>
      <c r="U28" s="53"/>
      <c r="V28" s="51" t="s">
        <v>25</v>
      </c>
      <c r="W28" s="53"/>
      <c r="X28" s="51" t="s">
        <v>26</v>
      </c>
      <c r="Y28" s="53"/>
      <c r="Z28" s="51" t="s">
        <v>25</v>
      </c>
      <c r="AA28" s="53"/>
      <c r="AB28" s="51" t="s">
        <v>26</v>
      </c>
      <c r="AC28" s="53"/>
      <c r="AD28" s="53"/>
      <c r="AE28" s="53"/>
      <c r="AF28" s="54"/>
      <c r="AH28" s="50">
        <v>21</v>
      </c>
      <c r="AI28" s="51" t="str">
        <f t="shared" si="4"/>
        <v>日</v>
      </c>
      <c r="AJ28" s="52">
        <f t="shared" si="5"/>
        <v>45403</v>
      </c>
      <c r="AK28" s="53"/>
      <c r="AL28" s="51" t="s">
        <v>25</v>
      </c>
      <c r="AM28" s="53"/>
      <c r="AN28" s="51" t="s">
        <v>26</v>
      </c>
      <c r="AO28" s="53"/>
      <c r="AP28" s="51" t="s">
        <v>25</v>
      </c>
      <c r="AQ28" s="53"/>
      <c r="AR28" s="51" t="s">
        <v>26</v>
      </c>
      <c r="AS28" s="53"/>
      <c r="AT28" s="53"/>
      <c r="AU28" s="53"/>
      <c r="AV28" s="54"/>
      <c r="AX28" s="50">
        <v>21</v>
      </c>
      <c r="AY28" s="51" t="str">
        <f t="shared" si="6"/>
        <v>日</v>
      </c>
      <c r="AZ28" s="52">
        <f t="shared" si="7"/>
        <v>45403</v>
      </c>
      <c r="BA28" s="53"/>
      <c r="BB28" s="51" t="s">
        <v>25</v>
      </c>
      <c r="BC28" s="53"/>
      <c r="BD28" s="51" t="s">
        <v>26</v>
      </c>
      <c r="BE28" s="53"/>
      <c r="BF28" s="51" t="s">
        <v>25</v>
      </c>
      <c r="BG28" s="53"/>
      <c r="BH28" s="51" t="s">
        <v>26</v>
      </c>
      <c r="BI28" s="53"/>
      <c r="BJ28" s="53"/>
      <c r="BK28" s="53"/>
      <c r="BL28" s="54"/>
      <c r="BN28" s="50">
        <v>21</v>
      </c>
      <c r="BO28" s="51" t="str">
        <f t="shared" si="8"/>
        <v>日</v>
      </c>
      <c r="BP28" s="52">
        <f t="shared" si="9"/>
        <v>45403</v>
      </c>
      <c r="BQ28" s="53"/>
      <c r="BR28" s="51" t="s">
        <v>25</v>
      </c>
      <c r="BS28" s="53"/>
      <c r="BT28" s="51" t="s">
        <v>26</v>
      </c>
      <c r="BU28" s="53"/>
      <c r="BV28" s="51" t="s">
        <v>25</v>
      </c>
      <c r="BW28" s="53"/>
      <c r="BX28" s="51" t="s">
        <v>26</v>
      </c>
      <c r="BY28" s="53"/>
      <c r="BZ28" s="53"/>
      <c r="CA28" s="53"/>
      <c r="CB28" s="54"/>
      <c r="CD28" s="50">
        <v>21</v>
      </c>
      <c r="CE28" s="51" t="str">
        <f t="shared" si="10"/>
        <v>日</v>
      </c>
      <c r="CF28" s="52">
        <f t="shared" si="11"/>
        <v>45403</v>
      </c>
      <c r="CG28" s="53"/>
      <c r="CH28" s="51" t="s">
        <v>25</v>
      </c>
      <c r="CI28" s="53"/>
      <c r="CJ28" s="51" t="s">
        <v>26</v>
      </c>
      <c r="CK28" s="53"/>
      <c r="CL28" s="51" t="s">
        <v>25</v>
      </c>
      <c r="CM28" s="53"/>
      <c r="CN28" s="51" t="s">
        <v>26</v>
      </c>
      <c r="CO28" s="53"/>
      <c r="CP28" s="53"/>
      <c r="CQ28" s="53"/>
      <c r="CR28" s="54"/>
      <c r="CT28" s="50">
        <v>21</v>
      </c>
      <c r="CU28" s="51" t="str">
        <f t="shared" si="12"/>
        <v>日</v>
      </c>
      <c r="CV28" s="52">
        <f t="shared" si="13"/>
        <v>45403</v>
      </c>
      <c r="CW28" s="53"/>
      <c r="CX28" s="51" t="s">
        <v>25</v>
      </c>
      <c r="CY28" s="53"/>
      <c r="CZ28" s="51" t="s">
        <v>26</v>
      </c>
      <c r="DA28" s="53"/>
      <c r="DB28" s="51" t="s">
        <v>25</v>
      </c>
      <c r="DC28" s="53"/>
      <c r="DD28" s="51" t="s">
        <v>26</v>
      </c>
      <c r="DE28" s="53"/>
      <c r="DF28" s="53"/>
      <c r="DG28" s="53"/>
      <c r="DH28" s="54"/>
      <c r="DJ28" s="50">
        <v>21</v>
      </c>
      <c r="DK28" s="51" t="str">
        <f t="shared" si="14"/>
        <v>日</v>
      </c>
      <c r="DL28" s="52">
        <f t="shared" si="15"/>
        <v>45403</v>
      </c>
      <c r="DM28" s="53"/>
      <c r="DN28" s="51" t="s">
        <v>25</v>
      </c>
      <c r="DO28" s="53"/>
      <c r="DP28" s="51" t="s">
        <v>26</v>
      </c>
      <c r="DQ28" s="53"/>
      <c r="DR28" s="51" t="s">
        <v>25</v>
      </c>
      <c r="DS28" s="53"/>
      <c r="DT28" s="51" t="s">
        <v>26</v>
      </c>
      <c r="DU28" s="53"/>
      <c r="DV28" s="53"/>
      <c r="DW28" s="53"/>
      <c r="DX28" s="54"/>
      <c r="DZ28" s="50">
        <v>21</v>
      </c>
      <c r="EA28" s="51" t="str">
        <f t="shared" si="16"/>
        <v>日</v>
      </c>
      <c r="EB28" s="52">
        <f t="shared" si="17"/>
        <v>45403</v>
      </c>
      <c r="EC28" s="53"/>
      <c r="ED28" s="51" t="s">
        <v>25</v>
      </c>
      <c r="EE28" s="53"/>
      <c r="EF28" s="51" t="s">
        <v>26</v>
      </c>
      <c r="EG28" s="53"/>
      <c r="EH28" s="51" t="s">
        <v>25</v>
      </c>
      <c r="EI28" s="53"/>
      <c r="EJ28" s="51" t="s">
        <v>26</v>
      </c>
      <c r="EK28" s="53"/>
      <c r="EL28" s="53"/>
      <c r="EM28" s="53"/>
      <c r="EN28" s="54"/>
      <c r="EP28" s="50">
        <v>21</v>
      </c>
      <c r="EQ28" s="51" t="str">
        <f t="shared" si="18"/>
        <v>日</v>
      </c>
      <c r="ER28" s="52">
        <f t="shared" si="19"/>
        <v>45403</v>
      </c>
      <c r="ES28" s="53"/>
      <c r="ET28" s="51" t="s">
        <v>25</v>
      </c>
      <c r="EU28" s="53"/>
      <c r="EV28" s="51" t="s">
        <v>26</v>
      </c>
      <c r="EW28" s="53"/>
      <c r="EX28" s="51" t="s">
        <v>25</v>
      </c>
      <c r="EY28" s="53"/>
      <c r="EZ28" s="51" t="s">
        <v>26</v>
      </c>
      <c r="FA28" s="53"/>
      <c r="FB28" s="53"/>
      <c r="FC28" s="53"/>
      <c r="FD28" s="54"/>
    </row>
    <row r="29" spans="2:160" x14ac:dyDescent="0.45">
      <c r="B29" s="50">
        <v>22</v>
      </c>
      <c r="C29" s="51" t="str">
        <f t="shared" si="0"/>
        <v>月</v>
      </c>
      <c r="D29" s="52">
        <f t="shared" si="1"/>
        <v>45404</v>
      </c>
      <c r="E29" s="53"/>
      <c r="F29" s="51" t="s">
        <v>25</v>
      </c>
      <c r="G29" s="53"/>
      <c r="H29" s="51" t="s">
        <v>26</v>
      </c>
      <c r="I29" s="53"/>
      <c r="J29" s="51" t="s">
        <v>25</v>
      </c>
      <c r="K29" s="53"/>
      <c r="L29" s="51" t="s">
        <v>26</v>
      </c>
      <c r="M29" s="53"/>
      <c r="N29" s="53"/>
      <c r="O29" s="53"/>
      <c r="P29" s="54"/>
      <c r="R29" s="50">
        <v>22</v>
      </c>
      <c r="S29" s="51" t="str">
        <f t="shared" si="2"/>
        <v>月</v>
      </c>
      <c r="T29" s="52">
        <f t="shared" si="3"/>
        <v>45404</v>
      </c>
      <c r="U29" s="53"/>
      <c r="V29" s="51" t="s">
        <v>25</v>
      </c>
      <c r="W29" s="53"/>
      <c r="X29" s="51" t="s">
        <v>26</v>
      </c>
      <c r="Y29" s="53"/>
      <c r="Z29" s="51" t="s">
        <v>25</v>
      </c>
      <c r="AA29" s="53"/>
      <c r="AB29" s="51" t="s">
        <v>26</v>
      </c>
      <c r="AC29" s="53"/>
      <c r="AD29" s="53"/>
      <c r="AE29" s="53"/>
      <c r="AF29" s="54"/>
      <c r="AH29" s="50">
        <v>22</v>
      </c>
      <c r="AI29" s="51" t="str">
        <f t="shared" si="4"/>
        <v>月</v>
      </c>
      <c r="AJ29" s="52">
        <f t="shared" si="5"/>
        <v>45404</v>
      </c>
      <c r="AK29" s="53"/>
      <c r="AL29" s="51" t="s">
        <v>25</v>
      </c>
      <c r="AM29" s="53"/>
      <c r="AN29" s="51" t="s">
        <v>26</v>
      </c>
      <c r="AO29" s="53"/>
      <c r="AP29" s="51" t="s">
        <v>25</v>
      </c>
      <c r="AQ29" s="53"/>
      <c r="AR29" s="51" t="s">
        <v>26</v>
      </c>
      <c r="AS29" s="53"/>
      <c r="AT29" s="53"/>
      <c r="AU29" s="53"/>
      <c r="AV29" s="54"/>
      <c r="AX29" s="50">
        <v>22</v>
      </c>
      <c r="AY29" s="51" t="str">
        <f t="shared" si="6"/>
        <v>月</v>
      </c>
      <c r="AZ29" s="52">
        <f t="shared" si="7"/>
        <v>45404</v>
      </c>
      <c r="BA29" s="53"/>
      <c r="BB29" s="51" t="s">
        <v>25</v>
      </c>
      <c r="BC29" s="53"/>
      <c r="BD29" s="51" t="s">
        <v>26</v>
      </c>
      <c r="BE29" s="53"/>
      <c r="BF29" s="51" t="s">
        <v>25</v>
      </c>
      <c r="BG29" s="53"/>
      <c r="BH29" s="51" t="s">
        <v>26</v>
      </c>
      <c r="BI29" s="53"/>
      <c r="BJ29" s="53"/>
      <c r="BK29" s="53"/>
      <c r="BL29" s="54"/>
      <c r="BN29" s="50">
        <v>22</v>
      </c>
      <c r="BO29" s="51" t="str">
        <f t="shared" si="8"/>
        <v>月</v>
      </c>
      <c r="BP29" s="52">
        <f t="shared" si="9"/>
        <v>45404</v>
      </c>
      <c r="BQ29" s="53"/>
      <c r="BR29" s="51" t="s">
        <v>25</v>
      </c>
      <c r="BS29" s="53"/>
      <c r="BT29" s="51" t="s">
        <v>26</v>
      </c>
      <c r="BU29" s="53"/>
      <c r="BV29" s="51" t="s">
        <v>25</v>
      </c>
      <c r="BW29" s="53"/>
      <c r="BX29" s="51" t="s">
        <v>26</v>
      </c>
      <c r="BY29" s="53"/>
      <c r="BZ29" s="53"/>
      <c r="CA29" s="53"/>
      <c r="CB29" s="54"/>
      <c r="CD29" s="50">
        <v>22</v>
      </c>
      <c r="CE29" s="51" t="str">
        <f t="shared" si="10"/>
        <v>月</v>
      </c>
      <c r="CF29" s="52">
        <f t="shared" si="11"/>
        <v>45404</v>
      </c>
      <c r="CG29" s="53"/>
      <c r="CH29" s="51" t="s">
        <v>25</v>
      </c>
      <c r="CI29" s="53"/>
      <c r="CJ29" s="51" t="s">
        <v>26</v>
      </c>
      <c r="CK29" s="53"/>
      <c r="CL29" s="51" t="s">
        <v>25</v>
      </c>
      <c r="CM29" s="53"/>
      <c r="CN29" s="51" t="s">
        <v>26</v>
      </c>
      <c r="CO29" s="53"/>
      <c r="CP29" s="53"/>
      <c r="CQ29" s="53"/>
      <c r="CR29" s="54"/>
      <c r="CT29" s="50">
        <v>22</v>
      </c>
      <c r="CU29" s="51" t="str">
        <f t="shared" si="12"/>
        <v>月</v>
      </c>
      <c r="CV29" s="52">
        <f t="shared" si="13"/>
        <v>45404</v>
      </c>
      <c r="CW29" s="53"/>
      <c r="CX29" s="51" t="s">
        <v>25</v>
      </c>
      <c r="CY29" s="53"/>
      <c r="CZ29" s="51" t="s">
        <v>26</v>
      </c>
      <c r="DA29" s="53"/>
      <c r="DB29" s="51" t="s">
        <v>25</v>
      </c>
      <c r="DC29" s="53"/>
      <c r="DD29" s="51" t="s">
        <v>26</v>
      </c>
      <c r="DE29" s="53"/>
      <c r="DF29" s="53"/>
      <c r="DG29" s="53"/>
      <c r="DH29" s="54"/>
      <c r="DJ29" s="50">
        <v>22</v>
      </c>
      <c r="DK29" s="51" t="str">
        <f t="shared" si="14"/>
        <v>月</v>
      </c>
      <c r="DL29" s="52">
        <f t="shared" si="15"/>
        <v>45404</v>
      </c>
      <c r="DM29" s="53"/>
      <c r="DN29" s="51" t="s">
        <v>25</v>
      </c>
      <c r="DO29" s="53"/>
      <c r="DP29" s="51" t="s">
        <v>26</v>
      </c>
      <c r="DQ29" s="53"/>
      <c r="DR29" s="51" t="s">
        <v>25</v>
      </c>
      <c r="DS29" s="53"/>
      <c r="DT29" s="51" t="s">
        <v>26</v>
      </c>
      <c r="DU29" s="53"/>
      <c r="DV29" s="53"/>
      <c r="DW29" s="53"/>
      <c r="DX29" s="54"/>
      <c r="DZ29" s="50">
        <v>22</v>
      </c>
      <c r="EA29" s="51" t="str">
        <f t="shared" si="16"/>
        <v>月</v>
      </c>
      <c r="EB29" s="52">
        <f t="shared" si="17"/>
        <v>45404</v>
      </c>
      <c r="EC29" s="53"/>
      <c r="ED29" s="51" t="s">
        <v>25</v>
      </c>
      <c r="EE29" s="53"/>
      <c r="EF29" s="51" t="s">
        <v>26</v>
      </c>
      <c r="EG29" s="53"/>
      <c r="EH29" s="51" t="s">
        <v>25</v>
      </c>
      <c r="EI29" s="53"/>
      <c r="EJ29" s="51" t="s">
        <v>26</v>
      </c>
      <c r="EK29" s="53"/>
      <c r="EL29" s="53"/>
      <c r="EM29" s="53"/>
      <c r="EN29" s="54"/>
      <c r="EP29" s="50">
        <v>22</v>
      </c>
      <c r="EQ29" s="51" t="str">
        <f t="shared" si="18"/>
        <v>月</v>
      </c>
      <c r="ER29" s="52">
        <f t="shared" si="19"/>
        <v>45404</v>
      </c>
      <c r="ES29" s="53"/>
      <c r="ET29" s="51" t="s">
        <v>25</v>
      </c>
      <c r="EU29" s="53"/>
      <c r="EV29" s="51" t="s">
        <v>26</v>
      </c>
      <c r="EW29" s="53"/>
      <c r="EX29" s="51" t="s">
        <v>25</v>
      </c>
      <c r="EY29" s="53"/>
      <c r="EZ29" s="51" t="s">
        <v>26</v>
      </c>
      <c r="FA29" s="53"/>
      <c r="FB29" s="53"/>
      <c r="FC29" s="53"/>
      <c r="FD29" s="54"/>
    </row>
    <row r="30" spans="2:160" x14ac:dyDescent="0.45">
      <c r="B30" s="50">
        <v>23</v>
      </c>
      <c r="C30" s="51" t="str">
        <f t="shared" si="0"/>
        <v>火</v>
      </c>
      <c r="D30" s="52">
        <f t="shared" si="1"/>
        <v>45405</v>
      </c>
      <c r="E30" s="53"/>
      <c r="F30" s="51" t="s">
        <v>25</v>
      </c>
      <c r="G30" s="53"/>
      <c r="H30" s="51" t="s">
        <v>26</v>
      </c>
      <c r="I30" s="53"/>
      <c r="J30" s="51" t="s">
        <v>25</v>
      </c>
      <c r="K30" s="53"/>
      <c r="L30" s="51" t="s">
        <v>26</v>
      </c>
      <c r="M30" s="53"/>
      <c r="N30" s="53"/>
      <c r="O30" s="53"/>
      <c r="P30" s="54"/>
      <c r="R30" s="50">
        <v>23</v>
      </c>
      <c r="S30" s="51" t="str">
        <f t="shared" si="2"/>
        <v>火</v>
      </c>
      <c r="T30" s="52">
        <f t="shared" si="3"/>
        <v>45405</v>
      </c>
      <c r="U30" s="53"/>
      <c r="V30" s="51" t="s">
        <v>25</v>
      </c>
      <c r="W30" s="53"/>
      <c r="X30" s="51" t="s">
        <v>26</v>
      </c>
      <c r="Y30" s="53"/>
      <c r="Z30" s="51" t="s">
        <v>25</v>
      </c>
      <c r="AA30" s="53"/>
      <c r="AB30" s="51" t="s">
        <v>26</v>
      </c>
      <c r="AC30" s="53"/>
      <c r="AD30" s="53"/>
      <c r="AE30" s="53"/>
      <c r="AF30" s="54"/>
      <c r="AH30" s="50">
        <v>23</v>
      </c>
      <c r="AI30" s="51" t="str">
        <f t="shared" si="4"/>
        <v>火</v>
      </c>
      <c r="AJ30" s="52">
        <f t="shared" si="5"/>
        <v>45405</v>
      </c>
      <c r="AK30" s="53"/>
      <c r="AL30" s="51" t="s">
        <v>25</v>
      </c>
      <c r="AM30" s="53"/>
      <c r="AN30" s="51" t="s">
        <v>26</v>
      </c>
      <c r="AO30" s="53"/>
      <c r="AP30" s="51" t="s">
        <v>25</v>
      </c>
      <c r="AQ30" s="53"/>
      <c r="AR30" s="51" t="s">
        <v>26</v>
      </c>
      <c r="AS30" s="53"/>
      <c r="AT30" s="53"/>
      <c r="AU30" s="53"/>
      <c r="AV30" s="54"/>
      <c r="AX30" s="50">
        <v>23</v>
      </c>
      <c r="AY30" s="51" t="str">
        <f t="shared" si="6"/>
        <v>火</v>
      </c>
      <c r="AZ30" s="52">
        <f t="shared" si="7"/>
        <v>45405</v>
      </c>
      <c r="BA30" s="53"/>
      <c r="BB30" s="51" t="s">
        <v>25</v>
      </c>
      <c r="BC30" s="53"/>
      <c r="BD30" s="51" t="s">
        <v>26</v>
      </c>
      <c r="BE30" s="53"/>
      <c r="BF30" s="51" t="s">
        <v>25</v>
      </c>
      <c r="BG30" s="53"/>
      <c r="BH30" s="51" t="s">
        <v>26</v>
      </c>
      <c r="BI30" s="53"/>
      <c r="BJ30" s="53"/>
      <c r="BK30" s="53"/>
      <c r="BL30" s="54"/>
      <c r="BN30" s="50">
        <v>23</v>
      </c>
      <c r="BO30" s="51" t="str">
        <f t="shared" si="8"/>
        <v>火</v>
      </c>
      <c r="BP30" s="52">
        <f t="shared" si="9"/>
        <v>45405</v>
      </c>
      <c r="BQ30" s="53"/>
      <c r="BR30" s="51" t="s">
        <v>25</v>
      </c>
      <c r="BS30" s="53"/>
      <c r="BT30" s="51" t="s">
        <v>26</v>
      </c>
      <c r="BU30" s="53"/>
      <c r="BV30" s="51" t="s">
        <v>25</v>
      </c>
      <c r="BW30" s="53"/>
      <c r="BX30" s="51" t="s">
        <v>26</v>
      </c>
      <c r="BY30" s="53"/>
      <c r="BZ30" s="53"/>
      <c r="CA30" s="53"/>
      <c r="CB30" s="54"/>
      <c r="CD30" s="50">
        <v>23</v>
      </c>
      <c r="CE30" s="51" t="str">
        <f t="shared" si="10"/>
        <v>火</v>
      </c>
      <c r="CF30" s="52">
        <f t="shared" si="11"/>
        <v>45405</v>
      </c>
      <c r="CG30" s="53"/>
      <c r="CH30" s="51" t="s">
        <v>25</v>
      </c>
      <c r="CI30" s="53"/>
      <c r="CJ30" s="51" t="s">
        <v>26</v>
      </c>
      <c r="CK30" s="53"/>
      <c r="CL30" s="51" t="s">
        <v>25</v>
      </c>
      <c r="CM30" s="53"/>
      <c r="CN30" s="51" t="s">
        <v>26</v>
      </c>
      <c r="CO30" s="53"/>
      <c r="CP30" s="53"/>
      <c r="CQ30" s="53"/>
      <c r="CR30" s="54"/>
      <c r="CT30" s="50">
        <v>23</v>
      </c>
      <c r="CU30" s="51" t="str">
        <f t="shared" si="12"/>
        <v>火</v>
      </c>
      <c r="CV30" s="52">
        <f t="shared" si="13"/>
        <v>45405</v>
      </c>
      <c r="CW30" s="53"/>
      <c r="CX30" s="51" t="s">
        <v>25</v>
      </c>
      <c r="CY30" s="53"/>
      <c r="CZ30" s="51" t="s">
        <v>26</v>
      </c>
      <c r="DA30" s="53"/>
      <c r="DB30" s="51" t="s">
        <v>25</v>
      </c>
      <c r="DC30" s="53"/>
      <c r="DD30" s="51" t="s">
        <v>26</v>
      </c>
      <c r="DE30" s="53"/>
      <c r="DF30" s="53"/>
      <c r="DG30" s="53"/>
      <c r="DH30" s="54"/>
      <c r="DJ30" s="50">
        <v>23</v>
      </c>
      <c r="DK30" s="51" t="str">
        <f t="shared" si="14"/>
        <v>火</v>
      </c>
      <c r="DL30" s="52">
        <f t="shared" si="15"/>
        <v>45405</v>
      </c>
      <c r="DM30" s="53"/>
      <c r="DN30" s="51" t="s">
        <v>25</v>
      </c>
      <c r="DO30" s="53"/>
      <c r="DP30" s="51" t="s">
        <v>26</v>
      </c>
      <c r="DQ30" s="53"/>
      <c r="DR30" s="51" t="s">
        <v>25</v>
      </c>
      <c r="DS30" s="53"/>
      <c r="DT30" s="51" t="s">
        <v>26</v>
      </c>
      <c r="DU30" s="53"/>
      <c r="DV30" s="53"/>
      <c r="DW30" s="53"/>
      <c r="DX30" s="54"/>
      <c r="DZ30" s="50">
        <v>23</v>
      </c>
      <c r="EA30" s="51" t="str">
        <f t="shared" si="16"/>
        <v>火</v>
      </c>
      <c r="EB30" s="52">
        <f t="shared" si="17"/>
        <v>45405</v>
      </c>
      <c r="EC30" s="53"/>
      <c r="ED30" s="51" t="s">
        <v>25</v>
      </c>
      <c r="EE30" s="53"/>
      <c r="EF30" s="51" t="s">
        <v>26</v>
      </c>
      <c r="EG30" s="53"/>
      <c r="EH30" s="51" t="s">
        <v>25</v>
      </c>
      <c r="EI30" s="53"/>
      <c r="EJ30" s="51" t="s">
        <v>26</v>
      </c>
      <c r="EK30" s="53"/>
      <c r="EL30" s="53"/>
      <c r="EM30" s="53"/>
      <c r="EN30" s="54"/>
      <c r="EP30" s="50">
        <v>23</v>
      </c>
      <c r="EQ30" s="51" t="str">
        <f t="shared" si="18"/>
        <v>火</v>
      </c>
      <c r="ER30" s="52">
        <f t="shared" si="19"/>
        <v>45405</v>
      </c>
      <c r="ES30" s="53"/>
      <c r="ET30" s="51" t="s">
        <v>25</v>
      </c>
      <c r="EU30" s="53"/>
      <c r="EV30" s="51" t="s">
        <v>26</v>
      </c>
      <c r="EW30" s="53"/>
      <c r="EX30" s="51" t="s">
        <v>25</v>
      </c>
      <c r="EY30" s="53"/>
      <c r="EZ30" s="51" t="s">
        <v>26</v>
      </c>
      <c r="FA30" s="53"/>
      <c r="FB30" s="53"/>
      <c r="FC30" s="53"/>
      <c r="FD30" s="54"/>
    </row>
    <row r="31" spans="2:160" x14ac:dyDescent="0.45">
      <c r="B31" s="50">
        <v>24</v>
      </c>
      <c r="C31" s="51" t="str">
        <f t="shared" si="0"/>
        <v>水</v>
      </c>
      <c r="D31" s="52">
        <f t="shared" si="1"/>
        <v>45406</v>
      </c>
      <c r="E31" s="53"/>
      <c r="F31" s="51" t="s">
        <v>25</v>
      </c>
      <c r="G31" s="53"/>
      <c r="H31" s="51" t="s">
        <v>26</v>
      </c>
      <c r="I31" s="53"/>
      <c r="J31" s="51" t="s">
        <v>25</v>
      </c>
      <c r="K31" s="53"/>
      <c r="L31" s="51" t="s">
        <v>26</v>
      </c>
      <c r="M31" s="53"/>
      <c r="N31" s="53"/>
      <c r="O31" s="53"/>
      <c r="P31" s="54"/>
      <c r="R31" s="50">
        <v>24</v>
      </c>
      <c r="S31" s="51" t="str">
        <f t="shared" si="2"/>
        <v>水</v>
      </c>
      <c r="T31" s="52">
        <f t="shared" si="3"/>
        <v>45406</v>
      </c>
      <c r="U31" s="53"/>
      <c r="V31" s="51" t="s">
        <v>25</v>
      </c>
      <c r="W31" s="53"/>
      <c r="X31" s="51" t="s">
        <v>26</v>
      </c>
      <c r="Y31" s="53"/>
      <c r="Z31" s="51" t="s">
        <v>25</v>
      </c>
      <c r="AA31" s="53"/>
      <c r="AB31" s="51" t="s">
        <v>26</v>
      </c>
      <c r="AC31" s="53"/>
      <c r="AD31" s="53"/>
      <c r="AE31" s="53"/>
      <c r="AF31" s="54"/>
      <c r="AH31" s="50">
        <v>24</v>
      </c>
      <c r="AI31" s="51" t="str">
        <f t="shared" si="4"/>
        <v>水</v>
      </c>
      <c r="AJ31" s="52">
        <f t="shared" si="5"/>
        <v>45406</v>
      </c>
      <c r="AK31" s="53"/>
      <c r="AL31" s="51" t="s">
        <v>25</v>
      </c>
      <c r="AM31" s="53"/>
      <c r="AN31" s="51" t="s">
        <v>26</v>
      </c>
      <c r="AO31" s="53"/>
      <c r="AP31" s="51" t="s">
        <v>25</v>
      </c>
      <c r="AQ31" s="53"/>
      <c r="AR31" s="51" t="s">
        <v>26</v>
      </c>
      <c r="AS31" s="53"/>
      <c r="AT31" s="53"/>
      <c r="AU31" s="53"/>
      <c r="AV31" s="54"/>
      <c r="AX31" s="50">
        <v>24</v>
      </c>
      <c r="AY31" s="51" t="str">
        <f t="shared" si="6"/>
        <v>水</v>
      </c>
      <c r="AZ31" s="52">
        <f t="shared" si="7"/>
        <v>45406</v>
      </c>
      <c r="BA31" s="53"/>
      <c r="BB31" s="51" t="s">
        <v>25</v>
      </c>
      <c r="BC31" s="53"/>
      <c r="BD31" s="51" t="s">
        <v>26</v>
      </c>
      <c r="BE31" s="53"/>
      <c r="BF31" s="51" t="s">
        <v>25</v>
      </c>
      <c r="BG31" s="53"/>
      <c r="BH31" s="51" t="s">
        <v>26</v>
      </c>
      <c r="BI31" s="53"/>
      <c r="BJ31" s="53"/>
      <c r="BK31" s="53"/>
      <c r="BL31" s="54"/>
      <c r="BN31" s="50">
        <v>24</v>
      </c>
      <c r="BO31" s="51" t="str">
        <f t="shared" si="8"/>
        <v>水</v>
      </c>
      <c r="BP31" s="52">
        <f t="shared" si="9"/>
        <v>45406</v>
      </c>
      <c r="BQ31" s="53"/>
      <c r="BR31" s="51" t="s">
        <v>25</v>
      </c>
      <c r="BS31" s="53"/>
      <c r="BT31" s="51" t="s">
        <v>26</v>
      </c>
      <c r="BU31" s="53"/>
      <c r="BV31" s="51" t="s">
        <v>25</v>
      </c>
      <c r="BW31" s="53"/>
      <c r="BX31" s="51" t="s">
        <v>26</v>
      </c>
      <c r="BY31" s="53"/>
      <c r="BZ31" s="53"/>
      <c r="CA31" s="53"/>
      <c r="CB31" s="54"/>
      <c r="CD31" s="50">
        <v>24</v>
      </c>
      <c r="CE31" s="51" t="str">
        <f t="shared" si="10"/>
        <v>水</v>
      </c>
      <c r="CF31" s="52">
        <f t="shared" si="11"/>
        <v>45406</v>
      </c>
      <c r="CG31" s="53"/>
      <c r="CH31" s="51" t="s">
        <v>25</v>
      </c>
      <c r="CI31" s="53"/>
      <c r="CJ31" s="51" t="s">
        <v>26</v>
      </c>
      <c r="CK31" s="53"/>
      <c r="CL31" s="51" t="s">
        <v>25</v>
      </c>
      <c r="CM31" s="53"/>
      <c r="CN31" s="51" t="s">
        <v>26</v>
      </c>
      <c r="CO31" s="53"/>
      <c r="CP31" s="53"/>
      <c r="CQ31" s="53"/>
      <c r="CR31" s="54"/>
      <c r="CT31" s="50">
        <v>24</v>
      </c>
      <c r="CU31" s="51" t="str">
        <f t="shared" si="12"/>
        <v>水</v>
      </c>
      <c r="CV31" s="52">
        <f t="shared" si="13"/>
        <v>45406</v>
      </c>
      <c r="CW31" s="53"/>
      <c r="CX31" s="51" t="s">
        <v>25</v>
      </c>
      <c r="CY31" s="53"/>
      <c r="CZ31" s="51" t="s">
        <v>26</v>
      </c>
      <c r="DA31" s="53"/>
      <c r="DB31" s="51" t="s">
        <v>25</v>
      </c>
      <c r="DC31" s="53"/>
      <c r="DD31" s="51" t="s">
        <v>26</v>
      </c>
      <c r="DE31" s="53"/>
      <c r="DF31" s="53"/>
      <c r="DG31" s="53"/>
      <c r="DH31" s="54"/>
      <c r="DJ31" s="50">
        <v>24</v>
      </c>
      <c r="DK31" s="51" t="str">
        <f t="shared" si="14"/>
        <v>水</v>
      </c>
      <c r="DL31" s="52">
        <f t="shared" si="15"/>
        <v>45406</v>
      </c>
      <c r="DM31" s="53"/>
      <c r="DN31" s="51" t="s">
        <v>25</v>
      </c>
      <c r="DO31" s="53"/>
      <c r="DP31" s="51" t="s">
        <v>26</v>
      </c>
      <c r="DQ31" s="53"/>
      <c r="DR31" s="51" t="s">
        <v>25</v>
      </c>
      <c r="DS31" s="53"/>
      <c r="DT31" s="51" t="s">
        <v>26</v>
      </c>
      <c r="DU31" s="53"/>
      <c r="DV31" s="53"/>
      <c r="DW31" s="53"/>
      <c r="DX31" s="54"/>
      <c r="DZ31" s="50">
        <v>24</v>
      </c>
      <c r="EA31" s="51" t="str">
        <f t="shared" si="16"/>
        <v>水</v>
      </c>
      <c r="EB31" s="52">
        <f t="shared" si="17"/>
        <v>45406</v>
      </c>
      <c r="EC31" s="53"/>
      <c r="ED31" s="51" t="s">
        <v>25</v>
      </c>
      <c r="EE31" s="53"/>
      <c r="EF31" s="51" t="s">
        <v>26</v>
      </c>
      <c r="EG31" s="53"/>
      <c r="EH31" s="51" t="s">
        <v>25</v>
      </c>
      <c r="EI31" s="53"/>
      <c r="EJ31" s="51" t="s">
        <v>26</v>
      </c>
      <c r="EK31" s="53"/>
      <c r="EL31" s="53"/>
      <c r="EM31" s="53"/>
      <c r="EN31" s="54"/>
      <c r="EP31" s="50">
        <v>24</v>
      </c>
      <c r="EQ31" s="51" t="str">
        <f t="shared" si="18"/>
        <v>水</v>
      </c>
      <c r="ER31" s="52">
        <f t="shared" si="19"/>
        <v>45406</v>
      </c>
      <c r="ES31" s="53"/>
      <c r="ET31" s="51" t="s">
        <v>25</v>
      </c>
      <c r="EU31" s="53"/>
      <c r="EV31" s="51" t="s">
        <v>26</v>
      </c>
      <c r="EW31" s="53"/>
      <c r="EX31" s="51" t="s">
        <v>25</v>
      </c>
      <c r="EY31" s="53"/>
      <c r="EZ31" s="51" t="s">
        <v>26</v>
      </c>
      <c r="FA31" s="53"/>
      <c r="FB31" s="53"/>
      <c r="FC31" s="53"/>
      <c r="FD31" s="54"/>
    </row>
    <row r="32" spans="2:160" x14ac:dyDescent="0.45">
      <c r="B32" s="50">
        <v>25</v>
      </c>
      <c r="C32" s="51" t="str">
        <f t="shared" si="0"/>
        <v>木</v>
      </c>
      <c r="D32" s="52">
        <f t="shared" si="1"/>
        <v>45407</v>
      </c>
      <c r="E32" s="53"/>
      <c r="F32" s="51" t="s">
        <v>25</v>
      </c>
      <c r="G32" s="53"/>
      <c r="H32" s="51" t="s">
        <v>26</v>
      </c>
      <c r="I32" s="53"/>
      <c r="J32" s="51" t="s">
        <v>25</v>
      </c>
      <c r="K32" s="53"/>
      <c r="L32" s="51" t="s">
        <v>26</v>
      </c>
      <c r="M32" s="53"/>
      <c r="N32" s="53"/>
      <c r="O32" s="53"/>
      <c r="P32" s="54"/>
      <c r="R32" s="50">
        <v>25</v>
      </c>
      <c r="S32" s="51" t="str">
        <f t="shared" si="2"/>
        <v>木</v>
      </c>
      <c r="T32" s="52">
        <f t="shared" si="3"/>
        <v>45407</v>
      </c>
      <c r="U32" s="53"/>
      <c r="V32" s="51" t="s">
        <v>25</v>
      </c>
      <c r="W32" s="53"/>
      <c r="X32" s="51" t="s">
        <v>26</v>
      </c>
      <c r="Y32" s="53"/>
      <c r="Z32" s="51" t="s">
        <v>25</v>
      </c>
      <c r="AA32" s="53"/>
      <c r="AB32" s="51" t="s">
        <v>26</v>
      </c>
      <c r="AC32" s="53"/>
      <c r="AD32" s="53"/>
      <c r="AE32" s="53"/>
      <c r="AF32" s="54"/>
      <c r="AH32" s="50">
        <v>25</v>
      </c>
      <c r="AI32" s="51" t="str">
        <f t="shared" si="4"/>
        <v>木</v>
      </c>
      <c r="AJ32" s="52">
        <f t="shared" si="5"/>
        <v>45407</v>
      </c>
      <c r="AK32" s="53"/>
      <c r="AL32" s="51" t="s">
        <v>25</v>
      </c>
      <c r="AM32" s="53"/>
      <c r="AN32" s="51" t="s">
        <v>26</v>
      </c>
      <c r="AO32" s="53"/>
      <c r="AP32" s="51" t="s">
        <v>25</v>
      </c>
      <c r="AQ32" s="53"/>
      <c r="AR32" s="51" t="s">
        <v>26</v>
      </c>
      <c r="AS32" s="53"/>
      <c r="AT32" s="53"/>
      <c r="AU32" s="53"/>
      <c r="AV32" s="54"/>
      <c r="AX32" s="50">
        <v>25</v>
      </c>
      <c r="AY32" s="51" t="str">
        <f t="shared" si="6"/>
        <v>木</v>
      </c>
      <c r="AZ32" s="52">
        <f t="shared" si="7"/>
        <v>45407</v>
      </c>
      <c r="BA32" s="53"/>
      <c r="BB32" s="51" t="s">
        <v>25</v>
      </c>
      <c r="BC32" s="53"/>
      <c r="BD32" s="51" t="s">
        <v>26</v>
      </c>
      <c r="BE32" s="53"/>
      <c r="BF32" s="51" t="s">
        <v>25</v>
      </c>
      <c r="BG32" s="53"/>
      <c r="BH32" s="51" t="s">
        <v>26</v>
      </c>
      <c r="BI32" s="53"/>
      <c r="BJ32" s="53"/>
      <c r="BK32" s="53"/>
      <c r="BL32" s="54"/>
      <c r="BN32" s="50">
        <v>25</v>
      </c>
      <c r="BO32" s="51" t="str">
        <f t="shared" si="8"/>
        <v>木</v>
      </c>
      <c r="BP32" s="52">
        <f t="shared" si="9"/>
        <v>45407</v>
      </c>
      <c r="BQ32" s="53"/>
      <c r="BR32" s="51" t="s">
        <v>25</v>
      </c>
      <c r="BS32" s="53"/>
      <c r="BT32" s="51" t="s">
        <v>26</v>
      </c>
      <c r="BU32" s="53"/>
      <c r="BV32" s="51" t="s">
        <v>25</v>
      </c>
      <c r="BW32" s="53"/>
      <c r="BX32" s="51" t="s">
        <v>26</v>
      </c>
      <c r="BY32" s="53"/>
      <c r="BZ32" s="53"/>
      <c r="CA32" s="53"/>
      <c r="CB32" s="54"/>
      <c r="CD32" s="50">
        <v>25</v>
      </c>
      <c r="CE32" s="51" t="str">
        <f t="shared" si="10"/>
        <v>木</v>
      </c>
      <c r="CF32" s="52">
        <f t="shared" si="11"/>
        <v>45407</v>
      </c>
      <c r="CG32" s="53"/>
      <c r="CH32" s="51" t="s">
        <v>25</v>
      </c>
      <c r="CI32" s="53"/>
      <c r="CJ32" s="51" t="s">
        <v>26</v>
      </c>
      <c r="CK32" s="53"/>
      <c r="CL32" s="51" t="s">
        <v>25</v>
      </c>
      <c r="CM32" s="53"/>
      <c r="CN32" s="51" t="s">
        <v>26</v>
      </c>
      <c r="CO32" s="53"/>
      <c r="CP32" s="53"/>
      <c r="CQ32" s="53"/>
      <c r="CR32" s="54"/>
      <c r="CT32" s="50">
        <v>25</v>
      </c>
      <c r="CU32" s="51" t="str">
        <f t="shared" si="12"/>
        <v>木</v>
      </c>
      <c r="CV32" s="52">
        <f t="shared" si="13"/>
        <v>45407</v>
      </c>
      <c r="CW32" s="53"/>
      <c r="CX32" s="51" t="s">
        <v>25</v>
      </c>
      <c r="CY32" s="53"/>
      <c r="CZ32" s="51" t="s">
        <v>26</v>
      </c>
      <c r="DA32" s="53"/>
      <c r="DB32" s="51" t="s">
        <v>25</v>
      </c>
      <c r="DC32" s="53"/>
      <c r="DD32" s="51" t="s">
        <v>26</v>
      </c>
      <c r="DE32" s="53"/>
      <c r="DF32" s="53"/>
      <c r="DG32" s="53"/>
      <c r="DH32" s="54"/>
      <c r="DJ32" s="50">
        <v>25</v>
      </c>
      <c r="DK32" s="51" t="str">
        <f t="shared" si="14"/>
        <v>木</v>
      </c>
      <c r="DL32" s="52">
        <f t="shared" si="15"/>
        <v>45407</v>
      </c>
      <c r="DM32" s="53"/>
      <c r="DN32" s="51" t="s">
        <v>25</v>
      </c>
      <c r="DO32" s="53"/>
      <c r="DP32" s="51" t="s">
        <v>26</v>
      </c>
      <c r="DQ32" s="53"/>
      <c r="DR32" s="51" t="s">
        <v>25</v>
      </c>
      <c r="DS32" s="53"/>
      <c r="DT32" s="51" t="s">
        <v>26</v>
      </c>
      <c r="DU32" s="53"/>
      <c r="DV32" s="53"/>
      <c r="DW32" s="53"/>
      <c r="DX32" s="54"/>
      <c r="DZ32" s="50">
        <v>25</v>
      </c>
      <c r="EA32" s="51" t="str">
        <f t="shared" si="16"/>
        <v>木</v>
      </c>
      <c r="EB32" s="52">
        <f t="shared" si="17"/>
        <v>45407</v>
      </c>
      <c r="EC32" s="53"/>
      <c r="ED32" s="51" t="s">
        <v>25</v>
      </c>
      <c r="EE32" s="53"/>
      <c r="EF32" s="51" t="s">
        <v>26</v>
      </c>
      <c r="EG32" s="53"/>
      <c r="EH32" s="51" t="s">
        <v>25</v>
      </c>
      <c r="EI32" s="53"/>
      <c r="EJ32" s="51" t="s">
        <v>26</v>
      </c>
      <c r="EK32" s="53"/>
      <c r="EL32" s="53"/>
      <c r="EM32" s="53"/>
      <c r="EN32" s="54"/>
      <c r="EP32" s="50">
        <v>25</v>
      </c>
      <c r="EQ32" s="51" t="str">
        <f t="shared" si="18"/>
        <v>木</v>
      </c>
      <c r="ER32" s="52">
        <f t="shared" si="19"/>
        <v>45407</v>
      </c>
      <c r="ES32" s="53"/>
      <c r="ET32" s="51" t="s">
        <v>25</v>
      </c>
      <c r="EU32" s="53"/>
      <c r="EV32" s="51" t="s">
        <v>26</v>
      </c>
      <c r="EW32" s="53"/>
      <c r="EX32" s="51" t="s">
        <v>25</v>
      </c>
      <c r="EY32" s="53"/>
      <c r="EZ32" s="51" t="s">
        <v>26</v>
      </c>
      <c r="FA32" s="53"/>
      <c r="FB32" s="53"/>
      <c r="FC32" s="53"/>
      <c r="FD32" s="54"/>
    </row>
    <row r="33" spans="2:160" x14ac:dyDescent="0.45">
      <c r="B33" s="50">
        <v>26</v>
      </c>
      <c r="C33" s="51" t="str">
        <f t="shared" si="0"/>
        <v>金</v>
      </c>
      <c r="D33" s="52">
        <f t="shared" si="1"/>
        <v>45408</v>
      </c>
      <c r="E33" s="53"/>
      <c r="F33" s="51" t="s">
        <v>25</v>
      </c>
      <c r="G33" s="53"/>
      <c r="H33" s="51" t="s">
        <v>26</v>
      </c>
      <c r="I33" s="53"/>
      <c r="J33" s="51" t="s">
        <v>25</v>
      </c>
      <c r="K33" s="53"/>
      <c r="L33" s="51" t="s">
        <v>26</v>
      </c>
      <c r="M33" s="53"/>
      <c r="N33" s="53"/>
      <c r="O33" s="53"/>
      <c r="P33" s="54"/>
      <c r="R33" s="50">
        <v>26</v>
      </c>
      <c r="S33" s="51" t="str">
        <f t="shared" si="2"/>
        <v>金</v>
      </c>
      <c r="T33" s="52">
        <f t="shared" si="3"/>
        <v>45408</v>
      </c>
      <c r="U33" s="53"/>
      <c r="V33" s="51" t="s">
        <v>25</v>
      </c>
      <c r="W33" s="53"/>
      <c r="X33" s="51" t="s">
        <v>26</v>
      </c>
      <c r="Y33" s="53"/>
      <c r="Z33" s="51" t="s">
        <v>25</v>
      </c>
      <c r="AA33" s="53"/>
      <c r="AB33" s="51" t="s">
        <v>26</v>
      </c>
      <c r="AC33" s="53"/>
      <c r="AD33" s="53"/>
      <c r="AE33" s="53"/>
      <c r="AF33" s="54"/>
      <c r="AH33" s="50">
        <v>26</v>
      </c>
      <c r="AI33" s="51" t="str">
        <f t="shared" si="4"/>
        <v>金</v>
      </c>
      <c r="AJ33" s="52">
        <f t="shared" si="5"/>
        <v>45408</v>
      </c>
      <c r="AK33" s="53"/>
      <c r="AL33" s="51" t="s">
        <v>25</v>
      </c>
      <c r="AM33" s="53"/>
      <c r="AN33" s="51" t="s">
        <v>26</v>
      </c>
      <c r="AO33" s="53"/>
      <c r="AP33" s="51" t="s">
        <v>25</v>
      </c>
      <c r="AQ33" s="53"/>
      <c r="AR33" s="51" t="s">
        <v>26</v>
      </c>
      <c r="AS33" s="53"/>
      <c r="AT33" s="53"/>
      <c r="AU33" s="53"/>
      <c r="AV33" s="54"/>
      <c r="AX33" s="50">
        <v>26</v>
      </c>
      <c r="AY33" s="51" t="str">
        <f t="shared" si="6"/>
        <v>金</v>
      </c>
      <c r="AZ33" s="52">
        <f t="shared" si="7"/>
        <v>45408</v>
      </c>
      <c r="BA33" s="53"/>
      <c r="BB33" s="51" t="s">
        <v>25</v>
      </c>
      <c r="BC33" s="53"/>
      <c r="BD33" s="51" t="s">
        <v>26</v>
      </c>
      <c r="BE33" s="53"/>
      <c r="BF33" s="51" t="s">
        <v>25</v>
      </c>
      <c r="BG33" s="53"/>
      <c r="BH33" s="51" t="s">
        <v>26</v>
      </c>
      <c r="BI33" s="53"/>
      <c r="BJ33" s="53"/>
      <c r="BK33" s="53"/>
      <c r="BL33" s="54"/>
      <c r="BN33" s="50">
        <v>26</v>
      </c>
      <c r="BO33" s="51" t="str">
        <f t="shared" si="8"/>
        <v>金</v>
      </c>
      <c r="BP33" s="52">
        <f t="shared" si="9"/>
        <v>45408</v>
      </c>
      <c r="BQ33" s="53"/>
      <c r="BR33" s="51" t="s">
        <v>25</v>
      </c>
      <c r="BS33" s="53"/>
      <c r="BT33" s="51" t="s">
        <v>26</v>
      </c>
      <c r="BU33" s="53"/>
      <c r="BV33" s="51" t="s">
        <v>25</v>
      </c>
      <c r="BW33" s="53"/>
      <c r="BX33" s="51" t="s">
        <v>26</v>
      </c>
      <c r="BY33" s="53"/>
      <c r="BZ33" s="53"/>
      <c r="CA33" s="53"/>
      <c r="CB33" s="54"/>
      <c r="CD33" s="50">
        <v>26</v>
      </c>
      <c r="CE33" s="51" t="str">
        <f t="shared" si="10"/>
        <v>金</v>
      </c>
      <c r="CF33" s="52">
        <f t="shared" si="11"/>
        <v>45408</v>
      </c>
      <c r="CG33" s="53"/>
      <c r="CH33" s="51" t="s">
        <v>25</v>
      </c>
      <c r="CI33" s="53"/>
      <c r="CJ33" s="51" t="s">
        <v>26</v>
      </c>
      <c r="CK33" s="53"/>
      <c r="CL33" s="51" t="s">
        <v>25</v>
      </c>
      <c r="CM33" s="53"/>
      <c r="CN33" s="51" t="s">
        <v>26</v>
      </c>
      <c r="CO33" s="53"/>
      <c r="CP33" s="53"/>
      <c r="CQ33" s="53"/>
      <c r="CR33" s="54"/>
      <c r="CT33" s="50">
        <v>26</v>
      </c>
      <c r="CU33" s="51" t="str">
        <f t="shared" si="12"/>
        <v>金</v>
      </c>
      <c r="CV33" s="52">
        <f t="shared" si="13"/>
        <v>45408</v>
      </c>
      <c r="CW33" s="53"/>
      <c r="CX33" s="51" t="s">
        <v>25</v>
      </c>
      <c r="CY33" s="53"/>
      <c r="CZ33" s="51" t="s">
        <v>26</v>
      </c>
      <c r="DA33" s="53"/>
      <c r="DB33" s="51" t="s">
        <v>25</v>
      </c>
      <c r="DC33" s="53"/>
      <c r="DD33" s="51" t="s">
        <v>26</v>
      </c>
      <c r="DE33" s="53"/>
      <c r="DF33" s="53"/>
      <c r="DG33" s="53"/>
      <c r="DH33" s="54"/>
      <c r="DJ33" s="50">
        <v>26</v>
      </c>
      <c r="DK33" s="51" t="str">
        <f t="shared" si="14"/>
        <v>金</v>
      </c>
      <c r="DL33" s="52">
        <f t="shared" si="15"/>
        <v>45408</v>
      </c>
      <c r="DM33" s="53"/>
      <c r="DN33" s="51" t="s">
        <v>25</v>
      </c>
      <c r="DO33" s="53"/>
      <c r="DP33" s="51" t="s">
        <v>26</v>
      </c>
      <c r="DQ33" s="53"/>
      <c r="DR33" s="51" t="s">
        <v>25</v>
      </c>
      <c r="DS33" s="53"/>
      <c r="DT33" s="51" t="s">
        <v>26</v>
      </c>
      <c r="DU33" s="53"/>
      <c r="DV33" s="53"/>
      <c r="DW33" s="53"/>
      <c r="DX33" s="54"/>
      <c r="DZ33" s="50">
        <v>26</v>
      </c>
      <c r="EA33" s="51" t="str">
        <f t="shared" si="16"/>
        <v>金</v>
      </c>
      <c r="EB33" s="52">
        <f t="shared" si="17"/>
        <v>45408</v>
      </c>
      <c r="EC33" s="53"/>
      <c r="ED33" s="51" t="s">
        <v>25</v>
      </c>
      <c r="EE33" s="53"/>
      <c r="EF33" s="51" t="s">
        <v>26</v>
      </c>
      <c r="EG33" s="53"/>
      <c r="EH33" s="51" t="s">
        <v>25</v>
      </c>
      <c r="EI33" s="53"/>
      <c r="EJ33" s="51" t="s">
        <v>26</v>
      </c>
      <c r="EK33" s="53"/>
      <c r="EL33" s="53"/>
      <c r="EM33" s="53"/>
      <c r="EN33" s="54"/>
      <c r="EP33" s="50">
        <v>26</v>
      </c>
      <c r="EQ33" s="51" t="str">
        <f t="shared" si="18"/>
        <v>金</v>
      </c>
      <c r="ER33" s="52">
        <f t="shared" si="19"/>
        <v>45408</v>
      </c>
      <c r="ES33" s="53"/>
      <c r="ET33" s="51" t="s">
        <v>25</v>
      </c>
      <c r="EU33" s="53"/>
      <c r="EV33" s="51" t="s">
        <v>26</v>
      </c>
      <c r="EW33" s="53"/>
      <c r="EX33" s="51" t="s">
        <v>25</v>
      </c>
      <c r="EY33" s="53"/>
      <c r="EZ33" s="51" t="s">
        <v>26</v>
      </c>
      <c r="FA33" s="53"/>
      <c r="FB33" s="53"/>
      <c r="FC33" s="53"/>
      <c r="FD33" s="54"/>
    </row>
    <row r="34" spans="2:160" x14ac:dyDescent="0.45">
      <c r="B34" s="50">
        <v>27</v>
      </c>
      <c r="C34" s="51" t="str">
        <f t="shared" si="0"/>
        <v>土</v>
      </c>
      <c r="D34" s="52">
        <f t="shared" si="1"/>
        <v>45409</v>
      </c>
      <c r="E34" s="53"/>
      <c r="F34" s="51" t="s">
        <v>25</v>
      </c>
      <c r="G34" s="53"/>
      <c r="H34" s="51" t="s">
        <v>26</v>
      </c>
      <c r="I34" s="53"/>
      <c r="J34" s="51" t="s">
        <v>25</v>
      </c>
      <c r="K34" s="53"/>
      <c r="L34" s="51" t="s">
        <v>26</v>
      </c>
      <c r="M34" s="53"/>
      <c r="N34" s="53"/>
      <c r="O34" s="53"/>
      <c r="P34" s="54"/>
      <c r="R34" s="50">
        <v>27</v>
      </c>
      <c r="S34" s="51" t="str">
        <f t="shared" si="2"/>
        <v>土</v>
      </c>
      <c r="T34" s="52">
        <f t="shared" si="3"/>
        <v>45409</v>
      </c>
      <c r="U34" s="53"/>
      <c r="V34" s="51" t="s">
        <v>25</v>
      </c>
      <c r="W34" s="53"/>
      <c r="X34" s="51" t="s">
        <v>26</v>
      </c>
      <c r="Y34" s="53"/>
      <c r="Z34" s="51" t="s">
        <v>25</v>
      </c>
      <c r="AA34" s="53"/>
      <c r="AB34" s="51" t="s">
        <v>26</v>
      </c>
      <c r="AC34" s="53"/>
      <c r="AD34" s="53"/>
      <c r="AE34" s="53"/>
      <c r="AF34" s="54"/>
      <c r="AH34" s="50">
        <v>27</v>
      </c>
      <c r="AI34" s="51" t="str">
        <f t="shared" si="4"/>
        <v>土</v>
      </c>
      <c r="AJ34" s="52">
        <f t="shared" si="5"/>
        <v>45409</v>
      </c>
      <c r="AK34" s="53"/>
      <c r="AL34" s="51" t="s">
        <v>25</v>
      </c>
      <c r="AM34" s="53"/>
      <c r="AN34" s="51" t="s">
        <v>26</v>
      </c>
      <c r="AO34" s="53"/>
      <c r="AP34" s="51" t="s">
        <v>25</v>
      </c>
      <c r="AQ34" s="53"/>
      <c r="AR34" s="51" t="s">
        <v>26</v>
      </c>
      <c r="AS34" s="53"/>
      <c r="AT34" s="53"/>
      <c r="AU34" s="53"/>
      <c r="AV34" s="54"/>
      <c r="AX34" s="50">
        <v>27</v>
      </c>
      <c r="AY34" s="51" t="str">
        <f t="shared" si="6"/>
        <v>土</v>
      </c>
      <c r="AZ34" s="52">
        <f t="shared" si="7"/>
        <v>45409</v>
      </c>
      <c r="BA34" s="53"/>
      <c r="BB34" s="51" t="s">
        <v>25</v>
      </c>
      <c r="BC34" s="53"/>
      <c r="BD34" s="51" t="s">
        <v>26</v>
      </c>
      <c r="BE34" s="53"/>
      <c r="BF34" s="51" t="s">
        <v>25</v>
      </c>
      <c r="BG34" s="53"/>
      <c r="BH34" s="51" t="s">
        <v>26</v>
      </c>
      <c r="BI34" s="53"/>
      <c r="BJ34" s="53"/>
      <c r="BK34" s="53"/>
      <c r="BL34" s="54"/>
      <c r="BN34" s="50">
        <v>27</v>
      </c>
      <c r="BO34" s="51" t="str">
        <f t="shared" si="8"/>
        <v>土</v>
      </c>
      <c r="BP34" s="52">
        <f t="shared" si="9"/>
        <v>45409</v>
      </c>
      <c r="BQ34" s="53"/>
      <c r="BR34" s="51" t="s">
        <v>25</v>
      </c>
      <c r="BS34" s="53"/>
      <c r="BT34" s="51" t="s">
        <v>26</v>
      </c>
      <c r="BU34" s="53"/>
      <c r="BV34" s="51" t="s">
        <v>25</v>
      </c>
      <c r="BW34" s="53"/>
      <c r="BX34" s="51" t="s">
        <v>26</v>
      </c>
      <c r="BY34" s="53"/>
      <c r="BZ34" s="53"/>
      <c r="CA34" s="53"/>
      <c r="CB34" s="54"/>
      <c r="CD34" s="50">
        <v>27</v>
      </c>
      <c r="CE34" s="51" t="str">
        <f t="shared" si="10"/>
        <v>土</v>
      </c>
      <c r="CF34" s="52">
        <f t="shared" si="11"/>
        <v>45409</v>
      </c>
      <c r="CG34" s="53"/>
      <c r="CH34" s="51" t="s">
        <v>25</v>
      </c>
      <c r="CI34" s="53"/>
      <c r="CJ34" s="51" t="s">
        <v>26</v>
      </c>
      <c r="CK34" s="53"/>
      <c r="CL34" s="51" t="s">
        <v>25</v>
      </c>
      <c r="CM34" s="53"/>
      <c r="CN34" s="51" t="s">
        <v>26</v>
      </c>
      <c r="CO34" s="53"/>
      <c r="CP34" s="53"/>
      <c r="CQ34" s="53"/>
      <c r="CR34" s="54"/>
      <c r="CT34" s="50">
        <v>27</v>
      </c>
      <c r="CU34" s="51" t="str">
        <f t="shared" si="12"/>
        <v>土</v>
      </c>
      <c r="CV34" s="52">
        <f t="shared" si="13"/>
        <v>45409</v>
      </c>
      <c r="CW34" s="53"/>
      <c r="CX34" s="51" t="s">
        <v>25</v>
      </c>
      <c r="CY34" s="53"/>
      <c r="CZ34" s="51" t="s">
        <v>26</v>
      </c>
      <c r="DA34" s="53"/>
      <c r="DB34" s="51" t="s">
        <v>25</v>
      </c>
      <c r="DC34" s="53"/>
      <c r="DD34" s="51" t="s">
        <v>26</v>
      </c>
      <c r="DE34" s="53"/>
      <c r="DF34" s="53"/>
      <c r="DG34" s="53"/>
      <c r="DH34" s="54"/>
      <c r="DJ34" s="50">
        <v>27</v>
      </c>
      <c r="DK34" s="51" t="str">
        <f t="shared" si="14"/>
        <v>土</v>
      </c>
      <c r="DL34" s="52">
        <f t="shared" si="15"/>
        <v>45409</v>
      </c>
      <c r="DM34" s="53"/>
      <c r="DN34" s="51" t="s">
        <v>25</v>
      </c>
      <c r="DO34" s="53"/>
      <c r="DP34" s="51" t="s">
        <v>26</v>
      </c>
      <c r="DQ34" s="53"/>
      <c r="DR34" s="51" t="s">
        <v>25</v>
      </c>
      <c r="DS34" s="53"/>
      <c r="DT34" s="51" t="s">
        <v>26</v>
      </c>
      <c r="DU34" s="53"/>
      <c r="DV34" s="53"/>
      <c r="DW34" s="53"/>
      <c r="DX34" s="54"/>
      <c r="DZ34" s="50">
        <v>27</v>
      </c>
      <c r="EA34" s="51" t="str">
        <f t="shared" si="16"/>
        <v>土</v>
      </c>
      <c r="EB34" s="52">
        <f t="shared" si="17"/>
        <v>45409</v>
      </c>
      <c r="EC34" s="53"/>
      <c r="ED34" s="51" t="s">
        <v>25</v>
      </c>
      <c r="EE34" s="53"/>
      <c r="EF34" s="51" t="s">
        <v>26</v>
      </c>
      <c r="EG34" s="53"/>
      <c r="EH34" s="51" t="s">
        <v>25</v>
      </c>
      <c r="EI34" s="53"/>
      <c r="EJ34" s="51" t="s">
        <v>26</v>
      </c>
      <c r="EK34" s="53"/>
      <c r="EL34" s="53"/>
      <c r="EM34" s="53"/>
      <c r="EN34" s="54"/>
      <c r="EP34" s="50">
        <v>27</v>
      </c>
      <c r="EQ34" s="51" t="str">
        <f t="shared" si="18"/>
        <v>土</v>
      </c>
      <c r="ER34" s="52">
        <f t="shared" si="19"/>
        <v>45409</v>
      </c>
      <c r="ES34" s="53"/>
      <c r="ET34" s="51" t="s">
        <v>25</v>
      </c>
      <c r="EU34" s="53"/>
      <c r="EV34" s="51" t="s">
        <v>26</v>
      </c>
      <c r="EW34" s="53"/>
      <c r="EX34" s="51" t="s">
        <v>25</v>
      </c>
      <c r="EY34" s="53"/>
      <c r="EZ34" s="51" t="s">
        <v>26</v>
      </c>
      <c r="FA34" s="53"/>
      <c r="FB34" s="53"/>
      <c r="FC34" s="53"/>
      <c r="FD34" s="54"/>
    </row>
    <row r="35" spans="2:160" x14ac:dyDescent="0.45">
      <c r="B35" s="50">
        <v>28</v>
      </c>
      <c r="C35" s="51" t="str">
        <f t="shared" si="0"/>
        <v>日</v>
      </c>
      <c r="D35" s="52">
        <f>DATE($T$1,$X$1,B35)</f>
        <v>45410</v>
      </c>
      <c r="E35" s="53"/>
      <c r="F35" s="51" t="s">
        <v>25</v>
      </c>
      <c r="G35" s="53"/>
      <c r="H35" s="51" t="s">
        <v>26</v>
      </c>
      <c r="I35" s="53"/>
      <c r="J35" s="51" t="s">
        <v>25</v>
      </c>
      <c r="K35" s="53"/>
      <c r="L35" s="51" t="s">
        <v>26</v>
      </c>
      <c r="M35" s="53"/>
      <c r="N35" s="53"/>
      <c r="O35" s="53"/>
      <c r="P35" s="54"/>
      <c r="R35" s="50">
        <v>28</v>
      </c>
      <c r="S35" s="51" t="str">
        <f t="shared" si="2"/>
        <v>日</v>
      </c>
      <c r="T35" s="52">
        <f>DATE($T$1,$X$1,R35)</f>
        <v>45410</v>
      </c>
      <c r="U35" s="53"/>
      <c r="V35" s="51" t="s">
        <v>25</v>
      </c>
      <c r="W35" s="53"/>
      <c r="X35" s="51" t="s">
        <v>26</v>
      </c>
      <c r="Y35" s="53"/>
      <c r="Z35" s="51" t="s">
        <v>25</v>
      </c>
      <c r="AA35" s="53"/>
      <c r="AB35" s="51" t="s">
        <v>26</v>
      </c>
      <c r="AC35" s="53"/>
      <c r="AD35" s="53"/>
      <c r="AE35" s="53"/>
      <c r="AF35" s="54"/>
      <c r="AH35" s="50">
        <v>28</v>
      </c>
      <c r="AI35" s="51" t="str">
        <f t="shared" si="4"/>
        <v>日</v>
      </c>
      <c r="AJ35" s="52">
        <f>DATE($T$1,$X$1,AH35)</f>
        <v>45410</v>
      </c>
      <c r="AK35" s="53"/>
      <c r="AL35" s="51" t="s">
        <v>25</v>
      </c>
      <c r="AM35" s="53"/>
      <c r="AN35" s="51" t="s">
        <v>26</v>
      </c>
      <c r="AO35" s="53"/>
      <c r="AP35" s="51" t="s">
        <v>25</v>
      </c>
      <c r="AQ35" s="53"/>
      <c r="AR35" s="51" t="s">
        <v>26</v>
      </c>
      <c r="AS35" s="53"/>
      <c r="AT35" s="53"/>
      <c r="AU35" s="53"/>
      <c r="AV35" s="54"/>
      <c r="AX35" s="50">
        <v>28</v>
      </c>
      <c r="AY35" s="51" t="str">
        <f t="shared" si="6"/>
        <v>日</v>
      </c>
      <c r="AZ35" s="52">
        <f>DATE($T$1,$X$1,AX35)</f>
        <v>45410</v>
      </c>
      <c r="BA35" s="53"/>
      <c r="BB35" s="51" t="s">
        <v>25</v>
      </c>
      <c r="BC35" s="53"/>
      <c r="BD35" s="51" t="s">
        <v>26</v>
      </c>
      <c r="BE35" s="53"/>
      <c r="BF35" s="51" t="s">
        <v>25</v>
      </c>
      <c r="BG35" s="53"/>
      <c r="BH35" s="51" t="s">
        <v>26</v>
      </c>
      <c r="BI35" s="53"/>
      <c r="BJ35" s="53"/>
      <c r="BK35" s="53"/>
      <c r="BL35" s="54"/>
      <c r="BN35" s="50">
        <v>28</v>
      </c>
      <c r="BO35" s="51" t="str">
        <f t="shared" si="8"/>
        <v>日</v>
      </c>
      <c r="BP35" s="52">
        <f>DATE($T$1,$X$1,BN35)</f>
        <v>45410</v>
      </c>
      <c r="BQ35" s="53"/>
      <c r="BR35" s="51" t="s">
        <v>25</v>
      </c>
      <c r="BS35" s="53"/>
      <c r="BT35" s="51" t="s">
        <v>26</v>
      </c>
      <c r="BU35" s="53"/>
      <c r="BV35" s="51" t="s">
        <v>25</v>
      </c>
      <c r="BW35" s="53"/>
      <c r="BX35" s="51" t="s">
        <v>26</v>
      </c>
      <c r="BY35" s="53"/>
      <c r="BZ35" s="53"/>
      <c r="CA35" s="53"/>
      <c r="CB35" s="54"/>
      <c r="CD35" s="50">
        <v>28</v>
      </c>
      <c r="CE35" s="51" t="str">
        <f t="shared" si="10"/>
        <v>日</v>
      </c>
      <c r="CF35" s="52">
        <f>DATE($T$1,$X$1,CD35)</f>
        <v>45410</v>
      </c>
      <c r="CG35" s="53"/>
      <c r="CH35" s="51" t="s">
        <v>25</v>
      </c>
      <c r="CI35" s="53"/>
      <c r="CJ35" s="51" t="s">
        <v>26</v>
      </c>
      <c r="CK35" s="53"/>
      <c r="CL35" s="51" t="s">
        <v>25</v>
      </c>
      <c r="CM35" s="53"/>
      <c r="CN35" s="51" t="s">
        <v>26</v>
      </c>
      <c r="CO35" s="53"/>
      <c r="CP35" s="53"/>
      <c r="CQ35" s="53"/>
      <c r="CR35" s="54"/>
      <c r="CT35" s="50">
        <v>28</v>
      </c>
      <c r="CU35" s="51" t="str">
        <f t="shared" si="12"/>
        <v>日</v>
      </c>
      <c r="CV35" s="52">
        <f>DATE($T$1,$X$1,CT35)</f>
        <v>45410</v>
      </c>
      <c r="CW35" s="53"/>
      <c r="CX35" s="51" t="s">
        <v>25</v>
      </c>
      <c r="CY35" s="53"/>
      <c r="CZ35" s="51" t="s">
        <v>26</v>
      </c>
      <c r="DA35" s="53"/>
      <c r="DB35" s="51" t="s">
        <v>25</v>
      </c>
      <c r="DC35" s="53"/>
      <c r="DD35" s="51" t="s">
        <v>26</v>
      </c>
      <c r="DE35" s="53"/>
      <c r="DF35" s="53"/>
      <c r="DG35" s="53"/>
      <c r="DH35" s="54"/>
      <c r="DJ35" s="50">
        <v>28</v>
      </c>
      <c r="DK35" s="51" t="str">
        <f t="shared" si="14"/>
        <v>日</v>
      </c>
      <c r="DL35" s="52">
        <f>DATE($T$1,$X$1,DJ35)</f>
        <v>45410</v>
      </c>
      <c r="DM35" s="53"/>
      <c r="DN35" s="51" t="s">
        <v>25</v>
      </c>
      <c r="DO35" s="53"/>
      <c r="DP35" s="51" t="s">
        <v>26</v>
      </c>
      <c r="DQ35" s="53"/>
      <c r="DR35" s="51" t="s">
        <v>25</v>
      </c>
      <c r="DS35" s="53"/>
      <c r="DT35" s="51" t="s">
        <v>26</v>
      </c>
      <c r="DU35" s="53"/>
      <c r="DV35" s="53"/>
      <c r="DW35" s="53"/>
      <c r="DX35" s="54"/>
      <c r="DZ35" s="50">
        <v>28</v>
      </c>
      <c r="EA35" s="51" t="str">
        <f t="shared" si="16"/>
        <v>日</v>
      </c>
      <c r="EB35" s="52">
        <f>DATE($T$1,$X$1,DZ35)</f>
        <v>45410</v>
      </c>
      <c r="EC35" s="53"/>
      <c r="ED35" s="51" t="s">
        <v>25</v>
      </c>
      <c r="EE35" s="53"/>
      <c r="EF35" s="51" t="s">
        <v>26</v>
      </c>
      <c r="EG35" s="53"/>
      <c r="EH35" s="51" t="s">
        <v>25</v>
      </c>
      <c r="EI35" s="53"/>
      <c r="EJ35" s="51" t="s">
        <v>26</v>
      </c>
      <c r="EK35" s="53"/>
      <c r="EL35" s="53"/>
      <c r="EM35" s="53"/>
      <c r="EN35" s="54"/>
      <c r="EP35" s="50">
        <v>28</v>
      </c>
      <c r="EQ35" s="51" t="str">
        <f t="shared" si="18"/>
        <v>日</v>
      </c>
      <c r="ER35" s="52">
        <f>DATE($T$1,$X$1,EP35)</f>
        <v>45410</v>
      </c>
      <c r="ES35" s="53"/>
      <c r="ET35" s="51" t="s">
        <v>25</v>
      </c>
      <c r="EU35" s="53"/>
      <c r="EV35" s="51" t="s">
        <v>26</v>
      </c>
      <c r="EW35" s="53"/>
      <c r="EX35" s="51" t="s">
        <v>25</v>
      </c>
      <c r="EY35" s="53"/>
      <c r="EZ35" s="51" t="s">
        <v>26</v>
      </c>
      <c r="FA35" s="53"/>
      <c r="FB35" s="53"/>
      <c r="FC35" s="53"/>
      <c r="FD35" s="54"/>
    </row>
    <row r="36" spans="2:160" x14ac:dyDescent="0.45">
      <c r="B36" s="50">
        <v>29</v>
      </c>
      <c r="C36" s="51" t="str">
        <f t="shared" si="0"/>
        <v>月</v>
      </c>
      <c r="D36" s="52">
        <f>IF(DAY(D35+1)=1,"",DATE($T$1,$X$1,B36))</f>
        <v>45411</v>
      </c>
      <c r="E36" s="53"/>
      <c r="F36" s="51" t="str">
        <f>IF(C36="","","時")</f>
        <v>時</v>
      </c>
      <c r="G36" s="53"/>
      <c r="H36" s="51" t="str">
        <f>IF(C36="","","分")</f>
        <v>分</v>
      </c>
      <c r="I36" s="53"/>
      <c r="J36" s="51" t="str">
        <f>IF(C36="","","時")</f>
        <v>時</v>
      </c>
      <c r="K36" s="53"/>
      <c r="L36" s="51" t="str">
        <f>IF(C36="","","分")</f>
        <v>分</v>
      </c>
      <c r="M36" s="53"/>
      <c r="N36" s="53"/>
      <c r="O36" s="53"/>
      <c r="P36" s="54"/>
      <c r="R36" s="50">
        <v>29</v>
      </c>
      <c r="S36" s="51" t="str">
        <f t="shared" si="2"/>
        <v>月</v>
      </c>
      <c r="T36" s="52">
        <f>IF(DAY(T35+1)=1,"",DATE($T$1,$X$1,R36))</f>
        <v>45411</v>
      </c>
      <c r="U36" s="53"/>
      <c r="V36" s="51" t="str">
        <f>IF(S36="","","時")</f>
        <v>時</v>
      </c>
      <c r="W36" s="53"/>
      <c r="X36" s="51" t="str">
        <f>IF(S36="","","分")</f>
        <v>分</v>
      </c>
      <c r="Y36" s="53"/>
      <c r="Z36" s="51" t="str">
        <f>IF(S36="","","時")</f>
        <v>時</v>
      </c>
      <c r="AA36" s="53"/>
      <c r="AB36" s="51" t="str">
        <f>IF(S36="","","分")</f>
        <v>分</v>
      </c>
      <c r="AC36" s="53"/>
      <c r="AD36" s="53"/>
      <c r="AE36" s="53"/>
      <c r="AF36" s="54"/>
      <c r="AH36" s="50">
        <v>29</v>
      </c>
      <c r="AI36" s="51" t="str">
        <f t="shared" si="4"/>
        <v>月</v>
      </c>
      <c r="AJ36" s="52">
        <f>IF(DAY(AJ35+1)=1,"",DATE($T$1,$X$1,AH36))</f>
        <v>45411</v>
      </c>
      <c r="AK36" s="53"/>
      <c r="AL36" s="51" t="str">
        <f>IF(AI36="","","時")</f>
        <v>時</v>
      </c>
      <c r="AM36" s="53"/>
      <c r="AN36" s="51" t="str">
        <f>IF(AI36="","","分")</f>
        <v>分</v>
      </c>
      <c r="AO36" s="53"/>
      <c r="AP36" s="51" t="str">
        <f>IF(AI36="","","時")</f>
        <v>時</v>
      </c>
      <c r="AQ36" s="53"/>
      <c r="AR36" s="51" t="str">
        <f>IF(AI36="","","分")</f>
        <v>分</v>
      </c>
      <c r="AS36" s="53"/>
      <c r="AT36" s="53"/>
      <c r="AU36" s="53"/>
      <c r="AV36" s="54"/>
      <c r="AX36" s="50">
        <v>29</v>
      </c>
      <c r="AY36" s="51" t="str">
        <f t="shared" si="6"/>
        <v>月</v>
      </c>
      <c r="AZ36" s="52">
        <f>IF(DAY(AZ35+1)=1,"",DATE($T$1,$X$1,AX36))</f>
        <v>45411</v>
      </c>
      <c r="BA36" s="53"/>
      <c r="BB36" s="51" t="str">
        <f>IF(AY36="","","時")</f>
        <v>時</v>
      </c>
      <c r="BC36" s="53"/>
      <c r="BD36" s="51" t="str">
        <f>IF(AY36="","","分")</f>
        <v>分</v>
      </c>
      <c r="BE36" s="53"/>
      <c r="BF36" s="51" t="str">
        <f>IF(AY36="","","時")</f>
        <v>時</v>
      </c>
      <c r="BG36" s="53"/>
      <c r="BH36" s="51" t="str">
        <f>IF(AY36="","","分")</f>
        <v>分</v>
      </c>
      <c r="BI36" s="53"/>
      <c r="BJ36" s="53"/>
      <c r="BK36" s="53"/>
      <c r="BL36" s="54"/>
      <c r="BN36" s="50">
        <v>29</v>
      </c>
      <c r="BO36" s="51" t="str">
        <f t="shared" si="8"/>
        <v>月</v>
      </c>
      <c r="BP36" s="52">
        <f>IF(DAY(BP35+1)=1,"",DATE($T$1,$X$1,BN36))</f>
        <v>45411</v>
      </c>
      <c r="BQ36" s="53"/>
      <c r="BR36" s="51" t="str">
        <f>IF(BO36="","","時")</f>
        <v>時</v>
      </c>
      <c r="BS36" s="53"/>
      <c r="BT36" s="51" t="str">
        <f>IF(BO36="","","分")</f>
        <v>分</v>
      </c>
      <c r="BU36" s="53"/>
      <c r="BV36" s="51" t="str">
        <f>IF(BO36="","","時")</f>
        <v>時</v>
      </c>
      <c r="BW36" s="53"/>
      <c r="BX36" s="51" t="str">
        <f>IF(BO36="","","分")</f>
        <v>分</v>
      </c>
      <c r="BY36" s="53"/>
      <c r="BZ36" s="53"/>
      <c r="CA36" s="53"/>
      <c r="CB36" s="54"/>
      <c r="CD36" s="50">
        <v>29</v>
      </c>
      <c r="CE36" s="51" t="str">
        <f t="shared" si="10"/>
        <v>月</v>
      </c>
      <c r="CF36" s="52">
        <f>IF(DAY(CF35+1)=1,"",DATE($T$1,$X$1,CD36))</f>
        <v>45411</v>
      </c>
      <c r="CG36" s="53"/>
      <c r="CH36" s="51" t="str">
        <f>IF(CE36="","","時")</f>
        <v>時</v>
      </c>
      <c r="CI36" s="53"/>
      <c r="CJ36" s="51" t="str">
        <f>IF(CE36="","","分")</f>
        <v>分</v>
      </c>
      <c r="CK36" s="53"/>
      <c r="CL36" s="51" t="str">
        <f>IF(CE36="","","時")</f>
        <v>時</v>
      </c>
      <c r="CM36" s="53"/>
      <c r="CN36" s="51" t="str">
        <f>IF(CE36="","","分")</f>
        <v>分</v>
      </c>
      <c r="CO36" s="53"/>
      <c r="CP36" s="53"/>
      <c r="CQ36" s="53"/>
      <c r="CR36" s="54"/>
      <c r="CT36" s="50">
        <v>29</v>
      </c>
      <c r="CU36" s="51" t="str">
        <f t="shared" si="12"/>
        <v>月</v>
      </c>
      <c r="CV36" s="52">
        <f>IF(DAY(CV35+1)=1,"",DATE($T$1,$X$1,CT36))</f>
        <v>45411</v>
      </c>
      <c r="CW36" s="53"/>
      <c r="CX36" s="51" t="str">
        <f>IF(CU36="","","時")</f>
        <v>時</v>
      </c>
      <c r="CY36" s="53"/>
      <c r="CZ36" s="51" t="str">
        <f>IF(CU36="","","分")</f>
        <v>分</v>
      </c>
      <c r="DA36" s="53"/>
      <c r="DB36" s="51" t="str">
        <f>IF(CU36="","","時")</f>
        <v>時</v>
      </c>
      <c r="DC36" s="53"/>
      <c r="DD36" s="51" t="str">
        <f>IF(CU36="","","分")</f>
        <v>分</v>
      </c>
      <c r="DE36" s="53"/>
      <c r="DF36" s="53"/>
      <c r="DG36" s="53"/>
      <c r="DH36" s="54"/>
      <c r="DJ36" s="50">
        <v>29</v>
      </c>
      <c r="DK36" s="51" t="str">
        <f t="shared" si="14"/>
        <v>月</v>
      </c>
      <c r="DL36" s="52">
        <f>IF(DAY(DL35+1)=1,"",DATE($T$1,$X$1,DJ36))</f>
        <v>45411</v>
      </c>
      <c r="DM36" s="53"/>
      <c r="DN36" s="51" t="str">
        <f>IF(DK36="","","時")</f>
        <v>時</v>
      </c>
      <c r="DO36" s="53"/>
      <c r="DP36" s="51" t="str">
        <f>IF(DK36="","","分")</f>
        <v>分</v>
      </c>
      <c r="DQ36" s="53"/>
      <c r="DR36" s="51" t="str">
        <f>IF(DK36="","","時")</f>
        <v>時</v>
      </c>
      <c r="DS36" s="53"/>
      <c r="DT36" s="51" t="str">
        <f>IF(DK36="","","分")</f>
        <v>分</v>
      </c>
      <c r="DU36" s="53"/>
      <c r="DV36" s="53"/>
      <c r="DW36" s="53"/>
      <c r="DX36" s="54"/>
      <c r="DZ36" s="50">
        <v>29</v>
      </c>
      <c r="EA36" s="51" t="str">
        <f t="shared" si="16"/>
        <v>月</v>
      </c>
      <c r="EB36" s="52">
        <f>IF(DAY(EB35+1)=1,"",DATE($T$1,$X$1,DZ36))</f>
        <v>45411</v>
      </c>
      <c r="EC36" s="53"/>
      <c r="ED36" s="51" t="str">
        <f>IF(EA36="","","時")</f>
        <v>時</v>
      </c>
      <c r="EE36" s="53"/>
      <c r="EF36" s="51" t="str">
        <f>IF(EA36="","","分")</f>
        <v>分</v>
      </c>
      <c r="EG36" s="53"/>
      <c r="EH36" s="51" t="str">
        <f>IF(EA36="","","時")</f>
        <v>時</v>
      </c>
      <c r="EI36" s="53"/>
      <c r="EJ36" s="51" t="str">
        <f>IF(EA36="","","分")</f>
        <v>分</v>
      </c>
      <c r="EK36" s="53"/>
      <c r="EL36" s="53"/>
      <c r="EM36" s="53"/>
      <c r="EN36" s="54"/>
      <c r="EP36" s="50">
        <v>29</v>
      </c>
      <c r="EQ36" s="51" t="str">
        <f t="shared" si="18"/>
        <v>月</v>
      </c>
      <c r="ER36" s="52">
        <f>IF(DAY(ER35+1)=1,"",DATE($T$1,$X$1,EP36))</f>
        <v>45411</v>
      </c>
      <c r="ES36" s="53"/>
      <c r="ET36" s="51" t="str">
        <f>IF(EQ36="","","時")</f>
        <v>時</v>
      </c>
      <c r="EU36" s="53"/>
      <c r="EV36" s="51" t="str">
        <f>IF(EQ36="","","分")</f>
        <v>分</v>
      </c>
      <c r="EW36" s="53"/>
      <c r="EX36" s="51" t="str">
        <f>IF(EQ36="","","時")</f>
        <v>時</v>
      </c>
      <c r="EY36" s="53"/>
      <c r="EZ36" s="51" t="str">
        <f>IF(EQ36="","","分")</f>
        <v>分</v>
      </c>
      <c r="FA36" s="53"/>
      <c r="FB36" s="53"/>
      <c r="FC36" s="53"/>
      <c r="FD36" s="54"/>
    </row>
    <row r="37" spans="2:160" x14ac:dyDescent="0.45">
      <c r="B37" s="50">
        <v>30</v>
      </c>
      <c r="C37" s="51" t="str">
        <f t="shared" si="0"/>
        <v>火</v>
      </c>
      <c r="D37" s="52">
        <f>IF(D36="","",IF(DAY(D36+1)=1,"",DATE($T$1,$X$1,B37)))</f>
        <v>45412</v>
      </c>
      <c r="E37" s="53"/>
      <c r="F37" s="51" t="str">
        <f t="shared" ref="F37:F38" si="20">IF(C37="","","時")</f>
        <v>時</v>
      </c>
      <c r="G37" s="53"/>
      <c r="H37" s="51" t="str">
        <f t="shared" ref="H37:H38" si="21">IF(C37="","","分")</f>
        <v>分</v>
      </c>
      <c r="I37" s="53"/>
      <c r="J37" s="51" t="str">
        <f t="shared" ref="J37:J38" si="22">IF(C37="","","時")</f>
        <v>時</v>
      </c>
      <c r="K37" s="53"/>
      <c r="L37" s="51" t="str">
        <f t="shared" ref="L37:L38" si="23">IF(C37="","","分")</f>
        <v>分</v>
      </c>
      <c r="M37" s="53"/>
      <c r="N37" s="53"/>
      <c r="O37" s="53"/>
      <c r="P37" s="54"/>
      <c r="R37" s="50">
        <v>30</v>
      </c>
      <c r="S37" s="51" t="str">
        <f t="shared" si="2"/>
        <v>火</v>
      </c>
      <c r="T37" s="52">
        <f>IF(T36="","",IF(DAY(T36+1)=1,"",DATE($T$1,$X$1,R37)))</f>
        <v>45412</v>
      </c>
      <c r="U37" s="53"/>
      <c r="V37" s="51" t="str">
        <f t="shared" ref="V37:V38" si="24">IF(S37="","","時")</f>
        <v>時</v>
      </c>
      <c r="W37" s="53"/>
      <c r="X37" s="51" t="str">
        <f t="shared" ref="X37:X38" si="25">IF(S37="","","分")</f>
        <v>分</v>
      </c>
      <c r="Y37" s="53"/>
      <c r="Z37" s="51" t="str">
        <f t="shared" ref="Z37:Z38" si="26">IF(S37="","","時")</f>
        <v>時</v>
      </c>
      <c r="AA37" s="53"/>
      <c r="AB37" s="51" t="str">
        <f t="shared" ref="AB37:AB38" si="27">IF(S37="","","分")</f>
        <v>分</v>
      </c>
      <c r="AC37" s="53"/>
      <c r="AD37" s="53"/>
      <c r="AE37" s="53"/>
      <c r="AF37" s="54"/>
      <c r="AH37" s="50">
        <v>30</v>
      </c>
      <c r="AI37" s="51" t="str">
        <f t="shared" si="4"/>
        <v>火</v>
      </c>
      <c r="AJ37" s="52">
        <f>IF(AJ36="","",IF(DAY(AJ36+1)=1,"",DATE($T$1,$X$1,AH37)))</f>
        <v>45412</v>
      </c>
      <c r="AK37" s="53"/>
      <c r="AL37" s="51" t="str">
        <f t="shared" ref="AL37:AL38" si="28">IF(AI37="","","時")</f>
        <v>時</v>
      </c>
      <c r="AM37" s="53"/>
      <c r="AN37" s="51" t="str">
        <f t="shared" ref="AN37:AN38" si="29">IF(AI37="","","分")</f>
        <v>分</v>
      </c>
      <c r="AO37" s="53"/>
      <c r="AP37" s="51" t="str">
        <f t="shared" ref="AP37:AP38" si="30">IF(AI37="","","時")</f>
        <v>時</v>
      </c>
      <c r="AQ37" s="53"/>
      <c r="AR37" s="51" t="str">
        <f t="shared" ref="AR37:AR38" si="31">IF(AI37="","","分")</f>
        <v>分</v>
      </c>
      <c r="AS37" s="53"/>
      <c r="AT37" s="53"/>
      <c r="AU37" s="53"/>
      <c r="AV37" s="54"/>
      <c r="AX37" s="50">
        <v>30</v>
      </c>
      <c r="AY37" s="51" t="str">
        <f t="shared" si="6"/>
        <v>火</v>
      </c>
      <c r="AZ37" s="52">
        <f>IF(AZ36="","",IF(DAY(AZ36+1)=1,"",DATE($T$1,$X$1,AX37)))</f>
        <v>45412</v>
      </c>
      <c r="BA37" s="53"/>
      <c r="BB37" s="51" t="str">
        <f t="shared" ref="BB37:BB38" si="32">IF(AY37="","","時")</f>
        <v>時</v>
      </c>
      <c r="BC37" s="53"/>
      <c r="BD37" s="51" t="str">
        <f t="shared" ref="BD37:BD38" si="33">IF(AY37="","","分")</f>
        <v>分</v>
      </c>
      <c r="BE37" s="53"/>
      <c r="BF37" s="51" t="str">
        <f t="shared" ref="BF37:BF38" si="34">IF(AY37="","","時")</f>
        <v>時</v>
      </c>
      <c r="BG37" s="53"/>
      <c r="BH37" s="51" t="str">
        <f t="shared" ref="BH37:BH38" si="35">IF(AY37="","","分")</f>
        <v>分</v>
      </c>
      <c r="BI37" s="53"/>
      <c r="BJ37" s="53"/>
      <c r="BK37" s="53"/>
      <c r="BL37" s="54"/>
      <c r="BN37" s="50">
        <v>30</v>
      </c>
      <c r="BO37" s="51" t="str">
        <f t="shared" si="8"/>
        <v>火</v>
      </c>
      <c r="BP37" s="52">
        <f>IF(BP36="","",IF(DAY(BP36+1)=1,"",DATE($T$1,$X$1,BN37)))</f>
        <v>45412</v>
      </c>
      <c r="BQ37" s="53"/>
      <c r="BR37" s="51" t="str">
        <f t="shared" ref="BR37:BR38" si="36">IF(BO37="","","時")</f>
        <v>時</v>
      </c>
      <c r="BS37" s="53"/>
      <c r="BT37" s="51" t="str">
        <f t="shared" ref="BT37:BT38" si="37">IF(BO37="","","分")</f>
        <v>分</v>
      </c>
      <c r="BU37" s="53"/>
      <c r="BV37" s="51" t="str">
        <f t="shared" ref="BV37:BV38" si="38">IF(BO37="","","時")</f>
        <v>時</v>
      </c>
      <c r="BW37" s="53"/>
      <c r="BX37" s="51" t="str">
        <f t="shared" ref="BX37:BX38" si="39">IF(BO37="","","分")</f>
        <v>分</v>
      </c>
      <c r="BY37" s="53"/>
      <c r="BZ37" s="53"/>
      <c r="CA37" s="53"/>
      <c r="CB37" s="54"/>
      <c r="CD37" s="50">
        <v>30</v>
      </c>
      <c r="CE37" s="51" t="str">
        <f t="shared" si="10"/>
        <v>火</v>
      </c>
      <c r="CF37" s="52">
        <f>IF(CF36="","",IF(DAY(CF36+1)=1,"",DATE($T$1,$X$1,CD37)))</f>
        <v>45412</v>
      </c>
      <c r="CG37" s="53"/>
      <c r="CH37" s="51" t="str">
        <f t="shared" ref="CH37:CH38" si="40">IF(CE37="","","時")</f>
        <v>時</v>
      </c>
      <c r="CI37" s="53"/>
      <c r="CJ37" s="51" t="str">
        <f t="shared" ref="CJ37:CJ38" si="41">IF(CE37="","","分")</f>
        <v>分</v>
      </c>
      <c r="CK37" s="53"/>
      <c r="CL37" s="51" t="str">
        <f t="shared" ref="CL37:CL38" si="42">IF(CE37="","","時")</f>
        <v>時</v>
      </c>
      <c r="CM37" s="53"/>
      <c r="CN37" s="51" t="str">
        <f t="shared" ref="CN37:CN38" si="43">IF(CE37="","","分")</f>
        <v>分</v>
      </c>
      <c r="CO37" s="53"/>
      <c r="CP37" s="53"/>
      <c r="CQ37" s="53"/>
      <c r="CR37" s="54"/>
      <c r="CT37" s="50">
        <v>30</v>
      </c>
      <c r="CU37" s="51" t="str">
        <f t="shared" si="12"/>
        <v>火</v>
      </c>
      <c r="CV37" s="52">
        <f>IF(CV36="","",IF(DAY(CV36+1)=1,"",DATE($T$1,$X$1,CT37)))</f>
        <v>45412</v>
      </c>
      <c r="CW37" s="53"/>
      <c r="CX37" s="51" t="str">
        <f t="shared" ref="CX37:CX38" si="44">IF(CU37="","","時")</f>
        <v>時</v>
      </c>
      <c r="CY37" s="53"/>
      <c r="CZ37" s="51" t="str">
        <f t="shared" ref="CZ37:CZ38" si="45">IF(CU37="","","分")</f>
        <v>分</v>
      </c>
      <c r="DA37" s="53"/>
      <c r="DB37" s="51" t="str">
        <f t="shared" ref="DB37:DB38" si="46">IF(CU37="","","時")</f>
        <v>時</v>
      </c>
      <c r="DC37" s="53"/>
      <c r="DD37" s="51" t="str">
        <f t="shared" ref="DD37:DD38" si="47">IF(CU37="","","分")</f>
        <v>分</v>
      </c>
      <c r="DE37" s="53"/>
      <c r="DF37" s="53"/>
      <c r="DG37" s="53"/>
      <c r="DH37" s="54"/>
      <c r="DJ37" s="50">
        <v>30</v>
      </c>
      <c r="DK37" s="51" t="str">
        <f t="shared" si="14"/>
        <v>火</v>
      </c>
      <c r="DL37" s="52">
        <f>IF(DL36="","",IF(DAY(DL36+1)=1,"",DATE($T$1,$X$1,DJ37)))</f>
        <v>45412</v>
      </c>
      <c r="DM37" s="53"/>
      <c r="DN37" s="51" t="str">
        <f t="shared" ref="DN37:DN38" si="48">IF(DK37="","","時")</f>
        <v>時</v>
      </c>
      <c r="DO37" s="53"/>
      <c r="DP37" s="51" t="str">
        <f t="shared" ref="DP37:DP38" si="49">IF(DK37="","","分")</f>
        <v>分</v>
      </c>
      <c r="DQ37" s="53"/>
      <c r="DR37" s="51" t="str">
        <f t="shared" ref="DR37:DR38" si="50">IF(DK37="","","時")</f>
        <v>時</v>
      </c>
      <c r="DS37" s="53"/>
      <c r="DT37" s="51" t="str">
        <f t="shared" ref="DT37:DT38" si="51">IF(DK37="","","分")</f>
        <v>分</v>
      </c>
      <c r="DU37" s="53"/>
      <c r="DV37" s="53"/>
      <c r="DW37" s="53"/>
      <c r="DX37" s="54"/>
      <c r="DZ37" s="50">
        <v>30</v>
      </c>
      <c r="EA37" s="51" t="str">
        <f t="shared" si="16"/>
        <v>火</v>
      </c>
      <c r="EB37" s="52">
        <f>IF(EB36="","",IF(DAY(EB36+1)=1,"",DATE($T$1,$X$1,DZ37)))</f>
        <v>45412</v>
      </c>
      <c r="EC37" s="53"/>
      <c r="ED37" s="51" t="str">
        <f t="shared" ref="ED37:ED38" si="52">IF(EA37="","","時")</f>
        <v>時</v>
      </c>
      <c r="EE37" s="53"/>
      <c r="EF37" s="51" t="str">
        <f t="shared" ref="EF37:EF38" si="53">IF(EA37="","","分")</f>
        <v>分</v>
      </c>
      <c r="EG37" s="53"/>
      <c r="EH37" s="51" t="str">
        <f t="shared" ref="EH37:EH38" si="54">IF(EA37="","","時")</f>
        <v>時</v>
      </c>
      <c r="EI37" s="53"/>
      <c r="EJ37" s="51" t="str">
        <f t="shared" ref="EJ37:EJ38" si="55">IF(EA37="","","分")</f>
        <v>分</v>
      </c>
      <c r="EK37" s="53"/>
      <c r="EL37" s="53"/>
      <c r="EM37" s="53"/>
      <c r="EN37" s="54"/>
      <c r="EP37" s="50">
        <v>30</v>
      </c>
      <c r="EQ37" s="51" t="str">
        <f t="shared" si="18"/>
        <v>火</v>
      </c>
      <c r="ER37" s="52">
        <f>IF(ER36="","",IF(DAY(ER36+1)=1,"",DATE($T$1,$X$1,EP37)))</f>
        <v>45412</v>
      </c>
      <c r="ES37" s="53"/>
      <c r="ET37" s="51" t="str">
        <f t="shared" ref="ET37:ET38" si="56">IF(EQ37="","","時")</f>
        <v>時</v>
      </c>
      <c r="EU37" s="53"/>
      <c r="EV37" s="51" t="str">
        <f t="shared" ref="EV37:EV38" si="57">IF(EQ37="","","分")</f>
        <v>分</v>
      </c>
      <c r="EW37" s="53"/>
      <c r="EX37" s="51" t="str">
        <f t="shared" ref="EX37:EX38" si="58">IF(EQ37="","","時")</f>
        <v>時</v>
      </c>
      <c r="EY37" s="53"/>
      <c r="EZ37" s="51" t="str">
        <f t="shared" ref="EZ37:EZ38" si="59">IF(EQ37="","","分")</f>
        <v>分</v>
      </c>
      <c r="FA37" s="53"/>
      <c r="FB37" s="53"/>
      <c r="FC37" s="53"/>
      <c r="FD37" s="54"/>
    </row>
    <row r="38" spans="2:160" ht="18.600000000000001" thickBot="1" x14ac:dyDescent="0.5">
      <c r="B38" s="42">
        <v>31</v>
      </c>
      <c r="C38" s="43" t="str">
        <f t="shared" si="0"/>
        <v/>
      </c>
      <c r="D38" s="57" t="str">
        <f>IF(D37="","",IF(DAY(D37+1)=1,"",DATE($T$1,$X$1,B38)))</f>
        <v/>
      </c>
      <c r="E38" s="58"/>
      <c r="F38" s="43" t="str">
        <f t="shared" si="20"/>
        <v/>
      </c>
      <c r="G38" s="58"/>
      <c r="H38" s="43" t="str">
        <f t="shared" si="21"/>
        <v/>
      </c>
      <c r="I38" s="58"/>
      <c r="J38" s="43" t="str">
        <f t="shared" si="22"/>
        <v/>
      </c>
      <c r="K38" s="58"/>
      <c r="L38" s="43" t="str">
        <f t="shared" si="23"/>
        <v/>
      </c>
      <c r="M38" s="58"/>
      <c r="N38" s="58"/>
      <c r="O38" s="58"/>
      <c r="P38" s="59"/>
      <c r="R38" s="42">
        <v>31</v>
      </c>
      <c r="S38" s="43" t="str">
        <f t="shared" si="2"/>
        <v/>
      </c>
      <c r="T38" s="57" t="str">
        <f>IF(T37="","",IF(DAY(T37+1)=1,"",DATE($T$1,$X$1,R38)))</f>
        <v/>
      </c>
      <c r="U38" s="58"/>
      <c r="V38" s="43" t="str">
        <f t="shared" si="24"/>
        <v/>
      </c>
      <c r="W38" s="58"/>
      <c r="X38" s="43" t="str">
        <f t="shared" si="25"/>
        <v/>
      </c>
      <c r="Y38" s="58"/>
      <c r="Z38" s="43" t="str">
        <f t="shared" si="26"/>
        <v/>
      </c>
      <c r="AA38" s="58"/>
      <c r="AB38" s="43" t="str">
        <f t="shared" si="27"/>
        <v/>
      </c>
      <c r="AC38" s="58"/>
      <c r="AD38" s="58"/>
      <c r="AE38" s="58"/>
      <c r="AF38" s="59"/>
      <c r="AH38" s="42">
        <v>31</v>
      </c>
      <c r="AI38" s="43" t="str">
        <f t="shared" si="4"/>
        <v/>
      </c>
      <c r="AJ38" s="57" t="str">
        <f>IF(AJ37="","",IF(DAY(AJ37+1)=1,"",DATE($T$1,$X$1,AH38)))</f>
        <v/>
      </c>
      <c r="AK38" s="58"/>
      <c r="AL38" s="43" t="str">
        <f t="shared" si="28"/>
        <v/>
      </c>
      <c r="AM38" s="58"/>
      <c r="AN38" s="43" t="str">
        <f t="shared" si="29"/>
        <v/>
      </c>
      <c r="AO38" s="58"/>
      <c r="AP38" s="43" t="str">
        <f t="shared" si="30"/>
        <v/>
      </c>
      <c r="AQ38" s="58"/>
      <c r="AR38" s="43" t="str">
        <f t="shared" si="31"/>
        <v/>
      </c>
      <c r="AS38" s="58"/>
      <c r="AT38" s="58"/>
      <c r="AU38" s="58"/>
      <c r="AV38" s="59"/>
      <c r="AX38" s="42">
        <v>31</v>
      </c>
      <c r="AY38" s="43" t="str">
        <f t="shared" si="6"/>
        <v/>
      </c>
      <c r="AZ38" s="57" t="str">
        <f>IF(AZ37="","",IF(DAY(AZ37+1)=1,"",DATE($T$1,$X$1,AX38)))</f>
        <v/>
      </c>
      <c r="BA38" s="58"/>
      <c r="BB38" s="43" t="str">
        <f t="shared" si="32"/>
        <v/>
      </c>
      <c r="BC38" s="58"/>
      <c r="BD38" s="43" t="str">
        <f t="shared" si="33"/>
        <v/>
      </c>
      <c r="BE38" s="58"/>
      <c r="BF38" s="43" t="str">
        <f t="shared" si="34"/>
        <v/>
      </c>
      <c r="BG38" s="58"/>
      <c r="BH38" s="43" t="str">
        <f t="shared" si="35"/>
        <v/>
      </c>
      <c r="BI38" s="58"/>
      <c r="BJ38" s="58"/>
      <c r="BK38" s="58"/>
      <c r="BL38" s="59"/>
      <c r="BN38" s="42">
        <v>31</v>
      </c>
      <c r="BO38" s="43" t="str">
        <f t="shared" si="8"/>
        <v/>
      </c>
      <c r="BP38" s="57" t="str">
        <f>IF(BP37="","",IF(DAY(BP37+1)=1,"",DATE($T$1,$X$1,BN38)))</f>
        <v/>
      </c>
      <c r="BQ38" s="58"/>
      <c r="BR38" s="43" t="str">
        <f t="shared" si="36"/>
        <v/>
      </c>
      <c r="BS38" s="58"/>
      <c r="BT38" s="43" t="str">
        <f t="shared" si="37"/>
        <v/>
      </c>
      <c r="BU38" s="58"/>
      <c r="BV38" s="43" t="str">
        <f t="shared" si="38"/>
        <v/>
      </c>
      <c r="BW38" s="58"/>
      <c r="BX38" s="43" t="str">
        <f t="shared" si="39"/>
        <v/>
      </c>
      <c r="BY38" s="58"/>
      <c r="BZ38" s="58"/>
      <c r="CA38" s="58"/>
      <c r="CB38" s="59"/>
      <c r="CD38" s="42">
        <v>31</v>
      </c>
      <c r="CE38" s="43" t="str">
        <f t="shared" si="10"/>
        <v/>
      </c>
      <c r="CF38" s="57" t="str">
        <f>IF(CF37="","",IF(DAY(CF37+1)=1,"",DATE($T$1,$X$1,CD38)))</f>
        <v/>
      </c>
      <c r="CG38" s="58"/>
      <c r="CH38" s="43" t="str">
        <f t="shared" si="40"/>
        <v/>
      </c>
      <c r="CI38" s="58"/>
      <c r="CJ38" s="43" t="str">
        <f t="shared" si="41"/>
        <v/>
      </c>
      <c r="CK38" s="58"/>
      <c r="CL38" s="43" t="str">
        <f t="shared" si="42"/>
        <v/>
      </c>
      <c r="CM38" s="58"/>
      <c r="CN38" s="43" t="str">
        <f t="shared" si="43"/>
        <v/>
      </c>
      <c r="CO38" s="58"/>
      <c r="CP38" s="58"/>
      <c r="CQ38" s="58"/>
      <c r="CR38" s="59"/>
      <c r="CT38" s="42">
        <v>31</v>
      </c>
      <c r="CU38" s="43" t="str">
        <f t="shared" si="12"/>
        <v/>
      </c>
      <c r="CV38" s="57" t="str">
        <f>IF(CV37="","",IF(DAY(CV37+1)=1,"",DATE($T$1,$X$1,CT38)))</f>
        <v/>
      </c>
      <c r="CW38" s="58"/>
      <c r="CX38" s="43" t="str">
        <f t="shared" si="44"/>
        <v/>
      </c>
      <c r="CY38" s="58"/>
      <c r="CZ38" s="43" t="str">
        <f t="shared" si="45"/>
        <v/>
      </c>
      <c r="DA38" s="58"/>
      <c r="DB38" s="43" t="str">
        <f t="shared" si="46"/>
        <v/>
      </c>
      <c r="DC38" s="58"/>
      <c r="DD38" s="43" t="str">
        <f t="shared" si="47"/>
        <v/>
      </c>
      <c r="DE38" s="58"/>
      <c r="DF38" s="58"/>
      <c r="DG38" s="58"/>
      <c r="DH38" s="59"/>
      <c r="DJ38" s="42">
        <v>31</v>
      </c>
      <c r="DK38" s="43" t="str">
        <f t="shared" si="14"/>
        <v/>
      </c>
      <c r="DL38" s="57" t="str">
        <f>IF(DL37="","",IF(DAY(DL37+1)=1,"",DATE($T$1,$X$1,DJ38)))</f>
        <v/>
      </c>
      <c r="DM38" s="58"/>
      <c r="DN38" s="43" t="str">
        <f t="shared" si="48"/>
        <v/>
      </c>
      <c r="DO38" s="58"/>
      <c r="DP38" s="43" t="str">
        <f t="shared" si="49"/>
        <v/>
      </c>
      <c r="DQ38" s="58"/>
      <c r="DR38" s="43" t="str">
        <f t="shared" si="50"/>
        <v/>
      </c>
      <c r="DS38" s="58"/>
      <c r="DT38" s="43" t="str">
        <f t="shared" si="51"/>
        <v/>
      </c>
      <c r="DU38" s="58"/>
      <c r="DV38" s="58"/>
      <c r="DW38" s="58"/>
      <c r="DX38" s="59"/>
      <c r="DZ38" s="42">
        <v>31</v>
      </c>
      <c r="EA38" s="43" t="str">
        <f t="shared" si="16"/>
        <v/>
      </c>
      <c r="EB38" s="57" t="str">
        <f>IF(EB37="","",IF(DAY(EB37+1)=1,"",DATE($T$1,$X$1,DZ38)))</f>
        <v/>
      </c>
      <c r="EC38" s="58"/>
      <c r="ED38" s="43" t="str">
        <f t="shared" si="52"/>
        <v/>
      </c>
      <c r="EE38" s="58"/>
      <c r="EF38" s="43" t="str">
        <f t="shared" si="53"/>
        <v/>
      </c>
      <c r="EG38" s="58"/>
      <c r="EH38" s="43" t="str">
        <f t="shared" si="54"/>
        <v/>
      </c>
      <c r="EI38" s="58"/>
      <c r="EJ38" s="43" t="str">
        <f t="shared" si="55"/>
        <v/>
      </c>
      <c r="EK38" s="58"/>
      <c r="EL38" s="58"/>
      <c r="EM38" s="58"/>
      <c r="EN38" s="59"/>
      <c r="EP38" s="42">
        <v>31</v>
      </c>
      <c r="EQ38" s="43" t="str">
        <f t="shared" si="18"/>
        <v/>
      </c>
      <c r="ER38" s="57" t="str">
        <f>IF(ER37="","",IF(DAY(ER37+1)=1,"",DATE($T$1,$X$1,EP38)))</f>
        <v/>
      </c>
      <c r="ES38" s="58"/>
      <c r="ET38" s="43" t="str">
        <f t="shared" si="56"/>
        <v/>
      </c>
      <c r="EU38" s="58"/>
      <c r="EV38" s="43" t="str">
        <f t="shared" si="57"/>
        <v/>
      </c>
      <c r="EW38" s="58"/>
      <c r="EX38" s="43" t="str">
        <f t="shared" si="58"/>
        <v/>
      </c>
      <c r="EY38" s="58"/>
      <c r="EZ38" s="43" t="str">
        <f t="shared" si="59"/>
        <v/>
      </c>
      <c r="FA38" s="58"/>
      <c r="FB38" s="58"/>
      <c r="FC38" s="58"/>
      <c r="FD38" s="59"/>
    </row>
  </sheetData>
  <sheetProtection algorithmName="SHA-512" hashValue="1dVwTCWOf65e3QuFPCyTxmB7TBTds6AdvzjTKt+5sbgRKdwQrbj2u5b1Dh7Bf70xMPW0B7B4257+oLidIlvpjA==" saltValue="EVMu342i+AT5EroEcxhRZA==" spinCount="100000" sheet="1" objects="1" scenarios="1"/>
  <mergeCells count="214">
    <mergeCell ref="EV3:EW3"/>
    <mergeCell ref="CZ3:DA3"/>
    <mergeCell ref="DJ3:DK3"/>
    <mergeCell ref="DM3:DO3"/>
    <mergeCell ref="DP3:DQ3"/>
    <mergeCell ref="DZ3:EA3"/>
    <mergeCell ref="EC3:EE3"/>
    <mergeCell ref="EF3:EG3"/>
    <mergeCell ref="EP3:EQ3"/>
    <mergeCell ref="ES3:EU3"/>
    <mergeCell ref="EL3:EN3"/>
    <mergeCell ref="B3:C3"/>
    <mergeCell ref="E3:G3"/>
    <mergeCell ref="H3:I3"/>
    <mergeCell ref="R3:S3"/>
    <mergeCell ref="U3:W3"/>
    <mergeCell ref="X3:Y3"/>
    <mergeCell ref="AH3:AI3"/>
    <mergeCell ref="AK3:AM3"/>
    <mergeCell ref="AN3:AO3"/>
    <mergeCell ref="J3:M3"/>
    <mergeCell ref="N3:P3"/>
    <mergeCell ref="EP2:EZ2"/>
    <mergeCell ref="E7:H7"/>
    <mergeCell ref="I7:L7"/>
    <mergeCell ref="E6:L6"/>
    <mergeCell ref="J4:M4"/>
    <mergeCell ref="J5:M5"/>
    <mergeCell ref="M6:N6"/>
    <mergeCell ref="U7:X7"/>
    <mergeCell ref="Y7:AB7"/>
    <mergeCell ref="Z3:AC3"/>
    <mergeCell ref="AD3:AF3"/>
    <mergeCell ref="AP3:AS3"/>
    <mergeCell ref="AT3:AV3"/>
    <mergeCell ref="AS6:AT6"/>
    <mergeCell ref="AU6:AU7"/>
    <mergeCell ref="AV6:AV7"/>
    <mergeCell ref="AK7:AN7"/>
    <mergeCell ref="U5:Y5"/>
    <mergeCell ref="BD3:BE3"/>
    <mergeCell ref="BN3:BO3"/>
    <mergeCell ref="BQ3:BS3"/>
    <mergeCell ref="BT3:BU3"/>
    <mergeCell ref="CD3:CE3"/>
    <mergeCell ref="CG3:CI3"/>
    <mergeCell ref="AX4:AY4"/>
    <mergeCell ref="BA4:BE4"/>
    <mergeCell ref="BF4:BI4"/>
    <mergeCell ref="BJ4:BL4"/>
    <mergeCell ref="AX5:AY5"/>
    <mergeCell ref="BA5:BE5"/>
    <mergeCell ref="BF5:BI5"/>
    <mergeCell ref="AX2:BH2"/>
    <mergeCell ref="AX6:AY6"/>
    <mergeCell ref="BA6:BH6"/>
    <mergeCell ref="BI6:BJ6"/>
    <mergeCell ref="BK6:BK7"/>
    <mergeCell ref="BL6:BL7"/>
    <mergeCell ref="BA7:BD7"/>
    <mergeCell ref="BE7:BH7"/>
    <mergeCell ref="BJ5:BL5"/>
    <mergeCell ref="AX3:AY3"/>
    <mergeCell ref="BA3:BC3"/>
    <mergeCell ref="BN2:BX2"/>
    <mergeCell ref="CD2:CN2"/>
    <mergeCell ref="CT2:DD2"/>
    <mergeCell ref="DJ2:DT2"/>
    <mergeCell ref="DZ2:EJ2"/>
    <mergeCell ref="CJ3:CK3"/>
    <mergeCell ref="CT3:CU3"/>
    <mergeCell ref="CW3:CY3"/>
    <mergeCell ref="BF3:BI3"/>
    <mergeCell ref="BJ3:BL3"/>
    <mergeCell ref="BV3:BY3"/>
    <mergeCell ref="BZ3:CB3"/>
    <mergeCell ref="EH3:EK3"/>
    <mergeCell ref="B6:C6"/>
    <mergeCell ref="E4:I4"/>
    <mergeCell ref="E5:I5"/>
    <mergeCell ref="N4:P4"/>
    <mergeCell ref="B4:C4"/>
    <mergeCell ref="B5:C5"/>
    <mergeCell ref="O6:O7"/>
    <mergeCell ref="P6:P7"/>
    <mergeCell ref="R4:S4"/>
    <mergeCell ref="N5:P5"/>
    <mergeCell ref="R2:AB2"/>
    <mergeCell ref="Z5:AC5"/>
    <mergeCell ref="AD5:AF5"/>
    <mergeCell ref="R6:S6"/>
    <mergeCell ref="U6:AB6"/>
    <mergeCell ref="AC6:AD6"/>
    <mergeCell ref="AE6:AE7"/>
    <mergeCell ref="AF6:AF7"/>
    <mergeCell ref="Q1:S1"/>
    <mergeCell ref="T1:V1"/>
    <mergeCell ref="X1:Y1"/>
    <mergeCell ref="AC1:AF1"/>
    <mergeCell ref="U4:Y4"/>
    <mergeCell ref="Z4:AC4"/>
    <mergeCell ref="AD4:AF4"/>
    <mergeCell ref="R5:S5"/>
    <mergeCell ref="AO7:AR7"/>
    <mergeCell ref="AH4:AI4"/>
    <mergeCell ref="AK4:AO4"/>
    <mergeCell ref="AP4:AS4"/>
    <mergeCell ref="AT4:AV4"/>
    <mergeCell ref="AH5:AI5"/>
    <mergeCell ref="AK5:AO5"/>
    <mergeCell ref="AP5:AS5"/>
    <mergeCell ref="AT5:AV5"/>
    <mergeCell ref="AH2:AR2"/>
    <mergeCell ref="AH6:AI6"/>
    <mergeCell ref="AK6:AR6"/>
    <mergeCell ref="DM5:DQ5"/>
    <mergeCell ref="CL3:CO3"/>
    <mergeCell ref="CP3:CR3"/>
    <mergeCell ref="CD4:CE4"/>
    <mergeCell ref="CG4:CK4"/>
    <mergeCell ref="CL4:CO4"/>
    <mergeCell ref="CP4:CR4"/>
    <mergeCell ref="DB5:DE5"/>
    <mergeCell ref="DF5:DH5"/>
    <mergeCell ref="DB3:DE3"/>
    <mergeCell ref="DF3:DH3"/>
    <mergeCell ref="CT4:CU4"/>
    <mergeCell ref="CW4:DA4"/>
    <mergeCell ref="DB4:DE4"/>
    <mergeCell ref="DF4:DH4"/>
    <mergeCell ref="CT5:CU5"/>
    <mergeCell ref="CW5:DA5"/>
    <mergeCell ref="CL5:CO5"/>
    <mergeCell ref="CP5:CR5"/>
    <mergeCell ref="CD5:CE5"/>
    <mergeCell ref="DH6:DH7"/>
    <mergeCell ref="CW7:CZ7"/>
    <mergeCell ref="DA7:DD7"/>
    <mergeCell ref="DJ6:DK6"/>
    <mergeCell ref="DJ5:DK5"/>
    <mergeCell ref="BN4:BO4"/>
    <mergeCell ref="BQ4:BU4"/>
    <mergeCell ref="BV4:BY4"/>
    <mergeCell ref="BZ4:CB4"/>
    <mergeCell ref="BN6:BO6"/>
    <mergeCell ref="BQ6:BX6"/>
    <mergeCell ref="BY6:BZ6"/>
    <mergeCell ref="CA6:CA7"/>
    <mergeCell ref="CB6:CB7"/>
    <mergeCell ref="BQ7:BT7"/>
    <mergeCell ref="BU7:BX7"/>
    <mergeCell ref="BN5:BO5"/>
    <mergeCell ref="BQ5:BU5"/>
    <mergeCell ref="BV5:BY5"/>
    <mergeCell ref="BZ5:CB5"/>
    <mergeCell ref="DM4:DQ4"/>
    <mergeCell ref="DR4:DU4"/>
    <mergeCell ref="DV4:DX4"/>
    <mergeCell ref="DR5:DU5"/>
    <mergeCell ref="DV5:DX5"/>
    <mergeCell ref="CD6:CE6"/>
    <mergeCell ref="CG6:CN6"/>
    <mergeCell ref="CO6:CP6"/>
    <mergeCell ref="CQ6:CQ7"/>
    <mergeCell ref="CR6:CR7"/>
    <mergeCell ref="CG7:CJ7"/>
    <mergeCell ref="CK7:CN7"/>
    <mergeCell ref="DQ7:DT7"/>
    <mergeCell ref="DM6:DT6"/>
    <mergeCell ref="DU6:DV6"/>
    <mergeCell ref="DW6:DW7"/>
    <mergeCell ref="DX6:DX7"/>
    <mergeCell ref="DM7:DP7"/>
    <mergeCell ref="CG5:CK5"/>
    <mergeCell ref="DJ4:DK4"/>
    <mergeCell ref="CT6:CU6"/>
    <mergeCell ref="CW6:DD6"/>
    <mergeCell ref="DE6:DF6"/>
    <mergeCell ref="DG6:DG7"/>
    <mergeCell ref="EC4:EG4"/>
    <mergeCell ref="EH4:EK4"/>
    <mergeCell ref="EL4:EN4"/>
    <mergeCell ref="DZ5:EA5"/>
    <mergeCell ref="EC5:EG5"/>
    <mergeCell ref="DR3:DU3"/>
    <mergeCell ref="DV3:DX3"/>
    <mergeCell ref="EC7:EF7"/>
    <mergeCell ref="EG7:EJ7"/>
    <mergeCell ref="EN6:EN7"/>
    <mergeCell ref="EK6:EL6"/>
    <mergeCell ref="EW7:EZ7"/>
    <mergeCell ref="B2:L2"/>
    <mergeCell ref="EP5:EQ5"/>
    <mergeCell ref="ES5:EW5"/>
    <mergeCell ref="EX5:FA5"/>
    <mergeCell ref="FB5:FD5"/>
    <mergeCell ref="EP6:EQ6"/>
    <mergeCell ref="ES6:EZ6"/>
    <mergeCell ref="FA6:FB6"/>
    <mergeCell ref="FC6:FC7"/>
    <mergeCell ref="FD6:FD7"/>
    <mergeCell ref="ES7:EV7"/>
    <mergeCell ref="EX3:FA3"/>
    <mergeCell ref="FB3:FD3"/>
    <mergeCell ref="EP4:EQ4"/>
    <mergeCell ref="ES4:EW4"/>
    <mergeCell ref="EX4:FA4"/>
    <mergeCell ref="FB4:FD4"/>
    <mergeCell ref="EH5:EK5"/>
    <mergeCell ref="EL5:EN5"/>
    <mergeCell ref="DZ6:EA6"/>
    <mergeCell ref="EC6:EJ6"/>
    <mergeCell ref="EM6:EM7"/>
    <mergeCell ref="DZ4:EA4"/>
  </mergeCells>
  <phoneticPr fontId="1"/>
  <dataValidations count="5">
    <dataValidation type="list" allowBlank="1" showInputMessage="1" showErrorMessage="1" sqref="T1:V1 AJ1:AL1 DL1:DN1 EB1:ED1 AZ1:BB1 BP1:BR1 CF1:CH1 CV1:CX1 ER1:ET1" xr:uid="{00000000-0002-0000-0300-000000000000}">
      <formula1>"2021,2022,2023,2024,2025,2026,2027,2028,2029,2030"</formula1>
    </dataValidation>
    <dataValidation type="list" allowBlank="1" showInputMessage="1" showErrorMessage="1" sqref="X1:Y1 AN1:AO1 DP1:DQ1 EF1:EG1 BD1:BE1 BT1:BU1 CJ1:CK1 CZ1:DA1 EV1:EW1" xr:uid="{00000000-0002-0000-0300-000001000000}">
      <formula1>"1,2,3,4,5,6,7,8,9,10,11,12"</formula1>
    </dataValidation>
    <dataValidation type="list" allowBlank="1" showInputMessage="1" showErrorMessage="1" sqref="E8:E38 I8:I38 DQ8:DQ38 CW8:CW38 EG8:EG38 DM8:DM38 Y8:Y38 ES8:ES38 AO8:AO38 EW8:EW38 BE8:BE38 AK8:AK38 BU8:BU38 BA8:BA38 CK8:CK38 BQ8:BQ38 DA8:DA38 CG8:CG38 EC8:EC38 U8:U38" xr:uid="{00000000-0002-0000-0300-000002000000}">
      <formula1>"0,1,2,3,4,5,6,7,8,9,10,11,12,13,14,15,16,17,18,19,20,21,22,23"</formula1>
    </dataValidation>
    <dataValidation type="list" allowBlank="1" showInputMessage="1" showErrorMessage="1" sqref="G8:G38 K8:K38 DS8:DS38 CY8:CY38 EI8:EI38 DO8:DO38 EY8:EY38 EU8:EU38 AQ8:AQ38 W8:W38 BG8:BG38 AM8:AM38 BW8:BW38 BC8:BC38 CM8:CM38 BS8:BS38 DC8:DC38 CI8:CI38 EE8:EE38 AA8:AA38" xr:uid="{00000000-0002-0000-0300-000003000000}">
      <formula1>"0,1,2,3,4,5,6,7,8,9,10,11,12,13,14,15,16,17,18,19,20,21,22,23,24,25,26,27,28,29,30,31,32,33,34,35,36,37,38,39,40,41,42,43,44,45,46,47,48,49,50,51,52,53,54,55,56,57,58,59"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M8:P38 AC8:AF38 AS8:AV38 BI8:BL38 BY8:CB38 CO8:CR38 DE8:DH38 DU8:DX38 EK8:EN38 FA8:FD38" xr:uid="{00000000-0002-0000-0300-000004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colBreaks count="2" manualBreakCount="2">
    <brk id="16" max="37" man="1"/>
    <brk id="32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44"/>
  <sheetViews>
    <sheetView topLeftCell="B1" workbookViewId="0">
      <selection activeCell="M44" sqref="M44"/>
    </sheetView>
  </sheetViews>
  <sheetFormatPr defaultColWidth="9" defaultRowHeight="18" x14ac:dyDescent="0.45"/>
  <cols>
    <col min="1" max="1" width="1.19921875" style="1" hidden="1" customWidth="1"/>
    <col min="2" max="3" width="5.3984375" style="1" customWidth="1"/>
    <col min="4" max="5" width="8" style="1" customWidth="1"/>
    <col min="6" max="6" width="7.09765625" style="1" customWidth="1"/>
    <col min="7" max="7" width="4.19921875" style="1" customWidth="1"/>
    <col min="8" max="10" width="3" style="1" hidden="1" customWidth="1"/>
    <col min="11" max="11" width="8.3984375" style="1" customWidth="1"/>
    <col min="12" max="15" width="7" style="1" customWidth="1"/>
    <col min="16" max="16" width="9" style="1" customWidth="1"/>
    <col min="17" max="17" width="1.19921875" style="1" customWidth="1"/>
    <col min="18" max="19" width="5.3984375" style="1" customWidth="1"/>
    <col min="20" max="21" width="8" style="1" customWidth="1"/>
    <col min="22" max="22" width="7.09765625" style="1" customWidth="1"/>
    <col min="23" max="23" width="4.19921875" style="1" customWidth="1"/>
    <col min="24" max="26" width="5.5" style="1" hidden="1" customWidth="1"/>
    <col min="27" max="27" width="8.3984375" style="1" customWidth="1"/>
    <col min="28" max="31" width="7" style="1" customWidth="1"/>
    <col min="32" max="32" width="9" style="1" customWidth="1"/>
    <col min="33" max="33" width="1.19921875" style="1" customWidth="1"/>
    <col min="34" max="35" width="5.3984375" style="1" customWidth="1"/>
    <col min="36" max="37" width="8" style="1" customWidth="1"/>
    <col min="38" max="38" width="7.09765625" style="1" customWidth="1"/>
    <col min="39" max="39" width="4.19921875" style="1" customWidth="1"/>
    <col min="40" max="41" width="5.5" style="1" hidden="1" customWidth="1"/>
    <col min="42" max="42" width="3.8984375" style="1" hidden="1" customWidth="1"/>
    <col min="43" max="43" width="8.3984375" style="1" customWidth="1"/>
    <col min="44" max="47" width="7" style="1" customWidth="1"/>
    <col min="48" max="48" width="9" style="1" customWidth="1"/>
    <col min="49" max="49" width="1.19921875" style="1" customWidth="1"/>
    <col min="50" max="51" width="5.3984375" style="1" customWidth="1"/>
    <col min="52" max="53" width="8" style="1" customWidth="1"/>
    <col min="54" max="54" width="7.09765625" style="1" customWidth="1"/>
    <col min="55" max="55" width="4.19921875" style="1" customWidth="1"/>
    <col min="56" max="57" width="5.5" style="1" hidden="1" customWidth="1"/>
    <col min="58" max="58" width="3.8984375" style="1" hidden="1" customWidth="1"/>
    <col min="59" max="59" width="8.3984375" style="1" customWidth="1"/>
    <col min="60" max="63" width="7" style="1" customWidth="1"/>
    <col min="64" max="64" width="9" style="1" customWidth="1"/>
    <col min="65" max="65" width="1.19921875" style="1" customWidth="1"/>
    <col min="66" max="67" width="5.3984375" style="1" customWidth="1"/>
    <col min="68" max="69" width="8" style="1" customWidth="1"/>
    <col min="70" max="70" width="7.09765625" style="1" customWidth="1"/>
    <col min="71" max="71" width="4.19921875" style="1" customWidth="1"/>
    <col min="72" max="73" width="5.5" style="1" hidden="1" customWidth="1"/>
    <col min="74" max="74" width="3.8984375" style="1" hidden="1" customWidth="1"/>
    <col min="75" max="75" width="8.3984375" style="1" customWidth="1"/>
    <col min="76" max="79" width="7" style="1" customWidth="1"/>
    <col min="80" max="80" width="9" style="1" customWidth="1"/>
    <col min="81" max="81" width="1.19921875" style="1" customWidth="1"/>
    <col min="82" max="83" width="5.3984375" style="1" customWidth="1"/>
    <col min="84" max="85" width="8" style="1" customWidth="1"/>
    <col min="86" max="86" width="7.09765625" style="1" customWidth="1"/>
    <col min="87" max="87" width="4.19921875" style="1" customWidth="1"/>
    <col min="88" max="89" width="5.5" style="1" hidden="1" customWidth="1"/>
    <col min="90" max="90" width="3.8984375" style="1" hidden="1" customWidth="1"/>
    <col min="91" max="91" width="8.3984375" style="1" customWidth="1"/>
    <col min="92" max="95" width="7" style="1" customWidth="1"/>
    <col min="96" max="96" width="9" style="1" customWidth="1"/>
    <col min="97" max="97" width="1.19921875" style="1" customWidth="1"/>
    <col min="98" max="99" width="5.3984375" style="1" customWidth="1"/>
    <col min="100" max="101" width="8" style="1" customWidth="1"/>
    <col min="102" max="102" width="7.09765625" style="1" customWidth="1"/>
    <col min="103" max="103" width="4.19921875" style="1" customWidth="1"/>
    <col min="104" max="105" width="5.5" style="1" hidden="1" customWidth="1"/>
    <col min="106" max="106" width="3.8984375" style="1" hidden="1" customWidth="1"/>
    <col min="107" max="107" width="8.3984375" style="1" customWidth="1"/>
    <col min="108" max="111" width="7" style="1" customWidth="1"/>
    <col min="112" max="112" width="9" style="1" customWidth="1"/>
    <col min="113" max="113" width="1.19921875" style="1" customWidth="1"/>
    <col min="114" max="115" width="5.3984375" style="1" customWidth="1"/>
    <col min="116" max="117" width="8" style="1" customWidth="1"/>
    <col min="118" max="118" width="7.09765625" style="1" customWidth="1"/>
    <col min="119" max="119" width="4.19921875" style="1" customWidth="1"/>
    <col min="120" max="121" width="5.5" style="1" hidden="1" customWidth="1"/>
    <col min="122" max="122" width="3.8984375" style="1" hidden="1" customWidth="1"/>
    <col min="123" max="123" width="8.3984375" style="1" customWidth="1"/>
    <col min="124" max="127" width="7" style="1" customWidth="1"/>
    <col min="128" max="128" width="9" style="1" customWidth="1"/>
    <col min="129" max="129" width="1.19921875" style="1" customWidth="1"/>
    <col min="130" max="131" width="5.3984375" style="1" customWidth="1"/>
    <col min="132" max="133" width="8" style="1" customWidth="1"/>
    <col min="134" max="134" width="7.09765625" style="1" customWidth="1"/>
    <col min="135" max="135" width="4.19921875" style="1" customWidth="1"/>
    <col min="136" max="137" width="5.5" style="1" hidden="1" customWidth="1"/>
    <col min="138" max="138" width="3.8984375" style="1" hidden="1" customWidth="1"/>
    <col min="139" max="139" width="8.3984375" style="1" customWidth="1"/>
    <col min="140" max="143" width="7" style="1" customWidth="1"/>
    <col min="144" max="144" width="9" style="1" customWidth="1"/>
    <col min="145" max="145" width="1.19921875" style="1" customWidth="1"/>
    <col min="146" max="147" width="5.3984375" style="1" customWidth="1"/>
    <col min="148" max="149" width="8" style="1" customWidth="1"/>
    <col min="150" max="150" width="7.09765625" style="1" customWidth="1"/>
    <col min="151" max="151" width="4.19921875" style="1" customWidth="1"/>
    <col min="152" max="153" width="5.5" style="1" hidden="1" customWidth="1"/>
    <col min="154" max="154" width="3.8984375" style="1" hidden="1" customWidth="1"/>
    <col min="155" max="155" width="8.3984375" style="1" customWidth="1"/>
    <col min="156" max="159" width="7" style="1" customWidth="1"/>
    <col min="160" max="160" width="9" style="1" customWidth="1"/>
    <col min="161" max="16384" width="9" style="1"/>
  </cols>
  <sheetData>
    <row r="1" spans="1:160" ht="23.25" customHeight="1" x14ac:dyDescent="0.45">
      <c r="B1" s="162" t="s">
        <v>92</v>
      </c>
      <c r="C1" s="162"/>
      <c r="D1" s="162"/>
      <c r="E1" s="162"/>
      <c r="F1" s="162"/>
      <c r="G1" s="144" t="str">
        <f>単価表!$B$2</f>
        <v>令和6年度版</v>
      </c>
      <c r="H1" s="144"/>
      <c r="I1" s="144"/>
      <c r="J1" s="144"/>
      <c r="K1" s="144"/>
      <c r="N1" s="2">
        <f>入力シート!$T$1</f>
        <v>2024</v>
      </c>
      <c r="O1" s="3">
        <f>入力シート!$X$1</f>
        <v>4</v>
      </c>
      <c r="R1" s="86" t="str">
        <f>$B$1</f>
        <v>日中一時支援事業　利用明細書</v>
      </c>
      <c r="S1" s="86"/>
      <c r="T1" s="86"/>
      <c r="U1" s="86"/>
      <c r="V1" s="86"/>
      <c r="W1" s="144" t="str">
        <f>単価表!$B$2</f>
        <v>令和6年度版</v>
      </c>
      <c r="X1" s="144"/>
      <c r="Y1" s="144"/>
      <c r="Z1" s="144"/>
      <c r="AA1" s="144"/>
      <c r="AD1" s="2">
        <f>入力シート!$T$1</f>
        <v>2024</v>
      </c>
      <c r="AE1" s="3">
        <f>入力シート!$X$1</f>
        <v>4</v>
      </c>
      <c r="AH1" s="86" t="str">
        <f>$B$1</f>
        <v>日中一時支援事業　利用明細書</v>
      </c>
      <c r="AI1" s="86"/>
      <c r="AJ1" s="86"/>
      <c r="AK1" s="86"/>
      <c r="AL1" s="86"/>
      <c r="AM1" s="144" t="str">
        <f>単価表!$B$2</f>
        <v>令和6年度版</v>
      </c>
      <c r="AN1" s="144"/>
      <c r="AO1" s="144"/>
      <c r="AP1" s="144"/>
      <c r="AQ1" s="144"/>
      <c r="AT1" s="2">
        <f>入力シート!$T$1</f>
        <v>2024</v>
      </c>
      <c r="AU1" s="3">
        <f>入力シート!$X$1</f>
        <v>4</v>
      </c>
      <c r="AX1" s="86" t="str">
        <f>$B$1</f>
        <v>日中一時支援事業　利用明細書</v>
      </c>
      <c r="AY1" s="86"/>
      <c r="AZ1" s="86"/>
      <c r="BA1" s="86"/>
      <c r="BB1" s="86"/>
      <c r="BC1" s="144" t="str">
        <f>単価表!$B$2</f>
        <v>令和6年度版</v>
      </c>
      <c r="BD1" s="144"/>
      <c r="BE1" s="144"/>
      <c r="BF1" s="144"/>
      <c r="BG1" s="144"/>
      <c r="BJ1" s="2">
        <f>入力シート!$T$1</f>
        <v>2024</v>
      </c>
      <c r="BK1" s="3">
        <f>入力シート!$X$1</f>
        <v>4</v>
      </c>
      <c r="BN1" s="86" t="str">
        <f>$B$1</f>
        <v>日中一時支援事業　利用明細書</v>
      </c>
      <c r="BO1" s="86"/>
      <c r="BP1" s="86"/>
      <c r="BQ1" s="86"/>
      <c r="BR1" s="86"/>
      <c r="BS1" s="144" t="str">
        <f>単価表!$B$2</f>
        <v>令和6年度版</v>
      </c>
      <c r="BT1" s="144"/>
      <c r="BU1" s="144"/>
      <c r="BV1" s="144"/>
      <c r="BW1" s="144"/>
      <c r="BZ1" s="2">
        <f>入力シート!$T$1</f>
        <v>2024</v>
      </c>
      <c r="CA1" s="3">
        <f>入力シート!$X$1</f>
        <v>4</v>
      </c>
      <c r="CD1" s="86" t="str">
        <f>$B$1</f>
        <v>日中一時支援事業　利用明細書</v>
      </c>
      <c r="CE1" s="86"/>
      <c r="CF1" s="86"/>
      <c r="CG1" s="86"/>
      <c r="CH1" s="86"/>
      <c r="CI1" s="144" t="str">
        <f>単価表!$B$2</f>
        <v>令和6年度版</v>
      </c>
      <c r="CJ1" s="144"/>
      <c r="CK1" s="144"/>
      <c r="CL1" s="144"/>
      <c r="CM1" s="144"/>
      <c r="CP1" s="2">
        <f>入力シート!$T$1</f>
        <v>2024</v>
      </c>
      <c r="CQ1" s="3">
        <f>入力シート!$X$1</f>
        <v>4</v>
      </c>
      <c r="CT1" s="86" t="str">
        <f>$B$1</f>
        <v>日中一時支援事業　利用明細書</v>
      </c>
      <c r="CU1" s="86"/>
      <c r="CV1" s="86"/>
      <c r="CW1" s="86"/>
      <c r="CX1" s="86"/>
      <c r="CY1" s="144" t="str">
        <f>単価表!$B$2</f>
        <v>令和6年度版</v>
      </c>
      <c r="CZ1" s="144"/>
      <c r="DA1" s="144"/>
      <c r="DB1" s="144"/>
      <c r="DC1" s="144"/>
      <c r="DF1" s="2">
        <f>入力シート!$T$1</f>
        <v>2024</v>
      </c>
      <c r="DG1" s="3">
        <f>入力シート!$X$1</f>
        <v>4</v>
      </c>
      <c r="DJ1" s="86" t="str">
        <f>$B$1</f>
        <v>日中一時支援事業　利用明細書</v>
      </c>
      <c r="DK1" s="86"/>
      <c r="DL1" s="86"/>
      <c r="DM1" s="86"/>
      <c r="DN1" s="86"/>
      <c r="DO1" s="144" t="str">
        <f>単価表!$B$2</f>
        <v>令和6年度版</v>
      </c>
      <c r="DP1" s="144"/>
      <c r="DQ1" s="144"/>
      <c r="DR1" s="144"/>
      <c r="DS1" s="144"/>
      <c r="DV1" s="2">
        <f>入力シート!$T$1</f>
        <v>2024</v>
      </c>
      <c r="DW1" s="3">
        <f>入力シート!$X$1</f>
        <v>4</v>
      </c>
      <c r="DZ1" s="86" t="str">
        <f>$B$1</f>
        <v>日中一時支援事業　利用明細書</v>
      </c>
      <c r="EA1" s="86"/>
      <c r="EB1" s="86"/>
      <c r="EC1" s="86"/>
      <c r="ED1" s="86"/>
      <c r="EE1" s="144" t="str">
        <f>単価表!$B$2</f>
        <v>令和6年度版</v>
      </c>
      <c r="EF1" s="144"/>
      <c r="EG1" s="144"/>
      <c r="EH1" s="144"/>
      <c r="EI1" s="144"/>
      <c r="EL1" s="2">
        <f>入力シート!$T$1</f>
        <v>2024</v>
      </c>
      <c r="EM1" s="3">
        <f>入力シート!$X$1</f>
        <v>4</v>
      </c>
      <c r="EP1" s="86" t="str">
        <f>$B$1</f>
        <v>日中一時支援事業　利用明細書</v>
      </c>
      <c r="EQ1" s="86"/>
      <c r="ER1" s="86"/>
      <c r="ES1" s="86"/>
      <c r="ET1" s="86"/>
      <c r="EU1" s="144" t="str">
        <f>単価表!$B$2</f>
        <v>令和6年度版</v>
      </c>
      <c r="EV1" s="144"/>
      <c r="EW1" s="144"/>
      <c r="EX1" s="144"/>
      <c r="EY1" s="144"/>
      <c r="FB1" s="2">
        <f>入力シート!$T$1</f>
        <v>2024</v>
      </c>
      <c r="FC1" s="3">
        <f>入力シート!$X$1</f>
        <v>4</v>
      </c>
    </row>
    <row r="2" spans="1:160" ht="10.5" customHeight="1" x14ac:dyDescent="0.45"/>
    <row r="3" spans="1:160" ht="19.8" x14ac:dyDescent="0.45">
      <c r="B3" s="85" t="s">
        <v>48</v>
      </c>
      <c r="C3" s="163" t="s">
        <v>52</v>
      </c>
      <c r="D3" s="165"/>
      <c r="E3" s="169" t="str">
        <f>IF(入力シート!E4="","",入力シート!E4)</f>
        <v/>
      </c>
      <c r="F3" s="170"/>
      <c r="G3" s="170"/>
      <c r="H3" s="170"/>
      <c r="I3" s="170"/>
      <c r="J3" s="170"/>
      <c r="K3" s="171"/>
      <c r="L3" s="172" t="s">
        <v>72</v>
      </c>
      <c r="M3" s="173"/>
      <c r="N3" s="174" t="str">
        <f>IF(利用者リスト!E4="","",利用者リスト!E4)</f>
        <v/>
      </c>
      <c r="O3" s="175"/>
      <c r="P3" s="176"/>
      <c r="R3" s="85" t="s">
        <v>49</v>
      </c>
      <c r="S3" s="163" t="s">
        <v>52</v>
      </c>
      <c r="T3" s="165"/>
      <c r="U3" s="169" t="str">
        <f>IF(入力シート!U4="","",入力シート!U4)</f>
        <v/>
      </c>
      <c r="V3" s="170"/>
      <c r="W3" s="170"/>
      <c r="X3" s="170"/>
      <c r="Y3" s="170"/>
      <c r="Z3" s="170"/>
      <c r="AA3" s="171"/>
      <c r="AB3" s="172" t="s">
        <v>72</v>
      </c>
      <c r="AC3" s="173"/>
      <c r="AD3" s="174" t="str">
        <f>IF(利用者リスト!E5="","",利用者リスト!E5)</f>
        <v/>
      </c>
      <c r="AE3" s="175"/>
      <c r="AF3" s="176"/>
      <c r="AH3" s="85" t="s">
        <v>50</v>
      </c>
      <c r="AI3" s="163" t="s">
        <v>52</v>
      </c>
      <c r="AJ3" s="165"/>
      <c r="AK3" s="169" t="str">
        <f>IF(入力シート!AK4="","",入力シート!AK4)</f>
        <v/>
      </c>
      <c r="AL3" s="170"/>
      <c r="AM3" s="170"/>
      <c r="AN3" s="170"/>
      <c r="AO3" s="170"/>
      <c r="AP3" s="170"/>
      <c r="AQ3" s="171"/>
      <c r="AR3" s="172" t="s">
        <v>72</v>
      </c>
      <c r="AS3" s="173"/>
      <c r="AT3" s="174" t="str">
        <f>IF(利用者リスト!E6="","",利用者リスト!E6)</f>
        <v/>
      </c>
      <c r="AU3" s="175"/>
      <c r="AV3" s="176"/>
      <c r="AX3" s="85" t="s">
        <v>59</v>
      </c>
      <c r="AY3" s="163" t="s">
        <v>52</v>
      </c>
      <c r="AZ3" s="165"/>
      <c r="BA3" s="169" t="str">
        <f>IF(入力シート!BA4="","",入力シート!BA4)</f>
        <v/>
      </c>
      <c r="BB3" s="170"/>
      <c r="BC3" s="170"/>
      <c r="BD3" s="170"/>
      <c r="BE3" s="170"/>
      <c r="BF3" s="170"/>
      <c r="BG3" s="171"/>
      <c r="BH3" s="172" t="s">
        <v>72</v>
      </c>
      <c r="BI3" s="173"/>
      <c r="BJ3" s="174" t="str">
        <f>IF(利用者リスト!E7="","",利用者リスト!E7)</f>
        <v/>
      </c>
      <c r="BK3" s="175"/>
      <c r="BL3" s="176"/>
      <c r="BN3" s="85" t="s">
        <v>60</v>
      </c>
      <c r="BO3" s="163" t="s">
        <v>52</v>
      </c>
      <c r="BP3" s="165"/>
      <c r="BQ3" s="169" t="str">
        <f>IF(入力シート!BQ4="","",入力シート!BQ4)</f>
        <v/>
      </c>
      <c r="BR3" s="170"/>
      <c r="BS3" s="170"/>
      <c r="BT3" s="170"/>
      <c r="BU3" s="170"/>
      <c r="BV3" s="170"/>
      <c r="BW3" s="171"/>
      <c r="BX3" s="172" t="s">
        <v>72</v>
      </c>
      <c r="BY3" s="173"/>
      <c r="BZ3" s="174" t="str">
        <f>IF(利用者リスト!E8="","",利用者リスト!E8)</f>
        <v/>
      </c>
      <c r="CA3" s="175"/>
      <c r="CB3" s="176"/>
      <c r="CD3" s="85" t="s">
        <v>61</v>
      </c>
      <c r="CE3" s="163" t="s">
        <v>52</v>
      </c>
      <c r="CF3" s="165"/>
      <c r="CG3" s="169" t="str">
        <f>IF(入力シート!CG4="","",入力シート!CG4)</f>
        <v/>
      </c>
      <c r="CH3" s="170"/>
      <c r="CI3" s="170"/>
      <c r="CJ3" s="170"/>
      <c r="CK3" s="170"/>
      <c r="CL3" s="170"/>
      <c r="CM3" s="171"/>
      <c r="CN3" s="172" t="s">
        <v>72</v>
      </c>
      <c r="CO3" s="173"/>
      <c r="CP3" s="174" t="str">
        <f>IF(利用者リスト!E9="","",利用者リスト!E9)</f>
        <v/>
      </c>
      <c r="CQ3" s="175"/>
      <c r="CR3" s="176"/>
      <c r="CT3" s="85" t="s">
        <v>62</v>
      </c>
      <c r="CU3" s="163" t="s">
        <v>52</v>
      </c>
      <c r="CV3" s="165"/>
      <c r="CW3" s="169" t="str">
        <f>IF(入力シート!CW4="","",入力シート!CW4)</f>
        <v/>
      </c>
      <c r="CX3" s="170"/>
      <c r="CY3" s="170"/>
      <c r="CZ3" s="170"/>
      <c r="DA3" s="170"/>
      <c r="DB3" s="170"/>
      <c r="DC3" s="171"/>
      <c r="DD3" s="172" t="s">
        <v>72</v>
      </c>
      <c r="DE3" s="173"/>
      <c r="DF3" s="174" t="str">
        <f>IF(利用者リスト!E10="","",利用者リスト!E10)</f>
        <v/>
      </c>
      <c r="DG3" s="175"/>
      <c r="DH3" s="176"/>
      <c r="DJ3" s="85" t="s">
        <v>63</v>
      </c>
      <c r="DK3" s="163" t="s">
        <v>52</v>
      </c>
      <c r="DL3" s="165"/>
      <c r="DM3" s="169" t="str">
        <f>IF(入力シート!DM4="","",入力シート!DM4)</f>
        <v/>
      </c>
      <c r="DN3" s="170"/>
      <c r="DO3" s="170"/>
      <c r="DP3" s="170"/>
      <c r="DQ3" s="170"/>
      <c r="DR3" s="170"/>
      <c r="DS3" s="171"/>
      <c r="DT3" s="172" t="s">
        <v>72</v>
      </c>
      <c r="DU3" s="173"/>
      <c r="DV3" s="174" t="str">
        <f>IF(利用者リスト!E11="","",利用者リスト!E11)</f>
        <v/>
      </c>
      <c r="DW3" s="175"/>
      <c r="DX3" s="176"/>
      <c r="DZ3" s="85" t="s">
        <v>64</v>
      </c>
      <c r="EA3" s="163" t="s">
        <v>52</v>
      </c>
      <c r="EB3" s="165"/>
      <c r="EC3" s="169" t="str">
        <f>IF(入力シート!EC4="","",入力シート!EC4)</f>
        <v/>
      </c>
      <c r="ED3" s="170"/>
      <c r="EE3" s="170"/>
      <c r="EF3" s="170"/>
      <c r="EG3" s="170"/>
      <c r="EH3" s="170"/>
      <c r="EI3" s="171"/>
      <c r="EJ3" s="172" t="s">
        <v>72</v>
      </c>
      <c r="EK3" s="173"/>
      <c r="EL3" s="174" t="str">
        <f>IF(利用者リスト!E12="","",利用者リスト!E12)</f>
        <v/>
      </c>
      <c r="EM3" s="175"/>
      <c r="EN3" s="176"/>
      <c r="EP3" s="85" t="s">
        <v>65</v>
      </c>
      <c r="EQ3" s="163" t="s">
        <v>52</v>
      </c>
      <c r="ER3" s="165"/>
      <c r="ES3" s="169" t="str">
        <f>IF(入力シート!ES4="","",入力シート!ES4)</f>
        <v/>
      </c>
      <c r="ET3" s="170"/>
      <c r="EU3" s="170"/>
      <c r="EV3" s="170"/>
      <c r="EW3" s="170"/>
      <c r="EX3" s="170"/>
      <c r="EY3" s="171"/>
      <c r="EZ3" s="172" t="s">
        <v>72</v>
      </c>
      <c r="FA3" s="173"/>
      <c r="FB3" s="174" t="str">
        <f>IF(利用者リスト!E13="","",利用者リスト!E13)</f>
        <v/>
      </c>
      <c r="FC3" s="175"/>
      <c r="FD3" s="176"/>
    </row>
    <row r="4" spans="1:160" x14ac:dyDescent="0.45">
      <c r="B4" s="145" t="s">
        <v>39</v>
      </c>
      <c r="C4" s="145"/>
      <c r="D4" s="145"/>
      <c r="E4" s="166" t="str">
        <f>IF(入力シート!N3="","",入力シート!N3)</f>
        <v/>
      </c>
      <c r="F4" s="167"/>
      <c r="G4" s="168"/>
      <c r="H4" s="4"/>
      <c r="I4" s="4"/>
      <c r="J4" s="4"/>
      <c r="K4" s="145" t="s">
        <v>8</v>
      </c>
      <c r="L4" s="145"/>
      <c r="M4" s="145"/>
      <c r="N4" s="150" t="str">
        <f>IF(入力シート!N4="","",入力シート!N4)</f>
        <v/>
      </c>
      <c r="O4" s="150"/>
      <c r="P4" s="150"/>
      <c r="R4" s="145" t="s">
        <v>39</v>
      </c>
      <c r="S4" s="145"/>
      <c r="T4" s="145"/>
      <c r="U4" s="166" t="str">
        <f>IF(入力シート!AD3="","",入力シート!AD3)</f>
        <v/>
      </c>
      <c r="V4" s="167"/>
      <c r="W4" s="168"/>
      <c r="X4" s="4"/>
      <c r="Y4" s="4"/>
      <c r="Z4" s="4"/>
      <c r="AA4" s="145" t="s">
        <v>8</v>
      </c>
      <c r="AB4" s="145"/>
      <c r="AC4" s="145"/>
      <c r="AD4" s="150" t="str">
        <f>IF(入力シート!AD4="","",入力シート!AD4)</f>
        <v/>
      </c>
      <c r="AE4" s="150"/>
      <c r="AF4" s="150"/>
      <c r="AH4" s="145" t="s">
        <v>39</v>
      </c>
      <c r="AI4" s="145"/>
      <c r="AJ4" s="145"/>
      <c r="AK4" s="166" t="str">
        <f>IF(入力シート!AT3="","",入力シート!AT3)</f>
        <v/>
      </c>
      <c r="AL4" s="167"/>
      <c r="AM4" s="168"/>
      <c r="AN4" s="4"/>
      <c r="AO4" s="4"/>
      <c r="AP4" s="4"/>
      <c r="AQ4" s="145" t="s">
        <v>8</v>
      </c>
      <c r="AR4" s="145"/>
      <c r="AS4" s="145"/>
      <c r="AT4" s="150" t="str">
        <f>IF(入力シート!AT4="","",入力シート!AT4)</f>
        <v/>
      </c>
      <c r="AU4" s="150"/>
      <c r="AV4" s="150"/>
      <c r="AX4" s="145" t="s">
        <v>39</v>
      </c>
      <c r="AY4" s="145"/>
      <c r="AZ4" s="145"/>
      <c r="BA4" s="166" t="str">
        <f>IF(入力シート!BJ3="","",入力シート!BJ3)</f>
        <v/>
      </c>
      <c r="BB4" s="167"/>
      <c r="BC4" s="168"/>
      <c r="BD4" s="4"/>
      <c r="BE4" s="4"/>
      <c r="BF4" s="4"/>
      <c r="BG4" s="145" t="s">
        <v>8</v>
      </c>
      <c r="BH4" s="145"/>
      <c r="BI4" s="145"/>
      <c r="BJ4" s="150" t="str">
        <f>IF(入力シート!BJ4="","",入力シート!BJ4)</f>
        <v/>
      </c>
      <c r="BK4" s="150"/>
      <c r="BL4" s="150"/>
      <c r="BN4" s="145" t="s">
        <v>39</v>
      </c>
      <c r="BO4" s="145"/>
      <c r="BP4" s="145"/>
      <c r="BQ4" s="166" t="str">
        <f>IF(入力シート!BZ3="","",入力シート!BZ3)</f>
        <v/>
      </c>
      <c r="BR4" s="167"/>
      <c r="BS4" s="168"/>
      <c r="BT4" s="4"/>
      <c r="BU4" s="4"/>
      <c r="BV4" s="4"/>
      <c r="BW4" s="145" t="s">
        <v>8</v>
      </c>
      <c r="BX4" s="145"/>
      <c r="BY4" s="145"/>
      <c r="BZ4" s="150" t="str">
        <f>IF(入力シート!BZ4="","",入力シート!BZ4)</f>
        <v/>
      </c>
      <c r="CA4" s="150"/>
      <c r="CB4" s="150"/>
      <c r="CD4" s="145" t="s">
        <v>39</v>
      </c>
      <c r="CE4" s="145"/>
      <c r="CF4" s="145"/>
      <c r="CG4" s="166" t="str">
        <f>IF(入力シート!CP3="","",入力シート!CP3)</f>
        <v/>
      </c>
      <c r="CH4" s="167"/>
      <c r="CI4" s="168"/>
      <c r="CJ4" s="4"/>
      <c r="CK4" s="4"/>
      <c r="CL4" s="4"/>
      <c r="CM4" s="145" t="s">
        <v>8</v>
      </c>
      <c r="CN4" s="145"/>
      <c r="CO4" s="145"/>
      <c r="CP4" s="150" t="str">
        <f>IF(入力シート!CP4="","",入力シート!CP4)</f>
        <v/>
      </c>
      <c r="CQ4" s="150"/>
      <c r="CR4" s="150"/>
      <c r="CT4" s="145" t="s">
        <v>39</v>
      </c>
      <c r="CU4" s="145"/>
      <c r="CV4" s="145"/>
      <c r="CW4" s="166" t="str">
        <f>IF(入力シート!DF3="","",入力シート!DF3)</f>
        <v/>
      </c>
      <c r="CX4" s="167"/>
      <c r="CY4" s="168"/>
      <c r="CZ4" s="4"/>
      <c r="DA4" s="4"/>
      <c r="DB4" s="4"/>
      <c r="DC4" s="145" t="s">
        <v>8</v>
      </c>
      <c r="DD4" s="145"/>
      <c r="DE4" s="145"/>
      <c r="DF4" s="150" t="str">
        <f>IF(入力シート!DF4="","",入力シート!DF4)</f>
        <v/>
      </c>
      <c r="DG4" s="150"/>
      <c r="DH4" s="150"/>
      <c r="DJ4" s="145" t="s">
        <v>39</v>
      </c>
      <c r="DK4" s="145"/>
      <c r="DL4" s="145"/>
      <c r="DM4" s="166" t="str">
        <f>IF(入力シート!DV3="","",入力シート!DV3)</f>
        <v/>
      </c>
      <c r="DN4" s="167"/>
      <c r="DO4" s="168"/>
      <c r="DP4" s="4"/>
      <c r="DQ4" s="4"/>
      <c r="DR4" s="4"/>
      <c r="DS4" s="145" t="s">
        <v>8</v>
      </c>
      <c r="DT4" s="145"/>
      <c r="DU4" s="145"/>
      <c r="DV4" s="150" t="str">
        <f>IF(入力シート!DV4="","",入力シート!DV4)</f>
        <v/>
      </c>
      <c r="DW4" s="150"/>
      <c r="DX4" s="150"/>
      <c r="DZ4" s="145" t="s">
        <v>39</v>
      </c>
      <c r="EA4" s="145"/>
      <c r="EB4" s="145"/>
      <c r="EC4" s="166" t="str">
        <f>IF(入力シート!EL3="","",入力シート!EL3)</f>
        <v/>
      </c>
      <c r="ED4" s="167"/>
      <c r="EE4" s="168"/>
      <c r="EF4" s="4"/>
      <c r="EG4" s="4"/>
      <c r="EH4" s="4"/>
      <c r="EI4" s="145" t="s">
        <v>8</v>
      </c>
      <c r="EJ4" s="145"/>
      <c r="EK4" s="145"/>
      <c r="EL4" s="150" t="str">
        <f>IF(入力シート!EL4="","",入力シート!EL4)</f>
        <v/>
      </c>
      <c r="EM4" s="150"/>
      <c r="EN4" s="150"/>
      <c r="EP4" s="145" t="s">
        <v>39</v>
      </c>
      <c r="EQ4" s="145"/>
      <c r="ER4" s="145"/>
      <c r="ES4" s="166" t="str">
        <f>IF(入力シート!FB3="","",入力シート!FB3)</f>
        <v/>
      </c>
      <c r="ET4" s="167"/>
      <c r="EU4" s="168"/>
      <c r="EV4" s="4"/>
      <c r="EW4" s="4"/>
      <c r="EX4" s="4"/>
      <c r="EY4" s="145" t="s">
        <v>8</v>
      </c>
      <c r="EZ4" s="145"/>
      <c r="FA4" s="145"/>
      <c r="FB4" s="150" t="str">
        <f>IF(入力シート!FB4="","",入力シート!FB4)</f>
        <v/>
      </c>
      <c r="FC4" s="150"/>
      <c r="FD4" s="150"/>
    </row>
    <row r="5" spans="1:160" x14ac:dyDescent="0.45">
      <c r="B5" s="145" t="s">
        <v>22</v>
      </c>
      <c r="C5" s="145"/>
      <c r="D5" s="145"/>
      <c r="E5" s="163" t="str">
        <f>IF(入力シート!E5="","",入力シート!E5)</f>
        <v/>
      </c>
      <c r="F5" s="164"/>
      <c r="G5" s="165"/>
      <c r="H5" s="5"/>
      <c r="I5" s="5"/>
      <c r="J5" s="5"/>
      <c r="K5" s="145" t="s">
        <v>16</v>
      </c>
      <c r="L5" s="145"/>
      <c r="M5" s="145"/>
      <c r="N5" s="150" t="str">
        <f>IF(入力シート!N5="","",入力シート!N5)</f>
        <v/>
      </c>
      <c r="O5" s="150"/>
      <c r="P5" s="150"/>
      <c r="R5" s="145" t="s">
        <v>22</v>
      </c>
      <c r="S5" s="145"/>
      <c r="T5" s="145"/>
      <c r="U5" s="163" t="str">
        <f>IF(入力シート!U5="","",入力シート!U5)</f>
        <v/>
      </c>
      <c r="V5" s="164"/>
      <c r="W5" s="165"/>
      <c r="X5" s="5"/>
      <c r="Y5" s="5"/>
      <c r="Z5" s="5"/>
      <c r="AA5" s="145" t="s">
        <v>16</v>
      </c>
      <c r="AB5" s="145"/>
      <c r="AC5" s="145"/>
      <c r="AD5" s="150" t="str">
        <f>IF(入力シート!AD5="","",入力シート!AD5)</f>
        <v/>
      </c>
      <c r="AE5" s="150"/>
      <c r="AF5" s="150"/>
      <c r="AH5" s="145" t="s">
        <v>22</v>
      </c>
      <c r="AI5" s="145"/>
      <c r="AJ5" s="145"/>
      <c r="AK5" s="163" t="str">
        <f>IF(入力シート!AK5="","",入力シート!AK5)</f>
        <v/>
      </c>
      <c r="AL5" s="164"/>
      <c r="AM5" s="165"/>
      <c r="AN5" s="82"/>
      <c r="AO5" s="82"/>
      <c r="AP5" s="82"/>
      <c r="AQ5" s="145" t="s">
        <v>16</v>
      </c>
      <c r="AR5" s="145"/>
      <c r="AS5" s="145"/>
      <c r="AT5" s="150" t="str">
        <f>IF(入力シート!AT5="","",入力シート!AT5)</f>
        <v/>
      </c>
      <c r="AU5" s="150"/>
      <c r="AV5" s="150"/>
      <c r="AX5" s="145" t="s">
        <v>22</v>
      </c>
      <c r="AY5" s="145"/>
      <c r="AZ5" s="145"/>
      <c r="BA5" s="163" t="str">
        <f>IF(入力シート!BA5="","",入力シート!BA5)</f>
        <v/>
      </c>
      <c r="BB5" s="164"/>
      <c r="BC5" s="165"/>
      <c r="BD5" s="82"/>
      <c r="BE5" s="82"/>
      <c r="BF5" s="82"/>
      <c r="BG5" s="145" t="s">
        <v>16</v>
      </c>
      <c r="BH5" s="145"/>
      <c r="BI5" s="145"/>
      <c r="BJ5" s="150" t="str">
        <f>IF(入力シート!BJ5="","",入力シート!BJ5)</f>
        <v/>
      </c>
      <c r="BK5" s="150"/>
      <c r="BL5" s="150"/>
      <c r="BN5" s="145" t="s">
        <v>22</v>
      </c>
      <c r="BO5" s="145"/>
      <c r="BP5" s="145"/>
      <c r="BQ5" s="163" t="str">
        <f>IF(入力シート!BQ5="","",入力シート!BQ5)</f>
        <v/>
      </c>
      <c r="BR5" s="164"/>
      <c r="BS5" s="165"/>
      <c r="BT5" s="82"/>
      <c r="BU5" s="82"/>
      <c r="BV5" s="82"/>
      <c r="BW5" s="145" t="s">
        <v>16</v>
      </c>
      <c r="BX5" s="145"/>
      <c r="BY5" s="145"/>
      <c r="BZ5" s="150" t="str">
        <f>IF(入力シート!BZ5="","",入力シート!BZ5)</f>
        <v/>
      </c>
      <c r="CA5" s="150"/>
      <c r="CB5" s="150"/>
      <c r="CD5" s="145" t="s">
        <v>22</v>
      </c>
      <c r="CE5" s="145"/>
      <c r="CF5" s="145"/>
      <c r="CG5" s="163" t="str">
        <f>IF(入力シート!CG5="","",入力シート!CG5)</f>
        <v/>
      </c>
      <c r="CH5" s="164"/>
      <c r="CI5" s="165"/>
      <c r="CJ5" s="82"/>
      <c r="CK5" s="82"/>
      <c r="CL5" s="82"/>
      <c r="CM5" s="145" t="s">
        <v>16</v>
      </c>
      <c r="CN5" s="145"/>
      <c r="CO5" s="145"/>
      <c r="CP5" s="150" t="str">
        <f>IF(入力シート!CP5="","",入力シート!CP5)</f>
        <v/>
      </c>
      <c r="CQ5" s="150"/>
      <c r="CR5" s="150"/>
      <c r="CT5" s="145" t="s">
        <v>22</v>
      </c>
      <c r="CU5" s="145"/>
      <c r="CV5" s="145"/>
      <c r="CW5" s="163" t="str">
        <f>IF(入力シート!CW5="","",入力シート!CW5)</f>
        <v/>
      </c>
      <c r="CX5" s="164"/>
      <c r="CY5" s="165"/>
      <c r="CZ5" s="82"/>
      <c r="DA5" s="82"/>
      <c r="DB5" s="82"/>
      <c r="DC5" s="145" t="s">
        <v>16</v>
      </c>
      <c r="DD5" s="145"/>
      <c r="DE5" s="145"/>
      <c r="DF5" s="150" t="str">
        <f>IF(入力シート!DF5="","",入力シート!DF5)</f>
        <v/>
      </c>
      <c r="DG5" s="150"/>
      <c r="DH5" s="150"/>
      <c r="DJ5" s="145" t="s">
        <v>22</v>
      </c>
      <c r="DK5" s="145"/>
      <c r="DL5" s="145"/>
      <c r="DM5" s="163" t="str">
        <f>IF(入力シート!DM5="","",入力シート!DM5)</f>
        <v/>
      </c>
      <c r="DN5" s="164"/>
      <c r="DO5" s="165"/>
      <c r="DP5" s="82"/>
      <c r="DQ5" s="82"/>
      <c r="DR5" s="82"/>
      <c r="DS5" s="145" t="s">
        <v>16</v>
      </c>
      <c r="DT5" s="145"/>
      <c r="DU5" s="145"/>
      <c r="DV5" s="150" t="str">
        <f>IF(入力シート!DV5="","",入力シート!DV5)</f>
        <v/>
      </c>
      <c r="DW5" s="150"/>
      <c r="DX5" s="150"/>
      <c r="DZ5" s="145" t="s">
        <v>22</v>
      </c>
      <c r="EA5" s="145"/>
      <c r="EB5" s="145"/>
      <c r="EC5" s="163" t="str">
        <f>IF(入力シート!EC5="","",入力シート!EC5)</f>
        <v/>
      </c>
      <c r="ED5" s="164"/>
      <c r="EE5" s="165"/>
      <c r="EF5" s="82"/>
      <c r="EG5" s="82"/>
      <c r="EH5" s="82"/>
      <c r="EI5" s="145" t="s">
        <v>16</v>
      </c>
      <c r="EJ5" s="145"/>
      <c r="EK5" s="145"/>
      <c r="EL5" s="150" t="str">
        <f>IF(入力シート!EL5="","",入力シート!EL5)</f>
        <v/>
      </c>
      <c r="EM5" s="150"/>
      <c r="EN5" s="150"/>
      <c r="EP5" s="145" t="s">
        <v>22</v>
      </c>
      <c r="EQ5" s="145"/>
      <c r="ER5" s="145"/>
      <c r="ES5" s="163" t="str">
        <f>IF(入力シート!ES5="","",入力シート!ES5)</f>
        <v/>
      </c>
      <c r="ET5" s="164"/>
      <c r="EU5" s="165"/>
      <c r="EV5" s="82"/>
      <c r="EW5" s="82"/>
      <c r="EX5" s="82"/>
      <c r="EY5" s="145" t="s">
        <v>16</v>
      </c>
      <c r="EZ5" s="145"/>
      <c r="FA5" s="145"/>
      <c r="FB5" s="150" t="str">
        <f>IF(入力シート!FB5="","",入力シート!FB5)</f>
        <v/>
      </c>
      <c r="FC5" s="150"/>
      <c r="FD5" s="150"/>
    </row>
    <row r="6" spans="1:160" ht="12.75" customHeight="1" x14ac:dyDescent="0.45">
      <c r="A6" s="6"/>
      <c r="B6" s="7"/>
      <c r="C6" s="7"/>
      <c r="D6" s="7"/>
      <c r="E6" s="8"/>
      <c r="F6" s="8"/>
      <c r="G6" s="8"/>
      <c r="H6" s="8"/>
      <c r="I6" s="8"/>
      <c r="J6" s="8"/>
      <c r="K6" s="9"/>
      <c r="L6" s="9"/>
      <c r="M6" s="8"/>
      <c r="N6" s="8"/>
      <c r="O6" s="8"/>
      <c r="P6" s="10"/>
      <c r="Q6" s="6"/>
      <c r="R6" s="7"/>
      <c r="S6" s="7"/>
      <c r="T6" s="7"/>
      <c r="U6" s="8"/>
      <c r="V6" s="8"/>
      <c r="W6" s="8"/>
      <c r="X6" s="8"/>
      <c r="Y6" s="8"/>
      <c r="Z6" s="8"/>
      <c r="AA6" s="9"/>
      <c r="AB6" s="9"/>
      <c r="AC6" s="8"/>
      <c r="AD6" s="8"/>
      <c r="AE6" s="8"/>
      <c r="AF6" s="10"/>
      <c r="AG6" s="6"/>
      <c r="AH6" s="7"/>
      <c r="AI6" s="7"/>
      <c r="AJ6" s="7"/>
      <c r="AK6" s="8"/>
      <c r="AL6" s="8"/>
      <c r="AM6" s="8"/>
      <c r="AN6" s="8"/>
      <c r="AO6" s="8"/>
      <c r="AP6" s="8"/>
      <c r="AQ6" s="9"/>
      <c r="AR6" s="9"/>
      <c r="AS6" s="8"/>
      <c r="AT6" s="8"/>
      <c r="AU6" s="8"/>
      <c r="AV6" s="10"/>
      <c r="AW6" s="6"/>
      <c r="AX6" s="7"/>
      <c r="AY6" s="7"/>
      <c r="AZ6" s="7"/>
      <c r="BA6" s="8"/>
      <c r="BB6" s="8"/>
      <c r="BC6" s="8"/>
      <c r="BD6" s="8"/>
      <c r="BE6" s="8"/>
      <c r="BF6" s="8"/>
      <c r="BG6" s="9"/>
      <c r="BH6" s="9"/>
      <c r="BI6" s="8"/>
      <c r="BJ6" s="8"/>
      <c r="BK6" s="8"/>
      <c r="BL6" s="10"/>
      <c r="BM6" s="6"/>
      <c r="BN6" s="7"/>
      <c r="BO6" s="7"/>
      <c r="BP6" s="7"/>
      <c r="BQ6" s="8"/>
      <c r="BR6" s="8"/>
      <c r="BS6" s="8"/>
      <c r="BT6" s="8"/>
      <c r="BU6" s="8"/>
      <c r="BV6" s="8"/>
      <c r="BW6" s="9"/>
      <c r="BX6" s="9"/>
      <c r="BY6" s="8"/>
      <c r="BZ6" s="8"/>
      <c r="CA6" s="8"/>
      <c r="CB6" s="10"/>
      <c r="CC6" s="6"/>
      <c r="CD6" s="7"/>
      <c r="CE6" s="7"/>
      <c r="CF6" s="7"/>
      <c r="CG6" s="8"/>
      <c r="CH6" s="8"/>
      <c r="CI6" s="8"/>
      <c r="CJ6" s="8"/>
      <c r="CK6" s="8"/>
      <c r="CL6" s="8"/>
      <c r="CM6" s="9"/>
      <c r="CN6" s="9"/>
      <c r="CO6" s="8"/>
      <c r="CP6" s="8"/>
      <c r="CQ6" s="8"/>
      <c r="CR6" s="10"/>
      <c r="CS6" s="6"/>
      <c r="CT6" s="7"/>
      <c r="CU6" s="7"/>
      <c r="CV6" s="7"/>
      <c r="CW6" s="8"/>
      <c r="CX6" s="8"/>
      <c r="CY6" s="8"/>
      <c r="CZ6" s="8"/>
      <c r="DA6" s="8"/>
      <c r="DB6" s="8"/>
      <c r="DC6" s="9"/>
      <c r="DD6" s="9"/>
      <c r="DE6" s="8"/>
      <c r="DF6" s="8"/>
      <c r="DG6" s="8"/>
      <c r="DH6" s="10"/>
      <c r="DI6" s="6"/>
      <c r="DJ6" s="7"/>
      <c r="DK6" s="7"/>
      <c r="DL6" s="7"/>
      <c r="DM6" s="8"/>
      <c r="DN6" s="8"/>
      <c r="DO6" s="8"/>
      <c r="DP6" s="8"/>
      <c r="DQ6" s="8"/>
      <c r="DR6" s="8"/>
      <c r="DS6" s="9"/>
      <c r="DT6" s="9"/>
      <c r="DU6" s="8"/>
      <c r="DV6" s="8"/>
      <c r="DW6" s="8"/>
      <c r="DX6" s="10"/>
      <c r="DY6" s="6"/>
      <c r="DZ6" s="7"/>
      <c r="EA6" s="7"/>
      <c r="EB6" s="7"/>
      <c r="EC6" s="8"/>
      <c r="ED6" s="8"/>
      <c r="EE6" s="8"/>
      <c r="EF6" s="8"/>
      <c r="EG6" s="8"/>
      <c r="EH6" s="8"/>
      <c r="EI6" s="9"/>
      <c r="EJ6" s="9"/>
      <c r="EK6" s="8"/>
      <c r="EL6" s="8"/>
      <c r="EM6" s="8"/>
      <c r="EN6" s="10"/>
      <c r="EO6" s="6"/>
      <c r="EP6" s="7"/>
      <c r="EQ6" s="7"/>
      <c r="ER6" s="7"/>
      <c r="ES6" s="8"/>
      <c r="ET6" s="8"/>
      <c r="EU6" s="8"/>
      <c r="EV6" s="8"/>
      <c r="EW6" s="8"/>
      <c r="EX6" s="8"/>
      <c r="EY6" s="9"/>
      <c r="EZ6" s="9"/>
      <c r="FA6" s="8"/>
      <c r="FB6" s="8"/>
      <c r="FC6" s="8"/>
      <c r="FD6" s="10"/>
    </row>
    <row r="7" spans="1:160" x14ac:dyDescent="0.45">
      <c r="B7" s="145" t="s">
        <v>34</v>
      </c>
      <c r="C7" s="145"/>
      <c r="D7" s="146" t="s">
        <v>18</v>
      </c>
      <c r="E7" s="147"/>
      <c r="F7" s="147"/>
      <c r="G7" s="148"/>
      <c r="H7" s="11"/>
      <c r="I7" s="11"/>
      <c r="J7" s="11"/>
      <c r="K7" s="145" t="s">
        <v>51</v>
      </c>
      <c r="L7" s="145" t="s">
        <v>29</v>
      </c>
      <c r="M7" s="145"/>
      <c r="N7" s="145" t="s">
        <v>30</v>
      </c>
      <c r="O7" s="145" t="s">
        <v>31</v>
      </c>
      <c r="P7" s="149" t="s">
        <v>55</v>
      </c>
      <c r="R7" s="145" t="s">
        <v>34</v>
      </c>
      <c r="S7" s="145"/>
      <c r="T7" s="146" t="s">
        <v>18</v>
      </c>
      <c r="U7" s="147"/>
      <c r="V7" s="147"/>
      <c r="W7" s="148"/>
      <c r="X7" s="11"/>
      <c r="Y7" s="11"/>
      <c r="Z7" s="11"/>
      <c r="AA7" s="145" t="s">
        <v>51</v>
      </c>
      <c r="AB7" s="145" t="s">
        <v>29</v>
      </c>
      <c r="AC7" s="145"/>
      <c r="AD7" s="145" t="s">
        <v>30</v>
      </c>
      <c r="AE7" s="145" t="s">
        <v>31</v>
      </c>
      <c r="AF7" s="149" t="s">
        <v>55</v>
      </c>
      <c r="AH7" s="145" t="s">
        <v>34</v>
      </c>
      <c r="AI7" s="145"/>
      <c r="AJ7" s="146" t="s">
        <v>18</v>
      </c>
      <c r="AK7" s="147"/>
      <c r="AL7" s="147"/>
      <c r="AM7" s="148"/>
      <c r="AN7" s="81"/>
      <c r="AO7" s="81"/>
      <c r="AP7" s="81"/>
      <c r="AQ7" s="145" t="s">
        <v>51</v>
      </c>
      <c r="AR7" s="145" t="s">
        <v>29</v>
      </c>
      <c r="AS7" s="145"/>
      <c r="AT7" s="145" t="s">
        <v>30</v>
      </c>
      <c r="AU7" s="145" t="s">
        <v>31</v>
      </c>
      <c r="AV7" s="149" t="s">
        <v>55</v>
      </c>
      <c r="AX7" s="145" t="s">
        <v>34</v>
      </c>
      <c r="AY7" s="145"/>
      <c r="AZ7" s="146" t="s">
        <v>18</v>
      </c>
      <c r="BA7" s="147"/>
      <c r="BB7" s="147"/>
      <c r="BC7" s="148"/>
      <c r="BD7" s="81"/>
      <c r="BE7" s="81"/>
      <c r="BF7" s="81"/>
      <c r="BG7" s="145" t="s">
        <v>51</v>
      </c>
      <c r="BH7" s="145" t="s">
        <v>29</v>
      </c>
      <c r="BI7" s="145"/>
      <c r="BJ7" s="145" t="s">
        <v>30</v>
      </c>
      <c r="BK7" s="145" t="s">
        <v>31</v>
      </c>
      <c r="BL7" s="149" t="s">
        <v>55</v>
      </c>
      <c r="BN7" s="145" t="s">
        <v>34</v>
      </c>
      <c r="BO7" s="145"/>
      <c r="BP7" s="146" t="s">
        <v>18</v>
      </c>
      <c r="BQ7" s="147"/>
      <c r="BR7" s="147"/>
      <c r="BS7" s="148"/>
      <c r="BT7" s="81"/>
      <c r="BU7" s="81"/>
      <c r="BV7" s="81"/>
      <c r="BW7" s="145" t="s">
        <v>51</v>
      </c>
      <c r="BX7" s="145" t="s">
        <v>29</v>
      </c>
      <c r="BY7" s="145"/>
      <c r="BZ7" s="145" t="s">
        <v>30</v>
      </c>
      <c r="CA7" s="145" t="s">
        <v>31</v>
      </c>
      <c r="CB7" s="149" t="s">
        <v>55</v>
      </c>
      <c r="CD7" s="145" t="s">
        <v>34</v>
      </c>
      <c r="CE7" s="145"/>
      <c r="CF7" s="146" t="s">
        <v>18</v>
      </c>
      <c r="CG7" s="147"/>
      <c r="CH7" s="147"/>
      <c r="CI7" s="148"/>
      <c r="CJ7" s="81"/>
      <c r="CK7" s="81"/>
      <c r="CL7" s="81"/>
      <c r="CM7" s="145" t="s">
        <v>51</v>
      </c>
      <c r="CN7" s="145" t="s">
        <v>29</v>
      </c>
      <c r="CO7" s="145"/>
      <c r="CP7" s="145" t="s">
        <v>30</v>
      </c>
      <c r="CQ7" s="145" t="s">
        <v>31</v>
      </c>
      <c r="CR7" s="149" t="s">
        <v>55</v>
      </c>
      <c r="CT7" s="145" t="s">
        <v>34</v>
      </c>
      <c r="CU7" s="145"/>
      <c r="CV7" s="146" t="s">
        <v>18</v>
      </c>
      <c r="CW7" s="147"/>
      <c r="CX7" s="147"/>
      <c r="CY7" s="148"/>
      <c r="CZ7" s="81"/>
      <c r="DA7" s="81"/>
      <c r="DB7" s="81"/>
      <c r="DC7" s="145" t="s">
        <v>51</v>
      </c>
      <c r="DD7" s="145" t="s">
        <v>29</v>
      </c>
      <c r="DE7" s="145"/>
      <c r="DF7" s="145" t="s">
        <v>30</v>
      </c>
      <c r="DG7" s="145" t="s">
        <v>31</v>
      </c>
      <c r="DH7" s="149" t="s">
        <v>55</v>
      </c>
      <c r="DJ7" s="145" t="s">
        <v>34</v>
      </c>
      <c r="DK7" s="145"/>
      <c r="DL7" s="146" t="s">
        <v>18</v>
      </c>
      <c r="DM7" s="147"/>
      <c r="DN7" s="147"/>
      <c r="DO7" s="148"/>
      <c r="DP7" s="81"/>
      <c r="DQ7" s="81"/>
      <c r="DR7" s="81"/>
      <c r="DS7" s="145" t="s">
        <v>51</v>
      </c>
      <c r="DT7" s="145" t="s">
        <v>29</v>
      </c>
      <c r="DU7" s="145"/>
      <c r="DV7" s="145" t="s">
        <v>30</v>
      </c>
      <c r="DW7" s="145" t="s">
        <v>31</v>
      </c>
      <c r="DX7" s="149" t="s">
        <v>55</v>
      </c>
      <c r="DZ7" s="145" t="s">
        <v>34</v>
      </c>
      <c r="EA7" s="145"/>
      <c r="EB7" s="146" t="s">
        <v>18</v>
      </c>
      <c r="EC7" s="147"/>
      <c r="ED7" s="147"/>
      <c r="EE7" s="148"/>
      <c r="EF7" s="81"/>
      <c r="EG7" s="81"/>
      <c r="EH7" s="81"/>
      <c r="EI7" s="145" t="s">
        <v>51</v>
      </c>
      <c r="EJ7" s="145" t="s">
        <v>29</v>
      </c>
      <c r="EK7" s="145"/>
      <c r="EL7" s="145" t="s">
        <v>30</v>
      </c>
      <c r="EM7" s="145" t="s">
        <v>31</v>
      </c>
      <c r="EN7" s="149" t="s">
        <v>55</v>
      </c>
      <c r="EP7" s="145" t="s">
        <v>34</v>
      </c>
      <c r="EQ7" s="145"/>
      <c r="ER7" s="146" t="s">
        <v>18</v>
      </c>
      <c r="ES7" s="147"/>
      <c r="ET7" s="147"/>
      <c r="EU7" s="148"/>
      <c r="EV7" s="81"/>
      <c r="EW7" s="81"/>
      <c r="EX7" s="81"/>
      <c r="EY7" s="145" t="s">
        <v>51</v>
      </c>
      <c r="EZ7" s="145" t="s">
        <v>29</v>
      </c>
      <c r="FA7" s="145"/>
      <c r="FB7" s="145" t="s">
        <v>30</v>
      </c>
      <c r="FC7" s="145" t="s">
        <v>31</v>
      </c>
      <c r="FD7" s="149" t="s">
        <v>55</v>
      </c>
    </row>
    <row r="8" spans="1:160" x14ac:dyDescent="0.45">
      <c r="B8" s="12" t="s">
        <v>32</v>
      </c>
      <c r="C8" s="12" t="s">
        <v>33</v>
      </c>
      <c r="D8" s="11" t="s">
        <v>23</v>
      </c>
      <c r="E8" s="11" t="s">
        <v>24</v>
      </c>
      <c r="F8" s="146" t="s">
        <v>18</v>
      </c>
      <c r="G8" s="148"/>
      <c r="H8" s="11"/>
      <c r="I8" s="11" t="s">
        <v>56</v>
      </c>
      <c r="J8" s="11"/>
      <c r="K8" s="145"/>
      <c r="L8" s="11" t="s">
        <v>27</v>
      </c>
      <c r="M8" s="11" t="s">
        <v>28</v>
      </c>
      <c r="N8" s="145"/>
      <c r="O8" s="145"/>
      <c r="P8" s="149"/>
      <c r="R8" s="12" t="s">
        <v>32</v>
      </c>
      <c r="S8" s="12" t="s">
        <v>33</v>
      </c>
      <c r="T8" s="11" t="s">
        <v>23</v>
      </c>
      <c r="U8" s="11" t="s">
        <v>24</v>
      </c>
      <c r="V8" s="146" t="s">
        <v>18</v>
      </c>
      <c r="W8" s="148"/>
      <c r="X8" s="11"/>
      <c r="Y8" s="11" t="s">
        <v>56</v>
      </c>
      <c r="Z8" s="11"/>
      <c r="AA8" s="145"/>
      <c r="AB8" s="11" t="s">
        <v>27</v>
      </c>
      <c r="AC8" s="11" t="s">
        <v>28</v>
      </c>
      <c r="AD8" s="145"/>
      <c r="AE8" s="145"/>
      <c r="AF8" s="149"/>
      <c r="AH8" s="12" t="s">
        <v>32</v>
      </c>
      <c r="AI8" s="12" t="s">
        <v>33</v>
      </c>
      <c r="AJ8" s="11" t="s">
        <v>23</v>
      </c>
      <c r="AK8" s="11" t="s">
        <v>24</v>
      </c>
      <c r="AL8" s="146" t="s">
        <v>18</v>
      </c>
      <c r="AM8" s="148"/>
      <c r="AN8" s="81"/>
      <c r="AO8" s="81" t="s">
        <v>56</v>
      </c>
      <c r="AP8" s="81"/>
      <c r="AQ8" s="145"/>
      <c r="AR8" s="11" t="s">
        <v>27</v>
      </c>
      <c r="AS8" s="11" t="s">
        <v>28</v>
      </c>
      <c r="AT8" s="145"/>
      <c r="AU8" s="145"/>
      <c r="AV8" s="149"/>
      <c r="AX8" s="12" t="s">
        <v>32</v>
      </c>
      <c r="AY8" s="12" t="s">
        <v>33</v>
      </c>
      <c r="AZ8" s="11" t="s">
        <v>23</v>
      </c>
      <c r="BA8" s="11" t="s">
        <v>24</v>
      </c>
      <c r="BB8" s="146" t="s">
        <v>18</v>
      </c>
      <c r="BC8" s="148"/>
      <c r="BD8" s="81"/>
      <c r="BE8" s="81" t="s">
        <v>56</v>
      </c>
      <c r="BF8" s="81"/>
      <c r="BG8" s="145"/>
      <c r="BH8" s="11" t="s">
        <v>27</v>
      </c>
      <c r="BI8" s="11" t="s">
        <v>28</v>
      </c>
      <c r="BJ8" s="145"/>
      <c r="BK8" s="145"/>
      <c r="BL8" s="149"/>
      <c r="BN8" s="12" t="s">
        <v>32</v>
      </c>
      <c r="BO8" s="12" t="s">
        <v>33</v>
      </c>
      <c r="BP8" s="11" t="s">
        <v>23</v>
      </c>
      <c r="BQ8" s="11" t="s">
        <v>24</v>
      </c>
      <c r="BR8" s="146" t="s">
        <v>18</v>
      </c>
      <c r="BS8" s="148"/>
      <c r="BT8" s="81"/>
      <c r="BU8" s="81" t="s">
        <v>56</v>
      </c>
      <c r="BV8" s="81"/>
      <c r="BW8" s="145"/>
      <c r="BX8" s="11" t="s">
        <v>27</v>
      </c>
      <c r="BY8" s="11" t="s">
        <v>28</v>
      </c>
      <c r="BZ8" s="145"/>
      <c r="CA8" s="145"/>
      <c r="CB8" s="149"/>
      <c r="CD8" s="12" t="s">
        <v>32</v>
      </c>
      <c r="CE8" s="12" t="s">
        <v>33</v>
      </c>
      <c r="CF8" s="11" t="s">
        <v>23</v>
      </c>
      <c r="CG8" s="11" t="s">
        <v>24</v>
      </c>
      <c r="CH8" s="146" t="s">
        <v>18</v>
      </c>
      <c r="CI8" s="148"/>
      <c r="CJ8" s="81"/>
      <c r="CK8" s="81" t="s">
        <v>56</v>
      </c>
      <c r="CL8" s="81"/>
      <c r="CM8" s="145"/>
      <c r="CN8" s="11" t="s">
        <v>27</v>
      </c>
      <c r="CO8" s="11" t="s">
        <v>28</v>
      </c>
      <c r="CP8" s="145"/>
      <c r="CQ8" s="145"/>
      <c r="CR8" s="149"/>
      <c r="CT8" s="12" t="s">
        <v>32</v>
      </c>
      <c r="CU8" s="12" t="s">
        <v>33</v>
      </c>
      <c r="CV8" s="11" t="s">
        <v>23</v>
      </c>
      <c r="CW8" s="11" t="s">
        <v>24</v>
      </c>
      <c r="CX8" s="146" t="s">
        <v>18</v>
      </c>
      <c r="CY8" s="148"/>
      <c r="CZ8" s="81"/>
      <c r="DA8" s="81" t="s">
        <v>56</v>
      </c>
      <c r="DB8" s="81"/>
      <c r="DC8" s="145"/>
      <c r="DD8" s="11" t="s">
        <v>27</v>
      </c>
      <c r="DE8" s="11" t="s">
        <v>28</v>
      </c>
      <c r="DF8" s="145"/>
      <c r="DG8" s="145"/>
      <c r="DH8" s="149"/>
      <c r="DJ8" s="12" t="s">
        <v>32</v>
      </c>
      <c r="DK8" s="12" t="s">
        <v>33</v>
      </c>
      <c r="DL8" s="11" t="s">
        <v>23</v>
      </c>
      <c r="DM8" s="11" t="s">
        <v>24</v>
      </c>
      <c r="DN8" s="146" t="s">
        <v>18</v>
      </c>
      <c r="DO8" s="148"/>
      <c r="DP8" s="81"/>
      <c r="DQ8" s="81" t="s">
        <v>56</v>
      </c>
      <c r="DR8" s="81"/>
      <c r="DS8" s="145"/>
      <c r="DT8" s="11" t="s">
        <v>27</v>
      </c>
      <c r="DU8" s="11" t="s">
        <v>28</v>
      </c>
      <c r="DV8" s="145"/>
      <c r="DW8" s="145"/>
      <c r="DX8" s="149"/>
      <c r="DZ8" s="12" t="s">
        <v>32</v>
      </c>
      <c r="EA8" s="12" t="s">
        <v>33</v>
      </c>
      <c r="EB8" s="11" t="s">
        <v>23</v>
      </c>
      <c r="EC8" s="11" t="s">
        <v>24</v>
      </c>
      <c r="ED8" s="146" t="s">
        <v>18</v>
      </c>
      <c r="EE8" s="148"/>
      <c r="EF8" s="81"/>
      <c r="EG8" s="81" t="s">
        <v>56</v>
      </c>
      <c r="EH8" s="81"/>
      <c r="EI8" s="145"/>
      <c r="EJ8" s="11" t="s">
        <v>27</v>
      </c>
      <c r="EK8" s="11" t="s">
        <v>28</v>
      </c>
      <c r="EL8" s="145"/>
      <c r="EM8" s="145"/>
      <c r="EN8" s="149"/>
      <c r="EP8" s="12" t="s">
        <v>32</v>
      </c>
      <c r="EQ8" s="12" t="s">
        <v>33</v>
      </c>
      <c r="ER8" s="11" t="s">
        <v>23</v>
      </c>
      <c r="ES8" s="11" t="s">
        <v>24</v>
      </c>
      <c r="ET8" s="146" t="s">
        <v>18</v>
      </c>
      <c r="EU8" s="148"/>
      <c r="EV8" s="81"/>
      <c r="EW8" s="81" t="s">
        <v>56</v>
      </c>
      <c r="EX8" s="81"/>
      <c r="EY8" s="145"/>
      <c r="EZ8" s="11" t="s">
        <v>27</v>
      </c>
      <c r="FA8" s="11" t="s">
        <v>28</v>
      </c>
      <c r="FB8" s="145"/>
      <c r="FC8" s="145"/>
      <c r="FD8" s="149"/>
    </row>
    <row r="9" spans="1:160" x14ac:dyDescent="0.45">
      <c r="B9" s="13">
        <v>1</v>
      </c>
      <c r="C9" s="13" t="str">
        <f>IF(入力シート!C8="","",入力シート!C8)</f>
        <v>月</v>
      </c>
      <c r="D9" s="14" t="str">
        <f>IF(入力シート!E8="","",TIME(入力シート!E8,入力シート!G8,0))</f>
        <v/>
      </c>
      <c r="E9" s="14" t="str">
        <f>IF(入力シート!I8="","",TIME(入力シート!I8,入力シート!K8,0))</f>
        <v/>
      </c>
      <c r="F9" s="14" t="str">
        <f>IF(D9="","",MROUND(E9-D9,"00:01"))</f>
        <v/>
      </c>
      <c r="G9" s="14" t="str">
        <f>IF(F9="","",IF(F9&lt;TIME(0,20,0),"算定外",IF(AND(TIME(0,20,0)&lt;=F9,F9&lt;TIME(4,15,0)),"A",IF(AND(TIME(4,15,0)&lt;=F9,F9&lt;TIME(8,15,0)),"B","C"))))</f>
        <v/>
      </c>
      <c r="H9" s="14"/>
      <c r="I9" s="15" t="str">
        <f>IF(入力シート!E5="","",IF(AND(入力シート!E5="障がい者",入力シート!N4=6),"S6",IF(AND(入力シート!E5="障がい者",入力シート!N4=5),"S5",IF(AND(入力シート!E5="障がい者",入力シート!N4=4),"S4",IF(AND(入力シート!E5="障がい者",入力シート!N4=3),"S3",IF(AND(入力シート!E5="障がい児",入力シート!N4=3),"J3",IF(AND(入力シート!E5="障がい児",入力シート!N4=2),"J2",IF(AND(入力シート!E5="障がい児",入力シート!N4=1),"J1",IF(AND(入力シート!E5="障がい児",入力シート!N4="なし"),"J0","S012")))))))))</f>
        <v/>
      </c>
      <c r="J9" s="15"/>
      <c r="K9" s="94" t="str">
        <f>IF(AND($I$9="S6",G9="A"),単価表!$D$7,IF(AND($I$9="S6",G9="B"),単価表!$E$7,IF(AND($I$9="S6",G9="C"),単価表!$F$7,IF(AND($I$9="S5",G9="A"),単価表!$D$8,IF(AND($I$9="S5",G9="B"),単価表!$E$8,IF(AND($I$9="S5",G9="C"),単価表!$F$8,IF(AND($I$9="S4",G9="A"),単価表!$D$9,IF(AND($I$9="S4",G9="B"),単価表!$E$9,IF(AND($I$9="S4",G9="C"),単価表!$F$9,IF(AND($I$9="S3",G9="A"),単価表!$D$10,IF(AND($I$9="S3",G9="B"),単価表!$E$10,IF(AND($I$9="S3",G9="C"),単価表!$F$10,IF(AND($I$9="J3",G9="A"),単価表!$D$14,IF(AND($I$9="J3",G9="B"),単価表!$E$14,IF(AND($I$9="J3",G9="C"),単価表!$F$14,IF(AND($I$9="J2",G9="A"),単価表!$D$15,IF(AND($I$9="J2",G9="B"),単価表!$E$15,IF(AND($I$9="J2",G9="C"),単価表!$F$15,IF(AND($I$9="J1",G9="A"),単価表!$D$16,IF(AND($I$9="J1",G9="B"),単価表!$E$16,IF(AND($I$9="J1",G9="C"),単価表!$F$16,IF(AND($I$9="J0",G9="A"),単価表!$D$16,IF(AND($I$9="J0",G9="B"),単価表!$E$16,IF(AND($I$9="J0",G9="C"),単価表!$F$16,IF(AND($I$9="S012",G9="A"),単価表!$D$11,IF(AND($I$9="S012",G9="B"),単価表!$E$11,IF(AND($I$9="S012",G9="C"),単価表!$F$11,"")))))))))))))))))))))))))))</f>
        <v/>
      </c>
      <c r="L9" s="13" t="str">
        <f>IF(入力シート!M8="〇",単価表!$D$18,"")</f>
        <v/>
      </c>
      <c r="M9" s="13" t="str">
        <f>IF(入力シート!N8="〇",単価表!$D$18,"")</f>
        <v/>
      </c>
      <c r="N9" s="13" t="str">
        <f>IF(入力シート!O8="〇",単価表!$D$19,"")</f>
        <v/>
      </c>
      <c r="O9" s="13" t="str">
        <f>IF(入力シート!P8="","",IF($N$5="対象外","算定外",IF(入力シート!P8="〇",単価表!$D$20)))</f>
        <v/>
      </c>
      <c r="P9" s="16" t="str">
        <f>IF(F9="","",SUM(K9:O9))</f>
        <v/>
      </c>
      <c r="R9" s="13">
        <v>1</v>
      </c>
      <c r="S9" s="13" t="str">
        <f>IF(入力シート!S8="","",入力シート!S8)</f>
        <v>月</v>
      </c>
      <c r="T9" s="14" t="str">
        <f>IF(入力シート!U8="","",TIME(入力シート!U8,入力シート!W8,0))</f>
        <v/>
      </c>
      <c r="U9" s="14" t="str">
        <f>IF(入力シート!Y8="","",TIME(入力シート!Y8,入力シート!AA8,0))</f>
        <v/>
      </c>
      <c r="V9" s="14" t="str">
        <f>IF(T9="","",MROUND(U9-T9,"00:01"))</f>
        <v/>
      </c>
      <c r="W9" s="14" t="str">
        <f>IF(V9="","",IF(V9&lt;TIME(0,20,0),"算定外",IF(AND(TIME(0,20,0)&lt;=V9,V9&lt;TIME(4,15,0)),"A",IF(AND(TIME(4,15,0)&lt;=V9,V9&lt;TIME(8,15,0)),"B","C"))))</f>
        <v/>
      </c>
      <c r="X9" s="14"/>
      <c r="Y9" s="80" t="str">
        <f>IF(入力シート!U5="","",IF(AND(入力シート!U5="障がい者",入力シート!AD4=6),"S6",IF(AND(入力シート!U5="障がい者",入力シート!AD4=5),"S5",IF(AND(入力シート!U5="障がい者",入力シート!AD4=4),"S4",IF(AND(入力シート!U5="障がい者",入力シート!AD4=3),"S3",IF(AND(入力シート!U5="障がい児",入力シート!AD4=3),"J3",IF(AND(入力シート!U5="障がい児",入力シート!AD4=2),"J2",IF(AND(入力シート!U5="障がい児",入力シート!AD4=1),"J1",IF(AND(入力シート!U5="障がい児",入力シート!AD4="なし"),"J0","S012")))))))))</f>
        <v/>
      </c>
      <c r="Z9" s="15"/>
      <c r="AA9" s="94" t="str">
        <f>IF(AND($Y$9="S6",W9="A"),単価表!$D$7,IF(AND($Y$9="S6",W9="B"),単価表!$E$7,IF(AND($Y$9="S6",W9="C"),単価表!$F$7,IF(AND($Y$9="S5",W9="A"),単価表!$D$8,IF(AND($Y$9="S5",W9="B"),単価表!$E$8,IF(AND($Y$9="S5",W9="C"),単価表!$F$8,IF(AND($Y$9="S4",W9="A"),単価表!$D$9,IF(AND($Y$9="S4",W9="B"),単価表!$E$9,IF(AND($Y$9="S4",W9="C"),単価表!$F$9,IF(AND($Y$9="S3",W9="A"),単価表!$D$10,IF(AND($Y$9="S3",W9="B"),単価表!$E$10,IF(AND($Y$9="S3",W9="C"),単価表!$F$10,IF(AND($Y$9="J3",W9="A"),単価表!$D$14,IF(AND($Y$9="J3",W9="B"),単価表!$E$14,IF(AND($Y$9="J3",W9="C"),単価表!$F$14,IF(AND($Y$9="J2",W9="A"),単価表!$D$15,IF(AND($Y$9="J2",W9="B"),単価表!$E$15,IF(AND($Y$9="J2",W9="C"),単価表!$F$15,IF(AND($Y$9="J1",W9="A"),単価表!$D$16,IF(AND($Y$9="J1",W9="B"),単価表!$E$16,IF(AND($Y$9="J1",W9="C"),単価表!$F$16,IF(AND($Y$9="J0",W9="A"),単価表!$D$16,IF(AND($Y$9="J0",W9="B"),単価表!$E$16,IF(AND($Y$9="J0",W9="C"),単価表!$F$16,IF(AND($Y$9="S012",W9="A"),単価表!$D$11,IF(AND($Y$9="S012",W9="B"),単価表!$E$11,IF(AND($Y$9="S012",W9="C"),単価表!$F$11,"")))))))))))))))))))))))))))</f>
        <v/>
      </c>
      <c r="AB9" s="13" t="str">
        <f>IF(入力シート!AC8="〇",単価表!$D$18,"")</f>
        <v/>
      </c>
      <c r="AC9" s="13" t="str">
        <f>IF(入力シート!AD8="〇",単価表!$D$18,"")</f>
        <v/>
      </c>
      <c r="AD9" s="13" t="str">
        <f>IF(入力シート!AE8="〇",単価表!$D$19,"")</f>
        <v/>
      </c>
      <c r="AE9" s="13" t="str">
        <f>IF(入力シート!AF8="","",IF($AE$5="対象外","算定外",IF(入力シート!AF8="〇",単価表!$D$20)))</f>
        <v/>
      </c>
      <c r="AF9" s="16" t="str">
        <f>IF(V9="","",SUM(AA9:AE9))</f>
        <v/>
      </c>
      <c r="AH9" s="13">
        <v>1</v>
      </c>
      <c r="AI9" s="13" t="str">
        <f>IF(入力シート!AI8="","",入力シート!AI8)</f>
        <v>月</v>
      </c>
      <c r="AJ9" s="14" t="str">
        <f>IF(入力シート!AK8="","",TIME(入力シート!AK8,入力シート!AM8,0))</f>
        <v/>
      </c>
      <c r="AK9" s="14" t="str">
        <f>IF(入力シート!AO8="","",TIME(入力シート!AO8,入力シート!AQ8,0))</f>
        <v/>
      </c>
      <c r="AL9" s="14" t="str">
        <f>IF(AJ9="","",MROUND(AK9-AJ9,"00:01"))</f>
        <v/>
      </c>
      <c r="AM9" s="14" t="str">
        <f>IF(AL9="","",IF(AL9&lt;TIME(0,20,0),"算定外",IF(AND(TIME(0,20,0)&lt;=AL9,AL9&lt;TIME(4,15,0)),"A",IF(AND(TIME(4,15,0)&lt;=AL9,AL9&lt;TIME(8,15,0)),"B","C"))))</f>
        <v/>
      </c>
      <c r="AN9" s="14"/>
      <c r="AO9" s="80" t="str">
        <f>IF(入力シート!AK5="","",IF(AND(入力シート!AK5="障がい者",入力シート!AT4=6),"S6",IF(AND(入力シート!AK5="障がい者",入力シート!AT4=5),"S5",IF(AND(入力シート!AK5="障がい者",入力シート!AT4=4),"S4",IF(AND(入力シート!AK5="障がい者",入力シート!AT4=3),"S3",IF(AND(入力シート!AK5="障がい児",入力シート!AT4=3),"J3",IF(AND(入力シート!AK5="障がい児",入力シート!AT4=2),"J2",IF(AND(入力シート!AK5="障がい児",入力シート!AT4=1),"J1",IF(AND(入力シート!AK5="障がい児",入力シート!AT4="なし"),"J0","S012")))))))))</f>
        <v/>
      </c>
      <c r="AP9" s="80"/>
      <c r="AQ9" s="94" t="str">
        <f>IF(AND($AO$9="S6",AM9="A"),単価表!$D$7,IF(AND($AO$9="S6",AM9="B"),単価表!$E$7,IF(AND($AO$9="S6",AM9="C"),単価表!$F$7,IF(AND($AO$9="S5",AM9="A"),単価表!$D$8,IF(AND($AO$9="S5",AM9="B"),単価表!$E$8,IF(AND($AO$9="S5",AM9="C"),単価表!$F$8,IF(AND($AO$9="S4",AM9="A"),単価表!$D$9,IF(AND($AO$9="S4",AM9="B"),単価表!$E$9,IF(AND($AO$9="S4",AM9="C"),単価表!$F$9,IF(AND($AO$9="S3",AM9="A"),単価表!$D$10,IF(AND($AO$9="S3",AM9="B"),単価表!$E$10,IF(AND($AO$9="S3",AM9="C"),単価表!$F$10,IF(AND($AO$9="J3",AM9="A"),単価表!$D$14,IF(AND($AO$9="J3",AM9="B"),単価表!$E$14,IF(AND($AO$9="J3",AM9="C"),単価表!$F$14,IF(AND($AO$9="J2",AM9="A"),単価表!$D$15,IF(AND($AO$9="J2",AM9="B"),単価表!$E$15,IF(AND($AO$9="J2",AM9="C"),単価表!$F$15,IF(AND($AO$9="J1",AM9="A"),単価表!$D$16,IF(AND($AO$9="J1",AM9="B"),単価表!$E$16,IF(AND($AO$9="J1",AM9="C"),単価表!$F$16,IF(AND($AO$9="J0",AM9="A"),単価表!$D$16,IF(AND($AO$9="J0",AM9="B"),単価表!$E$16,IF(AND($AO$9="J0",AM9="C"),単価表!$F$16,IF(AND($AO$9="S012",AM9="A"),単価表!$D$11,IF(AND($AO$9="S012",AM9="B"),単価表!$E$11,IF(AND($AO$9="S012",AM9="C"),単価表!$F$11,"")))))))))))))))))))))))))))</f>
        <v/>
      </c>
      <c r="AR9" s="13" t="str">
        <f>IF(入力シート!AS8="〇",単価表!$D$18,"")</f>
        <v/>
      </c>
      <c r="AS9" s="13" t="str">
        <f>IF(入力シート!AT8="〇",単価表!$D$18,"")</f>
        <v/>
      </c>
      <c r="AT9" s="13" t="str">
        <f>IF(入力シート!AU8="〇",単価表!$D$19,"")</f>
        <v/>
      </c>
      <c r="AU9" s="13" t="str">
        <f>IF(入力シート!AV8="","",IF($AT$5="対象外","算定外",IF(入力シート!AV8="〇",単価表!$D$20)))</f>
        <v/>
      </c>
      <c r="AV9" s="16" t="str">
        <f>IF(AL9="","",SUM(AQ9:AU9))</f>
        <v/>
      </c>
      <c r="AX9" s="13">
        <v>1</v>
      </c>
      <c r="AY9" s="13" t="str">
        <f>IF(入力シート!AY8="","",入力シート!AY8)</f>
        <v>月</v>
      </c>
      <c r="AZ9" s="14" t="str">
        <f>IF(入力シート!BA8="","",TIME(入力シート!BA8,入力シート!BC8,0))</f>
        <v/>
      </c>
      <c r="BA9" s="14" t="str">
        <f>IF(入力シート!BE8="","",TIME(入力シート!BE8,入力シート!BG8,0))</f>
        <v/>
      </c>
      <c r="BB9" s="14" t="str">
        <f>IF(AZ9="","",MROUND(BA9-AZ9,"00:01"))</f>
        <v/>
      </c>
      <c r="BC9" s="14" t="str">
        <f>IF(BB9="","",IF(BB9&lt;TIME(0,20,0),"算定外",IF(AND(TIME(0,20,0)&lt;=BB9,BB9&lt;TIME(4,15,0)),"A",IF(AND(TIME(4,15,0)&lt;=BB9,BB9&lt;TIME(8,15,0)),"B","C"))))</f>
        <v/>
      </c>
      <c r="BD9" s="14"/>
      <c r="BE9" s="80" t="str">
        <f>IF(入力シート!BA5="","",IF(AND(入力シート!BA5="障がい者",入力シート!BJ4=6),"S6",IF(AND(入力シート!BA5="障がい者",入力シート!BJ4=5),"S5",IF(AND(入力シート!BA5="障がい者",入力シート!BJ4=4),"S4",IF(AND(入力シート!BA5="障がい者",入力シート!BJ4=3),"S3",IF(AND(入力シート!BA5="障がい児",入力シート!BJ4=3),"J3",IF(AND(入力シート!BA5="障がい児",入力シート!BJ4=2),"J2",IF(AND(入力シート!BA5="障がい児",入力シート!BJ4=1),"J1",IF(AND(入力シート!BA5="障がい児",入力シート!BJ4="なし"),"J0","S012")))))))))</f>
        <v/>
      </c>
      <c r="BF9" s="80"/>
      <c r="BG9" s="94" t="str">
        <f>IF(AND($BE$9="S6",BC9="A"),単価表!$D$7,IF(AND($BE$9="S6",BC9="B"),単価表!$E$7,IF(AND($BE$9="S6",BC9="C"),単価表!$F$7,IF(AND($BE$9="S5",BC9="A"),単価表!$D$8,IF(AND($BE$9="S5",BC9="B"),単価表!$E$8,IF(AND($BE$9="S5",BC9="C"),単価表!$F$8,IF(AND($BE$9="S4",BC9="A"),単価表!$D$9,IF(AND($BE$9="S4",BC9="B"),単価表!$E$9,IF(AND($BE$9="S4",BC9="C"),単価表!$F$9,IF(AND($BE$9="S3",BC9="A"),単価表!$D$10,IF(AND($BE$9="S3",BC9="B"),単価表!$E$10,IF(AND($BE$9="S3",BC9="C"),単価表!$F$10,IF(AND($BE$9="J3",BC9="A"),単価表!$D$14,IF(AND($BE$9="J3",BC9="B"),単価表!$E$14,IF(AND($BE$9="J3",BC9="C"),単価表!$F$14,IF(AND($BE$9="J2",BC9="A"),単価表!$D$15,IF(AND($BE$9="J2",BC9="B"),単価表!$E$15,IF(AND($BE$9="J2",BC9="C"),単価表!$F$15,IF(AND($BE$9="J1",BC9="A"),単価表!$D$16,IF(AND($BE$9="J1",BC9="B"),単価表!$E$16,IF(AND($BE$9="J1",BC9="C"),単価表!$F$16,IF(AND($BE$9="J0",BC9="A"),単価表!$D$16,IF(AND($BE$9="J0",BC9="B"),単価表!$E$16,IF(AND($BE$9="J0",BC9="C"),単価表!$F$16,IF(AND($BE$9="S012",BC9="A"),単価表!$D$11,IF(AND($BE$9="S012",BC9="B"),単価表!$E$11,IF(AND($BE$9="S012",BC9="C"),単価表!$F$11,"")))))))))))))))))))))))))))</f>
        <v/>
      </c>
      <c r="BH9" s="13" t="str">
        <f>IF(入力シート!BI8="〇",単価表!$D$18,"")</f>
        <v/>
      </c>
      <c r="BI9" s="13" t="str">
        <f>IF(入力シート!BJ8="〇",単価表!$D$18,"")</f>
        <v/>
      </c>
      <c r="BJ9" s="13" t="str">
        <f>IF(入力シート!BK8="〇",単価表!$D$19,"")</f>
        <v/>
      </c>
      <c r="BK9" s="13" t="str">
        <f>IF(入力シート!BL8="","",IF($BJ$5="対象外","算定外",IF(入力シート!BL8="〇",単価表!$D$20)))</f>
        <v/>
      </c>
      <c r="BL9" s="16" t="str">
        <f>IF(BB9="","",SUM(BG9:BK9))</f>
        <v/>
      </c>
      <c r="BN9" s="13">
        <v>1</v>
      </c>
      <c r="BO9" s="13" t="str">
        <f>IF(入力シート!BO8="","",入力シート!BO8)</f>
        <v>月</v>
      </c>
      <c r="BP9" s="14" t="str">
        <f>IF(入力シート!BQ8="","",TIME(入力シート!BQ8,入力シート!BS8,0))</f>
        <v/>
      </c>
      <c r="BQ9" s="14" t="str">
        <f>IF(入力シート!BU8="","",TIME(入力シート!BU8,入力シート!BW8,0))</f>
        <v/>
      </c>
      <c r="BR9" s="14" t="str">
        <f>IF(BP9="","",MROUND(BQ9-BP9,"00:01"))</f>
        <v/>
      </c>
      <c r="BS9" s="14" t="str">
        <f>IF(BR9="","",IF(BR9&lt;TIME(0,20,0),"算定外",IF(AND(TIME(0,20,0)&lt;=BR9,BR9&lt;TIME(4,15,0)),"A",IF(AND(TIME(4,15,0)&lt;=BR9,BR9&lt;TIME(8,15,0)),"B","C"))))</f>
        <v/>
      </c>
      <c r="BT9" s="14"/>
      <c r="BU9" s="80" t="str">
        <f>IF(入力シート!BQ5="","",IF(AND(入力シート!BQ5="障がい者",入力シート!BZ4=6),"S6",IF(AND(入力シート!BQ5="障がい者",入力シート!BZ4=5),"S5",IF(AND(入力シート!BQ5="障がい者",入力シート!BZ4=4),"S4",IF(AND(入力シート!BQ5="障がい者",入力シート!BZ4=3),"S3",IF(AND(入力シート!BQ5="障がい児",入力シート!BZ4=3),"J3",IF(AND(入力シート!BQ5="障がい児",入力シート!BZ4=2),"J2",IF(AND(入力シート!BQ5="障がい児",入力シート!BZ4=1),"J1",IF(AND(入力シート!BQ5="障がい児",入力シート!BZ4="なし"),"J0","S012")))))))))</f>
        <v/>
      </c>
      <c r="BV9" s="80"/>
      <c r="BW9" s="94" t="str">
        <f>IF(AND($BU$9="S6",BS9="A"),単価表!$D$7,IF(AND($BU$9="S6",BS9="B"),単価表!$E$7,IF(AND($BU$9="S6",BS9="C"),単価表!$F$7,IF(AND($BU$9="S5",BS9="A"),単価表!$D$8,IF(AND($BU$9="S5",BS9="B"),単価表!$E$8,IF(AND($BU$9="S5",BS9="C"),単価表!$F$8,IF(AND($BU$9="S4",BS9="A"),単価表!$D$9,IF(AND($BU$9="S4",BS9="B"),単価表!$E$9,IF(AND($BU$9="S4",BS9="C"),単価表!$F$9,IF(AND($BU$9="S3",BS9="A"),単価表!$D$10,IF(AND($BU$9="S3",BS9="B"),単価表!$E$10,IF(AND($BU$9="S3",BS9="C"),単価表!$F$10,IF(AND($BU$9="J3",BS9="A"),単価表!$D$14,IF(AND($BU$9="J3",BS9="B"),単価表!$E$14,IF(AND($BU$9="J3",BS9="C"),単価表!$F$14,IF(AND($BU$9="J2",BS9="A"),単価表!$D$15,IF(AND($BU$9="J2",BS9="B"),単価表!$E$15,IF(AND($BU$9="J2",BS9="C"),単価表!$F$15,IF(AND($BU$9="J1",BS9="A"),単価表!$D$16,IF(AND($BU$9="J1",BS9="B"),単価表!$E$16,IF(AND($BU$9="J1",BS9="C"),単価表!$F$16,IF(AND($BU$9="J0",BS9="A"),単価表!$D$16,IF(AND($BU$9="J0",BS9="B"),単価表!$E$16,IF(AND($BU$9="J0",BS9="C"),単価表!$F$16,IF(AND($BU$9="S012",BS9="A"),単価表!$D$11,IF(AND($BU$9="S012",BS9="B"),単価表!$E$11,IF(AND($BU$9="S012",BS9="C"),単価表!$F$11,"")))))))))))))))))))))))))))</f>
        <v/>
      </c>
      <c r="BX9" s="13" t="str">
        <f>IF(入力シート!BY8="〇",単価表!$D$18,"")</f>
        <v/>
      </c>
      <c r="BY9" s="13" t="str">
        <f>IF(入力シート!BZ8="〇",単価表!$D$18,"")</f>
        <v/>
      </c>
      <c r="BZ9" s="13" t="str">
        <f>IF(入力シート!CA8="〇",単価表!$D$19,"")</f>
        <v/>
      </c>
      <c r="CA9" s="13" t="str">
        <f>IF(入力シート!CB8="","",IF($BZ$5="対象外","算定外",IF(入力シート!CB8="〇",単価表!$D$20)))</f>
        <v/>
      </c>
      <c r="CB9" s="16" t="str">
        <f>IF(BR9="","",SUM(BW9:CA9))</f>
        <v/>
      </c>
      <c r="CD9" s="13">
        <v>1</v>
      </c>
      <c r="CE9" s="13" t="str">
        <f>IF(入力シート!CE8="","",入力シート!CE8)</f>
        <v>月</v>
      </c>
      <c r="CF9" s="14" t="str">
        <f>IF(入力シート!CG8="","",TIME(入力シート!CG8,入力シート!CI8,0))</f>
        <v/>
      </c>
      <c r="CG9" s="14" t="str">
        <f>IF(入力シート!CK8="","",TIME(入力シート!CK8,入力シート!CM8,0))</f>
        <v/>
      </c>
      <c r="CH9" s="14" t="str">
        <f>IF(CF9="","",MROUND(CG9-CF9,"00:01"))</f>
        <v/>
      </c>
      <c r="CI9" s="14" t="str">
        <f>IF(CH9="","",IF(CH9&lt;TIME(0,20,0),"算定外",IF(AND(TIME(0,20,0)&lt;=CH9,CH9&lt;TIME(4,15,0)),"A",IF(AND(TIME(4,15,0)&lt;=CH9,CH9&lt;TIME(8,15,0)),"B","C"))))</f>
        <v/>
      </c>
      <c r="CJ9" s="14"/>
      <c r="CK9" s="80" t="str">
        <f>IF(入力シート!CG5="","",IF(AND(入力シート!CG5="障がい者",入力シート!CP4=6),"S6",IF(AND(入力シート!CG5="障がい者",入力シート!CP4=5),"S5",IF(AND(入力シート!CG5="障がい者",入力シート!CP4=4),"S4",IF(AND(入力シート!CG5="障がい者",入力シート!CP4=3),"S3",IF(AND(入力シート!CG5="障がい児",入力シート!CP4=3),"J3",IF(AND(入力シート!CG5="障がい児",入力シート!CP4=2),"J2",IF(AND(入力シート!CG5="障がい児",入力シート!CP4=1),"J1",IF(AND(入力シート!CG5="障がい児",入力シート!CP4="なし"),"J0","S012")))))))))</f>
        <v/>
      </c>
      <c r="CL9" s="80"/>
      <c r="CM9" s="94" t="str">
        <f>IF(AND($CK$9="S6",CI9="A"),単価表!$D$7,IF(AND($CK$9="S6",CI9="B"),単価表!$E$7,IF(AND($CK$9="S6",CI9="C"),単価表!$F$7,IF(AND($CK$9="S5",CI9="A"),単価表!$D$8,IF(AND($CK$9="S5",CI9="B"),単価表!$E$8,IF(AND($CK$9="S5",CI9="C"),単価表!$F$8,IF(AND($CK$9="S4",CI9="A"),単価表!$D$9,IF(AND($CK$9="S4",CI9="B"),単価表!$E$9,IF(AND($CK$9="S4",CI9="C"),単価表!$F$9,IF(AND($CK$9="S3",CI9="A"),単価表!$D$10,IF(AND($CK$9="S3",CI9="B"),単価表!$E$10,IF(AND($CK$9="S3",CI9="C"),単価表!$F$10,IF(AND($CK$9="J3",CI9="A"),単価表!$D$14,IF(AND($CK$9="J3",CI9="B"),単価表!$E$14,IF(AND($CK$9="J3",CI9="C"),単価表!$F$14,IF(AND($CK$9="J2",CI9="A"),単価表!$D$15,IF(AND($CK$9="J2",CI9="B"),単価表!$E$15,IF(AND($CK$9="J2",CI9="C"),単価表!$F$15,IF(AND($CK$9="J1",CI9="A"),単価表!$D$16,IF(AND($CK$9="J1",CI9="B"),単価表!$E$16,IF(AND($CK$9="J1",CI9="C"),単価表!$F$16,IF(AND($CK$9="J0",CI9="A"),単価表!$D$16,IF(AND($CK$9="J0",CI9="B"),単価表!$E$16,IF(AND($CK$9="J0",CI9="C"),単価表!$F$16,IF(AND($CK$9="S012",CI9="A"),単価表!$D$11,IF(AND($CK$9="S012",CI9="B"),単価表!$E$11,IF(AND($CK$9="S012",CI9="C"),単価表!$F$11,"")))))))))))))))))))))))))))</f>
        <v/>
      </c>
      <c r="CN9" s="13" t="str">
        <f>IF(入力シート!CO8="〇",単価表!$D$18,"")</f>
        <v/>
      </c>
      <c r="CO9" s="13" t="str">
        <f>IF(入力シート!CP8="〇",単価表!$D$18,"")</f>
        <v/>
      </c>
      <c r="CP9" s="13" t="str">
        <f>IF(入力シート!CQ8="〇",単価表!$D$19,"")</f>
        <v/>
      </c>
      <c r="CQ9" s="13" t="str">
        <f>IF(入力シート!CR8="","",IF($CP$5="対象外","算定外",IF(入力シート!CR8="〇",単価表!$D$20)))</f>
        <v/>
      </c>
      <c r="CR9" s="16" t="str">
        <f>IF(CH9="","",SUM(CM9:CQ9))</f>
        <v/>
      </c>
      <c r="CT9" s="13">
        <v>1</v>
      </c>
      <c r="CU9" s="13" t="str">
        <f>IF(入力シート!CU8="","",入力シート!CU8)</f>
        <v>月</v>
      </c>
      <c r="CV9" s="14" t="str">
        <f>IF(入力シート!CW8="","",TIME(入力シート!CW8,入力シート!CY8,0))</f>
        <v/>
      </c>
      <c r="CW9" s="14" t="str">
        <f>IF(入力シート!DA8="","",TIME(入力シート!DA8,入力シート!DC8,0))</f>
        <v/>
      </c>
      <c r="CX9" s="14" t="str">
        <f>IF(CV9="","",MROUND(CW9-CV9,"00:01"))</f>
        <v/>
      </c>
      <c r="CY9" s="14" t="str">
        <f>IF(CX9="","",IF(CX9&lt;TIME(0,20,0),"算定外",IF(AND(TIME(0,20,0)&lt;=CX9,CX9&lt;TIME(4,15,0)),"A",IF(AND(TIME(4,15,0)&lt;=CX9,CX9&lt;TIME(8,15,0)),"B","C"))))</f>
        <v/>
      </c>
      <c r="CZ9" s="14"/>
      <c r="DA9" s="80" t="str">
        <f>IF(入力シート!CW5="","",IF(AND(入力シート!CW5="障がい者",入力シート!DF4=6),"S6",IF(AND(入力シート!CW5="障がい者",入力シート!DF4=5),"S5",IF(AND(入力シート!CW5="障がい者",入力シート!DF4=4),"S4",IF(AND(入力シート!CW5="障がい者",入力シート!DF4=3),"S3",IF(AND(入力シート!CW5="障がい児",入力シート!DF4=3),"J3",IF(AND(入力シート!CW5="障がい児",入力シート!DF4=2),"J2",IF(AND(入力シート!CW5="障がい児",入力シート!DF4=1),"J1",IF(AND(入力シート!CW5="障がい児",入力シート!DF4="なし"),"J0","S012")))))))))</f>
        <v/>
      </c>
      <c r="DB9" s="80"/>
      <c r="DC9" s="94" t="str">
        <f>IF(AND($DA$9="S6",CY9="A"),単価表!$D$7,IF(AND($DA$9="S6",CY9="B"),単価表!$E$7,IF(AND($DA$9="S6",CY9="C"),単価表!$F$7,IF(AND($DA$9="S5",CY9="A"),単価表!$D$8,IF(AND($DA$9="S5",CY9="B"),単価表!$E$8,IF(AND($DA$9="S5",CY9="C"),単価表!$F$8,IF(AND($DA$9="S4",CY9="A"),単価表!$D$9,IF(AND($DA$9="S4",CY9="B"),単価表!$E$9,IF(AND($DA$9="S4",CY9="C"),単価表!$F$9,IF(AND($DA$9="S3",CY9="A"),単価表!$D$10,IF(AND($DA$9="S3",CY9="B"),単価表!$E$10,IF(AND($DA$9="S3",CY9="C"),単価表!$F$10,IF(AND($DA$9="J3",CY9="A"),単価表!$D$14,IF(AND($DA$9="J3",CY9="B"),単価表!$E$14,IF(AND($DA$9="J3",CY9="C"),単価表!$F$14,IF(AND($DA$9="J2",CY9="A"),単価表!$D$15,IF(AND($DA$9="J2",CY9="B"),単価表!$E$15,IF(AND($DA$9="J2",CY9="C"),単価表!$F$15,IF(AND($DA$9="J1",CY9="A"),単価表!$D$16,IF(AND($DA$9="J1",CY9="B"),単価表!$E$16,IF(AND($DA$9="J1",CY9="C"),単価表!$F$16,IF(AND($DA$9="J0",CY9="A"),単価表!$D$16,IF(AND($DA$9="J0",CY9="B"),単価表!$E$16,IF(AND($DA$9="J0",CY9="C"),単価表!$F$16,IF(AND($DA$9="S012",CY9="A"),単価表!$D$11,IF(AND($DA$9="S012",CY9="B"),単価表!$E$11,IF(AND($DA$9="S012",CY9="C"),単価表!$F$11,"")))))))))))))))))))))))))))</f>
        <v/>
      </c>
      <c r="DD9" s="13" t="str">
        <f>IF(入力シート!DE8="〇",単価表!$D$18,"")</f>
        <v/>
      </c>
      <c r="DE9" s="13" t="str">
        <f>IF(入力シート!DF8="〇",単価表!$D$18,"")</f>
        <v/>
      </c>
      <c r="DF9" s="13" t="str">
        <f>IF(入力シート!DG8="〇",単価表!$D$19,"")</f>
        <v/>
      </c>
      <c r="DG9" s="13" t="str">
        <f>IF(入力シート!DH8="","",IF($DF$5="対象外","算定外",IF(入力シート!DH8="〇",単価表!$D$20)))</f>
        <v/>
      </c>
      <c r="DH9" s="16" t="str">
        <f>IF(CX9="","",SUM(DC9:DG9))</f>
        <v/>
      </c>
      <c r="DJ9" s="13">
        <v>1</v>
      </c>
      <c r="DK9" s="13" t="str">
        <f>IF(入力シート!DK8="","",入力シート!DK8)</f>
        <v>月</v>
      </c>
      <c r="DL9" s="14" t="str">
        <f>IF(入力シート!DM8="","",TIME(入力シート!DM8,入力シート!DO8,0))</f>
        <v/>
      </c>
      <c r="DM9" s="14" t="str">
        <f>IF(入力シート!DQ8="","",TIME(入力シート!DQ8,入力シート!DS8,0))</f>
        <v/>
      </c>
      <c r="DN9" s="14" t="str">
        <f>IF(DL9="","",MROUND(DM9-DL9,"00:01"))</f>
        <v/>
      </c>
      <c r="DO9" s="14" t="str">
        <f>IF(DN9="","",IF(DN9&lt;TIME(0,20,0),"算定外",IF(AND(TIME(0,20,0)&lt;=DN9,DN9&lt;TIME(4,15,0)),"A",IF(AND(TIME(4,15,0)&lt;=DN9,DN9&lt;TIME(8,15,0)),"B","C"))))</f>
        <v/>
      </c>
      <c r="DP9" s="14"/>
      <c r="DQ9" s="80" t="str">
        <f>IF(入力シート!DM5="","",IF(AND(入力シート!DM5="障がい者",入力シート!DV4=6),"S6",IF(AND(入力シート!DM5="障がい者",入力シート!DV4=5),"S5",IF(AND(入力シート!DM5="障がい者",入力シート!DV4=4),"S4",IF(AND(入力シート!DM5="障がい者",入力シート!DV4=3),"S3",IF(AND(入力シート!DM5="障がい児",入力シート!DV4=3),"J3",IF(AND(入力シート!DM5="障がい児",入力シート!DV4=2),"J2",IF(AND(入力シート!DM5="障がい児",入力シート!DV4=1),"J1",IF(AND(入力シート!DM5="障がい児",入力シート!DV4="なし"),"J0","S012")))))))))</f>
        <v/>
      </c>
      <c r="DR9" s="80"/>
      <c r="DS9" s="94" t="str">
        <f>IF(AND($DQ$9="S6",DO9="A"),単価表!$D$7,IF(AND($DQ$9="S6",DO9="B"),単価表!$E$7,IF(AND($DQ$9="S6",DO9="C"),単価表!$F$7,IF(AND($DQ$9="S5",DO9="A"),単価表!$D$8,IF(AND($DQ$9="S5",DO9="B"),単価表!$E$8,IF(AND($DQ$9="S5",DO9="C"),単価表!$F$8,IF(AND($DQ$9="S4",DO9="A"),単価表!$D$9,IF(AND($DQ$9="S4",DO9="B"),単価表!$E$9,IF(AND($DQ$9="S4",DO9="C"),単価表!$F$9,IF(AND($DQ$9="S3",DO9="A"),単価表!$D$10,IF(AND($DQ$9="S3",DO9="B"),単価表!$E$10,IF(AND($DQ$9="S3",DO9="C"),単価表!$F$10,IF(AND($DQ$9="J3",DO9="A"),単価表!$D$14,IF(AND($DQ$9="J3",DO9="B"),単価表!$E$14,IF(AND($DQ$9="J3",DO9="C"),単価表!$F$14,IF(AND($DQ$9="J2",DO9="A"),単価表!$D$15,IF(AND($DQ$9="J2",DO9="B"),単価表!$E$15,IF(AND($DQ$9="J2",DO9="C"),単価表!$F$15,IF(AND($DQ$9="J1",DO9="A"),単価表!$D$16,IF(AND($DQ$9="J1",DO9="B"),単価表!$E$16,IF(AND($DQ$9="J1",DO9="C"),単価表!$F$16,IF(AND($DQ$9="J0",DO9="A"),単価表!$D$16,IF(AND($DQ$9="J0",DO9="B"),単価表!$E$16,IF(AND($DQ$9="J0",DO9="C"),単価表!$F$16,IF(AND($DQ$9="S012",DO9="A"),単価表!$D$11,IF(AND($DQ$9="S012",DO9="B"),単価表!$E$11,IF(AND($DQ$9="S012",DO9="C"),単価表!$F$11,"")))))))))))))))))))))))))))</f>
        <v/>
      </c>
      <c r="DT9" s="13" t="str">
        <f>IF(入力シート!DU8="〇",単価表!$D$18,"")</f>
        <v/>
      </c>
      <c r="DU9" s="13" t="str">
        <f>IF(入力シート!DV8="〇",単価表!$D$18,"")</f>
        <v/>
      </c>
      <c r="DV9" s="13" t="str">
        <f>IF(入力シート!DW8="〇",単価表!$D$19,"")</f>
        <v/>
      </c>
      <c r="DW9" s="13" t="str">
        <f>IF(入力シート!DX8="","",IF($DV$5="対象外","算定外",IF(入力シート!DX8="〇",単価表!$D$20)))</f>
        <v/>
      </c>
      <c r="DX9" s="16" t="str">
        <f>IF(DN9="","",SUM(DS9:DW9))</f>
        <v/>
      </c>
      <c r="DZ9" s="13">
        <v>1</v>
      </c>
      <c r="EA9" s="13" t="str">
        <f>IF(入力シート!EA8="","",入力シート!EA8)</f>
        <v>月</v>
      </c>
      <c r="EB9" s="14" t="str">
        <f>IF(入力シート!EC8="","",TIME(入力シート!EC8,入力シート!EE8,0))</f>
        <v/>
      </c>
      <c r="EC9" s="14" t="str">
        <f>IF(入力シート!EG8="","",TIME(入力シート!EG8,入力シート!EI8,0))</f>
        <v/>
      </c>
      <c r="ED9" s="14" t="str">
        <f>IF(EB9="","",MROUND(EC9-EB9,"00:01"))</f>
        <v/>
      </c>
      <c r="EE9" s="14" t="str">
        <f>IF(ED9="","",IF(ED9&lt;TIME(0,20,0),"算定外",IF(AND(TIME(0,20,0)&lt;=ED9,ED9&lt;TIME(4,15,0)),"A",IF(AND(TIME(4,15,0)&lt;=ED9,ED9&lt;TIME(8,15,0)),"B","C"))))</f>
        <v/>
      </c>
      <c r="EF9" s="14"/>
      <c r="EG9" s="80" t="str">
        <f>IF(入力シート!EC5="","",IF(AND(入力シート!EC5="障がい者",入力シート!EL4=6),"S6",IF(AND(入力シート!EC5="障がい者",入力シート!EL4=5),"S5",IF(AND(入力シート!EC5="障がい者",入力シート!EL4=4),"S4",IF(AND(入力シート!EC5="障がい者",入力シート!EL4=3),"S3",IF(AND(入力シート!EC5="障がい児",入力シート!EL4=3),"J3",IF(AND(入力シート!EC5="障がい児",入力シート!EL4=2),"J2",IF(AND(入力シート!EC5="障がい児",入力シート!EL4=1),"J1",IF(AND(入力シート!EC5="障がい児",入力シート!EL4="なし"),"J0","S012")))))))))</f>
        <v/>
      </c>
      <c r="EH9" s="80"/>
      <c r="EI9" s="94" t="str">
        <f>IF(AND($EG$9="S6",EE9="A"),単価表!$D$7,IF(AND($EG$9="S6",EE9="B"),単価表!$E$7,IF(AND($EG$9="S6",EE9="C"),単価表!$F$7,IF(AND($EG$9="S5",EE9="A"),単価表!$D$8,IF(AND($EG$9="S5",EE9="B"),単価表!$E$8,IF(AND($EG$9="S5",EE9="C"),単価表!$F$8,IF(AND($EG$9="S4",EE9="A"),単価表!$D$9,IF(AND($EG$9="S4",EE9="B"),単価表!$E$9,IF(AND($EG$9="S4",EE9="C"),単価表!$F$9,IF(AND($EG$9="S3",EE9="A"),単価表!$D$10,IF(AND($EG$9="S3",EE9="B"),単価表!$E$10,IF(AND($EG$9="S3",EE9="C"),単価表!$F$10,IF(AND($EG$9="J3",EE9="A"),単価表!$D$14,IF(AND($EG$9="J3",EE9="B"),単価表!$E$14,IF(AND($EG$9="J3",EE9="C"),単価表!$F$14,IF(AND($EG$9="J2",EE9="A"),単価表!$D$15,IF(AND($EG$9="J2",EE9="B"),単価表!$E$15,IF(AND($EG$9="J2",EE9="C"),単価表!$F$15,IF(AND($EG$9="J1",EE9="A"),単価表!$D$16,IF(AND($EG$9="J1",EE9="B"),単価表!$E$16,IF(AND($EG$9="J1",EE9="C"),単価表!$F$16,IF(AND($EG$9="J0",EE9="A"),単価表!$D$16,IF(AND($EG$9="J0",EE9="B"),単価表!$E$16,IF(AND($EG$9="J0",EE9="C"),単価表!$F$16,IF(AND($EG$9="S012",EE9="A"),単価表!$D$11,IF(AND($EG$9="S012",EE9="B"),単価表!$E$11,IF(AND($EG$9="S012",EE9="C"),単価表!$F$11,"")))))))))))))))))))))))))))</f>
        <v/>
      </c>
      <c r="EJ9" s="13" t="str">
        <f>IF(入力シート!EK8="〇",単価表!$D$18,"")</f>
        <v/>
      </c>
      <c r="EK9" s="13" t="str">
        <f>IF(入力シート!EL8="〇",単価表!$D$18,"")</f>
        <v/>
      </c>
      <c r="EL9" s="13" t="str">
        <f>IF(入力シート!EM8="〇",単価表!$D$19,"")</f>
        <v/>
      </c>
      <c r="EM9" s="13" t="str">
        <f>IF(入力シート!EN8="","",IF($EL$5="対象外","算定外",IF(入力シート!EN8="〇",単価表!$D$20)))</f>
        <v/>
      </c>
      <c r="EN9" s="16" t="str">
        <f>IF(ED9="","",SUM(EI9:EM9))</f>
        <v/>
      </c>
      <c r="EP9" s="13">
        <v>1</v>
      </c>
      <c r="EQ9" s="13" t="str">
        <f>IF(入力シート!EQ8="","",入力シート!EQ8)</f>
        <v>月</v>
      </c>
      <c r="ER9" s="14" t="str">
        <f>IF(入力シート!ES8="","",TIME(入力シート!ES8,入力シート!EU8,0))</f>
        <v/>
      </c>
      <c r="ES9" s="14" t="str">
        <f>IF(入力シート!EW8="","",TIME(入力シート!EW8,入力シート!EY8,0))</f>
        <v/>
      </c>
      <c r="ET9" s="14" t="str">
        <f>IF(ER9="","",MROUND(ES9-ER9,"00:01"))</f>
        <v/>
      </c>
      <c r="EU9" s="14" t="str">
        <f>IF(ET9="","",IF(ET9&lt;TIME(0,20,0),"算定外",IF(AND(TIME(0,20,0)&lt;=ET9,ET9&lt;TIME(4,15,0)),"A",IF(AND(TIME(4,15,0)&lt;=ET9,ET9&lt;TIME(8,15,0)),"B","C"))))</f>
        <v/>
      </c>
      <c r="EV9" s="14"/>
      <c r="EW9" s="80" t="str">
        <f>IF(入力シート!ES5="","",IF(AND(入力シート!ES5="障がい者",入力シート!FB4=6),"S6",IF(AND(入力シート!ES5="障がい者",入力シート!FB4=5),"S5",IF(AND(入力シート!ES5="障がい者",入力シート!FB4=4),"S4",IF(AND(入力シート!ES5="障がい者",入力シート!FB4=3),"S3",IF(AND(入力シート!ES5="障がい児",入力シート!FB4=3),"J3",IF(AND(入力シート!ES5="障がい児",入力シート!FB4=2),"J2",IF(AND(入力シート!ES5="障がい児",入力シート!FB4=1),"J1",IF(AND(入力シート!ES5="障がい児",入力シート!FB4="なし"),"J0","S012")))))))))</f>
        <v/>
      </c>
      <c r="EX9" s="80"/>
      <c r="EY9" s="94" t="str">
        <f>IF(AND($EW$9="S6",EU9="A"),単価表!$D$7,IF(AND($EW$9="S6",EU9="B"),単価表!$E$7,IF(AND($EW$9="S6",EU9="C"),単価表!$F$7,IF(AND($EW$9="S5",EU9="A"),単価表!$D$8,IF(AND($EW$9="S5",EU9="B"),単価表!$E$8,IF(AND($EW$9="S5",EU9="C"),単価表!$F$8,IF(AND($EW$9="S4",EU9="A"),単価表!$D$9,IF(AND($EW$9="S4",EU9="B"),単価表!$E$9,IF(AND($EW$9="S4",EU9="C"),単価表!$F$9,IF(AND($EW$9="S3",EU9="A"),単価表!$D$10,IF(AND($EW$9="S3",EU9="B"),単価表!$E$10,IF(AND($EW$9="S3",EU9="C"),単価表!$F$10,IF(AND($EW$9="J3",EU9="A"),単価表!$D$14,IF(AND($EW$9="J3",EU9="B"),単価表!$E$14,IF(AND($EW$9="J3",EU9="C"),単価表!$F$14,IF(AND($EW$9="J2",EU9="A"),単価表!$D$15,IF(AND($EW$9="J2",EU9="B"),単価表!$E$15,IF(AND($EW$9="J2",EU9="C"),単価表!$F$15,IF(AND($EW$9="J1",EU9="A"),単価表!$D$16,IF(AND($EW$9="J1",EU9="B"),単価表!$E$16,IF(AND($EW$9="J1",EU9="C"),単価表!$F$16,IF(AND($EW$9="J0",EU9="A"),単価表!$D$16,IF(AND($EW$9="J0",EU9="B"),単価表!$E$16,IF(AND($EW$9="J0",EU9="C"),単価表!$F$16,IF(AND($EW$9="S012",EU9="A"),単価表!$D$11,IF(AND($EW$9="S012",EU9="B"),単価表!$E$11,IF(AND($EW$9="S012",EU9="C"),単価表!$F$11,"")))))))))))))))))))))))))))</f>
        <v/>
      </c>
      <c r="EZ9" s="13" t="str">
        <f>IF(入力シート!FA8="〇",単価表!$D$18,"")</f>
        <v/>
      </c>
      <c r="FA9" s="13" t="str">
        <f>IF(入力シート!FB8="〇",単価表!$D$18,"")</f>
        <v/>
      </c>
      <c r="FB9" s="13" t="str">
        <f>IF(入力シート!FC8="〇",単価表!$D$19,"")</f>
        <v/>
      </c>
      <c r="FC9" s="13" t="str">
        <f>IF(入力シート!FD8="","",IF($FB$5="対象外","算定外",IF(入力シート!FD8="〇",単価表!$D$20)))</f>
        <v/>
      </c>
      <c r="FD9" s="16" t="str">
        <f>IF(ET9="","",SUM(EY9:FC9))</f>
        <v/>
      </c>
    </row>
    <row r="10" spans="1:160" x14ac:dyDescent="0.45">
      <c r="B10" s="13">
        <v>2</v>
      </c>
      <c r="C10" s="13" t="str">
        <f>IF(入力シート!C9="","",入力シート!C9)</f>
        <v>火</v>
      </c>
      <c r="D10" s="14" t="str">
        <f>IF(入力シート!E9="","",TIME(入力シート!E9,入力シート!G9,0))</f>
        <v/>
      </c>
      <c r="E10" s="14" t="str">
        <f>IF(入力シート!I9="","",TIME(入力シート!I9,入力シート!K9,0))</f>
        <v/>
      </c>
      <c r="F10" s="14" t="str">
        <f t="shared" ref="F10:F39" si="0">IF(D10="","",MROUND(E10-D10,"00:01"))</f>
        <v/>
      </c>
      <c r="G10" s="14" t="str">
        <f t="shared" ref="G10:G39" si="1">IF(F10="","",IF(F10&lt;TIME(0,20,0),"算定外",IF(AND(TIME(0,20,0)&lt;=F10,F10&lt;TIME(4,15,0)),"A",IF(AND(TIME(4,15,0)&lt;=F10,F10&lt;TIME(8,15,0)),"B","C"))))</f>
        <v/>
      </c>
      <c r="H10" s="14"/>
      <c r="I10" s="15"/>
      <c r="J10" s="15"/>
      <c r="K10" s="94" t="str">
        <f>IF(AND($I$9="S6",G10="A"),単価表!$D$7,IF(AND($I$9="S6",G10="B"),単価表!$E$7,IF(AND($I$9="S6",G10="C"),単価表!$F$7,IF(AND($I$9="S5",G10="A"),単価表!$D$8,IF(AND($I$9="S5",G10="B"),単価表!$E$8,IF(AND($I$9="S5",G10="C"),単価表!$F$8,IF(AND($I$9="S4",G10="A"),単価表!$D$9,IF(AND($I$9="S4",G10="B"),単価表!$E$9,IF(AND($I$9="S4",G10="C"),単価表!$F$9,IF(AND($I$9="S3",G10="A"),単価表!$D$10,IF(AND($I$9="S3",G10="B"),単価表!$E$10,IF(AND($I$9="S3",G10="C"),単価表!$F$10,IF(AND($I$9="J3",G10="A"),単価表!$D$14,IF(AND($I$9="J3",G10="B"),単価表!$E$14,IF(AND($I$9="J3",G10="C"),単価表!$F$14,IF(AND($I$9="J2",G10="A"),単価表!$D$15,IF(AND($I$9="J2",G10="B"),単価表!$E$15,IF(AND($I$9="J2",G10="C"),単価表!$F$15,IF(AND($I$9="J1",G10="A"),単価表!$D$16,IF(AND($I$9="J1",G10="B"),単価表!$E$16,IF(AND($I$9="J1",G10="C"),単価表!$F$16,IF(AND($I$9="J0",G10="A"),単価表!$D$16,IF(AND($I$9="J0",G10="B"),単価表!$E$16,IF(AND($I$9="J0",G10="C"),単価表!$F$16,IF(AND($I$9="S012",G10="A"),単価表!$D$11,IF(AND($I$9="S012",G10="B"),単価表!$E$11,IF(AND($I$9="S012",G10="C"),単価表!$F$11,"")))))))))))))))))))))))))))</f>
        <v/>
      </c>
      <c r="L10" s="13" t="str">
        <f>IF(入力シート!M9="〇",単価表!$D$18,"")</f>
        <v/>
      </c>
      <c r="M10" s="13" t="str">
        <f>IF(入力シート!N9="〇",単価表!$D$18,"")</f>
        <v/>
      </c>
      <c r="N10" s="13" t="str">
        <f>IF(入力シート!O9="〇",単価表!$D$19,"")</f>
        <v/>
      </c>
      <c r="O10" s="13" t="str">
        <f>IF(入力シート!P9="","",IF($N$5="対象外","算定外",IF(入力シート!P9="〇",単価表!$D$20)))</f>
        <v/>
      </c>
      <c r="P10" s="16" t="str">
        <f t="shared" ref="P10:P39" si="2">IF(F10="","",SUM(K10:O10))</f>
        <v/>
      </c>
      <c r="R10" s="13">
        <v>2</v>
      </c>
      <c r="S10" s="13" t="str">
        <f>IF(入力シート!S9="","",入力シート!S9)</f>
        <v>火</v>
      </c>
      <c r="T10" s="14" t="str">
        <f>IF(入力シート!U9="","",TIME(入力シート!U9,入力シート!W9,0))</f>
        <v/>
      </c>
      <c r="U10" s="14" t="str">
        <f>IF(入力シート!Y9="","",TIME(入力シート!Y9,入力シート!AA9,0))</f>
        <v/>
      </c>
      <c r="V10" s="14" t="str">
        <f t="shared" ref="V10:V39" si="3">IF(T10="","",MROUND(U10-T10,"00:01"))</f>
        <v/>
      </c>
      <c r="W10" s="14" t="str">
        <f t="shared" ref="W10:W39" si="4">IF(V10="","",IF(V10&lt;TIME(0,20,0),"算定外",IF(AND(TIME(0,20,0)&lt;=V10,V10&lt;TIME(4,15,0)),"A",IF(AND(TIME(4,15,0)&lt;=V10,V10&lt;TIME(8,15,0)),"B","C"))))</f>
        <v/>
      </c>
      <c r="X10" s="14"/>
      <c r="Y10" s="15"/>
      <c r="Z10" s="15"/>
      <c r="AA10" s="94" t="str">
        <f>IF(AND($Y$9="S6",W10="A"),単価表!$D$7,IF(AND($Y$9="S6",W10="B"),単価表!$E$7,IF(AND($Y$9="S6",W10="C"),単価表!$F$7,IF(AND($Y$9="S5",W10="A"),単価表!$D$8,IF(AND($Y$9="S5",W10="B"),単価表!$E$8,IF(AND($Y$9="S5",W10="C"),単価表!$F$8,IF(AND($Y$9="S4",W10="A"),単価表!$D$9,IF(AND($Y$9="S4",W10="B"),単価表!$E$9,IF(AND($Y$9="S4",W10="C"),単価表!$F$9,IF(AND($Y$9="S3",W10="A"),単価表!$D$10,IF(AND($Y$9="S3",W10="B"),単価表!$E$10,IF(AND($Y$9="S3",W10="C"),単価表!$F$10,IF(AND($Y$9="J3",W10="A"),単価表!$D$14,IF(AND($Y$9="J3",W10="B"),単価表!$E$14,IF(AND($Y$9="J3",W10="C"),単価表!$F$14,IF(AND($Y$9="J2",W10="A"),単価表!$D$15,IF(AND($Y$9="J2",W10="B"),単価表!$E$15,IF(AND($Y$9="J2",W10="C"),単価表!$F$15,IF(AND($Y$9="J1",W10="A"),単価表!$D$16,IF(AND($Y$9="J1",W10="B"),単価表!$E$16,IF(AND($Y$9="J1",W10="C"),単価表!$F$16,IF(AND($Y$9="J0",W10="A"),単価表!$D$16,IF(AND($Y$9="J0",W10="B"),単価表!$E$16,IF(AND($Y$9="J0",W10="C"),単価表!$F$16,IF(AND($Y$9="S012",W10="A"),単価表!$D$11,IF(AND($Y$9="S012",W10="B"),単価表!$E$11,IF(AND($Y$9="S012",W10="C"),単価表!$F$11,"")))))))))))))))))))))))))))</f>
        <v/>
      </c>
      <c r="AB10" s="13" t="str">
        <f>IF(入力シート!AC9="〇",単価表!$D$18,"")</f>
        <v/>
      </c>
      <c r="AC10" s="13" t="str">
        <f>IF(入力シート!AD9="〇",単価表!$D$18,"")</f>
        <v/>
      </c>
      <c r="AD10" s="13" t="str">
        <f>IF(入力シート!AE9="〇",単価表!$D$19,"")</f>
        <v/>
      </c>
      <c r="AE10" s="13" t="str">
        <f>IF(入力シート!AF9="","",IF($AE$5="対象外","算定外",IF(入力シート!AF9="〇",単価表!$D$20)))</f>
        <v/>
      </c>
      <c r="AF10" s="16" t="str">
        <f t="shared" ref="AF10:AF39" si="5">IF(V10="","",SUM(AA10:AE10))</f>
        <v/>
      </c>
      <c r="AH10" s="13">
        <v>2</v>
      </c>
      <c r="AI10" s="13" t="str">
        <f>IF(入力シート!AI9="","",入力シート!AI9)</f>
        <v>火</v>
      </c>
      <c r="AJ10" s="14" t="str">
        <f>IF(入力シート!AK9="","",TIME(入力シート!AK9,入力シート!AM9,0))</f>
        <v/>
      </c>
      <c r="AK10" s="14" t="str">
        <f>IF(入力シート!AO9="","",TIME(入力シート!AO9,入力シート!AQ9,0))</f>
        <v/>
      </c>
      <c r="AL10" s="14" t="str">
        <f t="shared" ref="AL10:AL39" si="6">IF(AJ10="","",MROUND(AK10-AJ10,"00:01"))</f>
        <v/>
      </c>
      <c r="AM10" s="14" t="str">
        <f t="shared" ref="AM10:AM13" si="7">IF(AL10="","",IF(AL10&lt;TIME(0,20,0),"算定外",IF(AND(TIME(0,20,0)&lt;=AL10,AL10&lt;TIME(4,15,0)),"A",IF(AND(TIME(4,15,0)&lt;=AL10,AL10&lt;TIME(8,15,0)),"B","C"))))</f>
        <v/>
      </c>
      <c r="AN10" s="14"/>
      <c r="AO10" s="80"/>
      <c r="AP10" s="80"/>
      <c r="AQ10" s="94" t="str">
        <f>IF(AND($AO$9="S6",AM10="A"),単価表!$D$7,IF(AND($AO$9="S6",AM10="B"),単価表!$E$7,IF(AND($AO$9="S6",AM10="C"),単価表!$F$7,IF(AND($AO$9="S5",AM10="A"),単価表!$D$8,IF(AND($AO$9="S5",AM10="B"),単価表!$E$8,IF(AND($AO$9="S5",AM10="C"),単価表!$F$8,IF(AND($AO$9="S4",AM10="A"),単価表!$D$9,IF(AND($AO$9="S4",AM10="B"),単価表!$E$9,IF(AND($AO$9="S4",AM10="C"),単価表!$F$9,IF(AND($AO$9="S3",AM10="A"),単価表!$D$10,IF(AND($AO$9="S3",AM10="B"),単価表!$E$10,IF(AND($AO$9="S3",AM10="C"),単価表!$F$10,IF(AND($AO$9="J3",AM10="A"),単価表!$D$14,IF(AND($AO$9="J3",AM10="B"),単価表!$E$14,IF(AND($AO$9="J3",AM10="C"),単価表!$F$14,IF(AND($AO$9="J2",AM10="A"),単価表!$D$15,IF(AND($AO$9="J2",AM10="B"),単価表!$E$15,IF(AND($AO$9="J2",AM10="C"),単価表!$F$15,IF(AND($AO$9="J1",AM10="A"),単価表!$D$16,IF(AND($AO$9="J1",AM10="B"),単価表!$E$16,IF(AND($AO$9="J1",AM10="C"),単価表!$F$16,IF(AND($AO$9="J0",AM10="A"),単価表!$D$16,IF(AND($AO$9="J0",AM10="B"),単価表!$E$16,IF(AND($AO$9="J0",AM10="C"),単価表!$F$16,IF(AND($AO$9="S012",AM10="A"),単価表!$D$11,IF(AND($AO$9="S012",AM10="B"),単価表!$E$11,IF(AND($AO$9="S012",AM10="C"),単価表!$F$11,"")))))))))))))))))))))))))))</f>
        <v/>
      </c>
      <c r="AR10" s="13" t="str">
        <f>IF(入力シート!AS9="〇",単価表!$D$18,"")</f>
        <v/>
      </c>
      <c r="AS10" s="13" t="str">
        <f>IF(入力シート!AT9="〇",単価表!$D$18,"")</f>
        <v/>
      </c>
      <c r="AT10" s="13" t="str">
        <f>IF(入力シート!AU9="〇",単価表!$D$19,"")</f>
        <v/>
      </c>
      <c r="AU10" s="13" t="str">
        <f>IF(入力シート!AV9="","",IF($AT$5="対象外","算定外",IF(入力シート!AV9="〇",単価表!$D$20)))</f>
        <v/>
      </c>
      <c r="AV10" s="16" t="str">
        <f t="shared" ref="AV10:AV39" si="8">IF(AL10="","",SUM(AQ10:AU10))</f>
        <v/>
      </c>
      <c r="AX10" s="13">
        <v>2</v>
      </c>
      <c r="AY10" s="13" t="str">
        <f>IF(入力シート!AY9="","",入力シート!AY9)</f>
        <v>火</v>
      </c>
      <c r="AZ10" s="14" t="str">
        <f>IF(入力シート!BA9="","",TIME(入力シート!BA9,入力シート!BC9,0))</f>
        <v/>
      </c>
      <c r="BA10" s="14" t="str">
        <f>IF(入力シート!BE9="","",TIME(入力シート!BE9,入力シート!BG9,0))</f>
        <v/>
      </c>
      <c r="BB10" s="14" t="str">
        <f t="shared" ref="BB10:BB39" si="9">IF(AZ10="","",MROUND(BA10-AZ10,"00:01"))</f>
        <v/>
      </c>
      <c r="BC10" s="14" t="str">
        <f t="shared" ref="BC10:BC13" si="10">IF(BB10="","",IF(BB10&lt;TIME(0,20,0),"算定外",IF(AND(TIME(0,20,0)&lt;=BB10,BB10&lt;TIME(4,15,0)),"A",IF(AND(TIME(4,15,0)&lt;=BB10,BB10&lt;TIME(8,15,0)),"B","C"))))</f>
        <v/>
      </c>
      <c r="BD10" s="14"/>
      <c r="BE10" s="80"/>
      <c r="BF10" s="80"/>
      <c r="BG10" s="94" t="str">
        <f>IF(AND($BE$9="S6",BC10="A"),単価表!$D$7,IF(AND($BE$9="S6",BC10="B"),単価表!$E$7,IF(AND($BE$9="S6",BC10="C"),単価表!$F$7,IF(AND($BE$9="S5",BC10="A"),単価表!$D$8,IF(AND($BE$9="S5",BC10="B"),単価表!$E$8,IF(AND($BE$9="S5",BC10="C"),単価表!$F$8,IF(AND($BE$9="S4",BC10="A"),単価表!$D$9,IF(AND($BE$9="S4",BC10="B"),単価表!$E$9,IF(AND($BE$9="S4",BC10="C"),単価表!$F$9,IF(AND($BE$9="S3",BC10="A"),単価表!$D$10,IF(AND($BE$9="S3",BC10="B"),単価表!$E$10,IF(AND($BE$9="S3",BC10="C"),単価表!$F$10,IF(AND($BE$9="J3",BC10="A"),単価表!$D$14,IF(AND($BE$9="J3",BC10="B"),単価表!$E$14,IF(AND($BE$9="J3",BC10="C"),単価表!$F$14,IF(AND($BE$9="J2",BC10="A"),単価表!$D$15,IF(AND($BE$9="J2",BC10="B"),単価表!$E$15,IF(AND($BE$9="J2",BC10="C"),単価表!$F$15,IF(AND($BE$9="J1",BC10="A"),単価表!$D$16,IF(AND($BE$9="J1",BC10="B"),単価表!$E$16,IF(AND($BE$9="J1",BC10="C"),単価表!$F$16,IF(AND($BE$9="J0",BC10="A"),単価表!$D$16,IF(AND($BE$9="J0",BC10="B"),単価表!$E$16,IF(AND($BE$9="J0",BC10="C"),単価表!$F$16,IF(AND($BE$9="S012",BC10="A"),単価表!$D$11,IF(AND($BE$9="S012",BC10="B"),単価表!$E$11,IF(AND($BE$9="S012",BC10="C"),単価表!$F$11,"")))))))))))))))))))))))))))</f>
        <v/>
      </c>
      <c r="BH10" s="13" t="str">
        <f>IF(入力シート!BI9="〇",単価表!$D$18,"")</f>
        <v/>
      </c>
      <c r="BI10" s="13" t="str">
        <f>IF(入力シート!BJ9="〇",単価表!$D$18,"")</f>
        <v/>
      </c>
      <c r="BJ10" s="13" t="str">
        <f>IF(入力シート!BK9="〇",単価表!$D$19,"")</f>
        <v/>
      </c>
      <c r="BK10" s="13" t="str">
        <f>IF(入力シート!BL9="","",IF($BJ$5="対象外","算定外",IF(入力シート!BL9="〇",単価表!$D$20)))</f>
        <v/>
      </c>
      <c r="BL10" s="16" t="str">
        <f t="shared" ref="BL10:BL39" si="11">IF(BB10="","",SUM(BG10:BK10))</f>
        <v/>
      </c>
      <c r="BN10" s="13">
        <v>2</v>
      </c>
      <c r="BO10" s="13" t="str">
        <f>IF(入力シート!BO9="","",入力シート!BO9)</f>
        <v>火</v>
      </c>
      <c r="BP10" s="14" t="str">
        <f>IF(入力シート!BQ9="","",TIME(入力シート!BQ9,入力シート!BS9,0))</f>
        <v/>
      </c>
      <c r="BQ10" s="14" t="str">
        <f>IF(入力シート!BU9="","",TIME(入力シート!BU9,入力シート!BW9,0))</f>
        <v/>
      </c>
      <c r="BR10" s="14" t="str">
        <f t="shared" ref="BR10:BR39" si="12">IF(BP10="","",MROUND(BQ10-BP10,"00:01"))</f>
        <v/>
      </c>
      <c r="BS10" s="14" t="str">
        <f t="shared" ref="BS10:BS13" si="13">IF(BR10="","",IF(BR10&lt;TIME(0,20,0),"算定外",IF(AND(TIME(0,20,0)&lt;=BR10,BR10&lt;TIME(4,15,0)),"A",IF(AND(TIME(4,15,0)&lt;=BR10,BR10&lt;TIME(8,15,0)),"B","C"))))</f>
        <v/>
      </c>
      <c r="BT10" s="14"/>
      <c r="BU10" s="80"/>
      <c r="BV10" s="80"/>
      <c r="BW10" s="94" t="str">
        <f>IF(AND($BU$9="S6",BS10="A"),単価表!$D$7,IF(AND($BU$9="S6",BS10="B"),単価表!$E$7,IF(AND($BU$9="S6",BS10="C"),単価表!$F$7,IF(AND($BU$9="S5",BS10="A"),単価表!$D$8,IF(AND($BU$9="S5",BS10="B"),単価表!$E$8,IF(AND($BU$9="S5",BS10="C"),単価表!$F$8,IF(AND($BU$9="S4",BS10="A"),単価表!$D$9,IF(AND($BU$9="S4",BS10="B"),単価表!$E$9,IF(AND($BU$9="S4",BS10="C"),単価表!$F$9,IF(AND($BU$9="S3",BS10="A"),単価表!$D$10,IF(AND($BU$9="S3",BS10="B"),単価表!$E$10,IF(AND($BU$9="S3",BS10="C"),単価表!$F$10,IF(AND($BU$9="J3",BS10="A"),単価表!$D$14,IF(AND($BU$9="J3",BS10="B"),単価表!$E$14,IF(AND($BU$9="J3",BS10="C"),単価表!$F$14,IF(AND($BU$9="J2",BS10="A"),単価表!$D$15,IF(AND($BU$9="J2",BS10="B"),単価表!$E$15,IF(AND($BU$9="J2",BS10="C"),単価表!$F$15,IF(AND($BU$9="J1",BS10="A"),単価表!$D$16,IF(AND($BU$9="J1",BS10="B"),単価表!$E$16,IF(AND($BU$9="J1",BS10="C"),単価表!$F$16,IF(AND($BU$9="J0",BS10="A"),単価表!$D$16,IF(AND($BU$9="J0",BS10="B"),単価表!$E$16,IF(AND($BU$9="J0",BS10="C"),単価表!$F$16,IF(AND($BU$9="S012",BS10="A"),単価表!$D$11,IF(AND($BU$9="S012",BS10="B"),単価表!$E$11,IF(AND($BU$9="S012",BS10="C"),単価表!$F$11,"")))))))))))))))))))))))))))</f>
        <v/>
      </c>
      <c r="BX10" s="13" t="str">
        <f>IF(入力シート!BY9="〇",単価表!$D$18,"")</f>
        <v/>
      </c>
      <c r="BY10" s="13" t="str">
        <f>IF(入力シート!BZ9="〇",単価表!$D$18,"")</f>
        <v/>
      </c>
      <c r="BZ10" s="13" t="str">
        <f>IF(入力シート!CA9="〇",単価表!$D$19,"")</f>
        <v/>
      </c>
      <c r="CA10" s="13" t="str">
        <f>IF(入力シート!CB9="","",IF($BZ$5="対象外","算定外",IF(入力シート!CB9="〇",単価表!$D$20)))</f>
        <v/>
      </c>
      <c r="CB10" s="16" t="str">
        <f t="shared" ref="CB10:CB39" si="14">IF(BR10="","",SUM(BW10:CA10))</f>
        <v/>
      </c>
      <c r="CD10" s="13">
        <v>2</v>
      </c>
      <c r="CE10" s="13" t="str">
        <f>IF(入力シート!CE9="","",入力シート!CE9)</f>
        <v>火</v>
      </c>
      <c r="CF10" s="14" t="str">
        <f>IF(入力シート!CG9="","",TIME(入力シート!CG9,入力シート!CI9,0))</f>
        <v/>
      </c>
      <c r="CG10" s="14" t="str">
        <f>IF(入力シート!CK9="","",TIME(入力シート!CK9,入力シート!CM9,0))</f>
        <v/>
      </c>
      <c r="CH10" s="14" t="str">
        <f t="shared" ref="CH10:CH39" si="15">IF(CF10="","",MROUND(CG10-CF10,"00:01"))</f>
        <v/>
      </c>
      <c r="CI10" s="14" t="str">
        <f t="shared" ref="CI10:CI13" si="16">IF(CH10="","",IF(CH10&lt;TIME(0,20,0),"算定外",IF(AND(TIME(0,20,0)&lt;=CH10,CH10&lt;TIME(4,15,0)),"A",IF(AND(TIME(4,15,0)&lt;=CH10,CH10&lt;TIME(8,15,0)),"B","C"))))</f>
        <v/>
      </c>
      <c r="CJ10" s="14"/>
      <c r="CK10" s="80"/>
      <c r="CL10" s="80"/>
      <c r="CM10" s="94" t="str">
        <f>IF(AND($CK$9="S6",CI10="A"),単価表!$D$7,IF(AND($CK$9="S6",CI10="B"),単価表!$E$7,IF(AND($CK$9="S6",CI10="C"),単価表!$F$7,IF(AND($CK$9="S5",CI10="A"),単価表!$D$8,IF(AND($CK$9="S5",CI10="B"),単価表!$E$8,IF(AND($CK$9="S5",CI10="C"),単価表!$F$8,IF(AND($CK$9="S4",CI10="A"),単価表!$D$9,IF(AND($CK$9="S4",CI10="B"),単価表!$E$9,IF(AND($CK$9="S4",CI10="C"),単価表!$F$9,IF(AND($CK$9="S3",CI10="A"),単価表!$D$10,IF(AND($CK$9="S3",CI10="B"),単価表!$E$10,IF(AND($CK$9="S3",CI10="C"),単価表!$F$10,IF(AND($CK$9="J3",CI10="A"),単価表!$D$14,IF(AND($CK$9="J3",CI10="B"),単価表!$E$14,IF(AND($CK$9="J3",CI10="C"),単価表!$F$14,IF(AND($CK$9="J2",CI10="A"),単価表!$D$15,IF(AND($CK$9="J2",CI10="B"),単価表!$E$15,IF(AND($CK$9="J2",CI10="C"),単価表!$F$15,IF(AND($CK$9="J1",CI10="A"),単価表!$D$16,IF(AND($CK$9="J1",CI10="B"),単価表!$E$16,IF(AND($CK$9="J1",CI10="C"),単価表!$F$16,IF(AND($CK$9="J0",CI10="A"),単価表!$D$16,IF(AND($CK$9="J0",CI10="B"),単価表!$E$16,IF(AND($CK$9="J0",CI10="C"),単価表!$F$16,IF(AND($CK$9="S012",CI10="A"),単価表!$D$11,IF(AND($CK$9="S012",CI10="B"),単価表!$E$11,IF(AND($CK$9="S012",CI10="C"),単価表!$F$11,"")))))))))))))))))))))))))))</f>
        <v/>
      </c>
      <c r="CN10" s="13" t="str">
        <f>IF(入力シート!CO9="〇",単価表!$D$18,"")</f>
        <v/>
      </c>
      <c r="CO10" s="13" t="str">
        <f>IF(入力シート!CP9="〇",単価表!$D$18,"")</f>
        <v/>
      </c>
      <c r="CP10" s="13" t="str">
        <f>IF(入力シート!CQ9="〇",単価表!$D$19,"")</f>
        <v/>
      </c>
      <c r="CQ10" s="13" t="str">
        <f>IF(入力シート!CR9="","",IF($CP$5="対象外","算定外",IF(入力シート!CR9="〇",単価表!$D$20)))</f>
        <v/>
      </c>
      <c r="CR10" s="16" t="str">
        <f t="shared" ref="CR10:CR39" si="17">IF(CH10="","",SUM(CM10:CQ10))</f>
        <v/>
      </c>
      <c r="CT10" s="13">
        <v>2</v>
      </c>
      <c r="CU10" s="13" t="str">
        <f>IF(入力シート!CU9="","",入力シート!CU9)</f>
        <v>火</v>
      </c>
      <c r="CV10" s="14" t="str">
        <f>IF(入力シート!CW9="","",TIME(入力シート!CW9,入力シート!CY9,0))</f>
        <v/>
      </c>
      <c r="CW10" s="14" t="str">
        <f>IF(入力シート!DA9="","",TIME(入力シート!DA9,入力シート!DC9,0))</f>
        <v/>
      </c>
      <c r="CX10" s="14" t="str">
        <f t="shared" ref="CX10:CX39" si="18">IF(CV10="","",MROUND(CW10-CV10,"00:01"))</f>
        <v/>
      </c>
      <c r="CY10" s="14" t="str">
        <f t="shared" ref="CY10:CY13" si="19">IF(CX10="","",IF(CX10&lt;TIME(0,20,0),"算定外",IF(AND(TIME(0,20,0)&lt;=CX10,CX10&lt;TIME(4,15,0)),"A",IF(AND(TIME(4,15,0)&lt;=CX10,CX10&lt;TIME(8,15,0)),"B","C"))))</f>
        <v/>
      </c>
      <c r="CZ10" s="14"/>
      <c r="DA10" s="80"/>
      <c r="DB10" s="80"/>
      <c r="DC10" s="94" t="str">
        <f>IF(AND($DA$9="S6",CY10="A"),単価表!$D$7,IF(AND($DA$9="S6",CY10="B"),単価表!$E$7,IF(AND($DA$9="S6",CY10="C"),単価表!$F$7,IF(AND($DA$9="S5",CY10="A"),単価表!$D$8,IF(AND($DA$9="S5",CY10="B"),単価表!$E$8,IF(AND($DA$9="S5",CY10="C"),単価表!$F$8,IF(AND($DA$9="S4",CY10="A"),単価表!$D$9,IF(AND($DA$9="S4",CY10="B"),単価表!$E$9,IF(AND($DA$9="S4",CY10="C"),単価表!$F$9,IF(AND($DA$9="S3",CY10="A"),単価表!$D$10,IF(AND($DA$9="S3",CY10="B"),単価表!$E$10,IF(AND($DA$9="S3",CY10="C"),単価表!$F$10,IF(AND($DA$9="J3",CY10="A"),単価表!$D$14,IF(AND($DA$9="J3",CY10="B"),単価表!$E$14,IF(AND($DA$9="J3",CY10="C"),単価表!$F$14,IF(AND($DA$9="J2",CY10="A"),単価表!$D$15,IF(AND($DA$9="J2",CY10="B"),単価表!$E$15,IF(AND($DA$9="J2",CY10="C"),単価表!$F$15,IF(AND($DA$9="J1",CY10="A"),単価表!$D$16,IF(AND($DA$9="J1",CY10="B"),単価表!$E$16,IF(AND($DA$9="J1",CY10="C"),単価表!$F$16,IF(AND($DA$9="J0",CY10="A"),単価表!$D$16,IF(AND($DA$9="J0",CY10="B"),単価表!$E$16,IF(AND($DA$9="J0",CY10="C"),単価表!$F$16,IF(AND($DA$9="S012",CY10="A"),単価表!$D$11,IF(AND($DA$9="S012",CY10="B"),単価表!$E$11,IF(AND($DA$9="S012",CY10="C"),単価表!$F$11,"")))))))))))))))))))))))))))</f>
        <v/>
      </c>
      <c r="DD10" s="13" t="str">
        <f>IF(入力シート!DE9="〇",単価表!$D$18,"")</f>
        <v/>
      </c>
      <c r="DE10" s="13" t="str">
        <f>IF(入力シート!DF9="〇",単価表!$D$18,"")</f>
        <v/>
      </c>
      <c r="DF10" s="13" t="str">
        <f>IF(入力シート!DG9="〇",単価表!$D$19,"")</f>
        <v/>
      </c>
      <c r="DG10" s="13" t="str">
        <f>IF(入力シート!DH9="","",IF($DF$5="対象外","算定外",IF(入力シート!DH9="〇",単価表!$D$20)))</f>
        <v/>
      </c>
      <c r="DH10" s="16" t="str">
        <f t="shared" ref="DH10:DH39" si="20">IF(CX10="","",SUM(DC10:DG10))</f>
        <v/>
      </c>
      <c r="DJ10" s="13">
        <v>2</v>
      </c>
      <c r="DK10" s="13" t="str">
        <f>IF(入力シート!DK9="","",入力シート!DK9)</f>
        <v>火</v>
      </c>
      <c r="DL10" s="14" t="str">
        <f>IF(入力シート!DM9="","",TIME(入力シート!DM9,入力シート!DO9,0))</f>
        <v/>
      </c>
      <c r="DM10" s="14" t="str">
        <f>IF(入力シート!DQ9="","",TIME(入力シート!DQ9,入力シート!DS9,0))</f>
        <v/>
      </c>
      <c r="DN10" s="14" t="str">
        <f t="shared" ref="DN10:DN39" si="21">IF(DL10="","",MROUND(DM10-DL10,"00:01"))</f>
        <v/>
      </c>
      <c r="DO10" s="14" t="str">
        <f t="shared" ref="DO10:DO13" si="22">IF(DN10="","",IF(DN10&lt;TIME(0,20,0),"算定外",IF(AND(TIME(0,20,0)&lt;=DN10,DN10&lt;TIME(4,15,0)),"A",IF(AND(TIME(4,15,0)&lt;=DN10,DN10&lt;TIME(8,15,0)),"B","C"))))</f>
        <v/>
      </c>
      <c r="DP10" s="14"/>
      <c r="DQ10" s="80"/>
      <c r="DR10" s="80"/>
      <c r="DS10" s="94" t="str">
        <f>IF(AND($DQ$9="S6",DO10="A"),単価表!$D$7,IF(AND($DQ$9="S6",DO10="B"),単価表!$E$7,IF(AND($DQ$9="S6",DO10="C"),単価表!$F$7,IF(AND($DQ$9="S5",DO10="A"),単価表!$D$8,IF(AND($DQ$9="S5",DO10="B"),単価表!$E$8,IF(AND($DQ$9="S5",DO10="C"),単価表!$F$8,IF(AND($DQ$9="S4",DO10="A"),単価表!$D$9,IF(AND($DQ$9="S4",DO10="B"),単価表!$E$9,IF(AND($DQ$9="S4",DO10="C"),単価表!$F$9,IF(AND($DQ$9="S3",DO10="A"),単価表!$D$10,IF(AND($DQ$9="S3",DO10="B"),単価表!$E$10,IF(AND($DQ$9="S3",DO10="C"),単価表!$F$10,IF(AND($DQ$9="J3",DO10="A"),単価表!$D$14,IF(AND($DQ$9="J3",DO10="B"),単価表!$E$14,IF(AND($DQ$9="J3",DO10="C"),単価表!$F$14,IF(AND($DQ$9="J2",DO10="A"),単価表!$D$15,IF(AND($DQ$9="J2",DO10="B"),単価表!$E$15,IF(AND($DQ$9="J2",DO10="C"),単価表!$F$15,IF(AND($DQ$9="J1",DO10="A"),単価表!$D$16,IF(AND($DQ$9="J1",DO10="B"),単価表!$E$16,IF(AND($DQ$9="J1",DO10="C"),単価表!$F$16,IF(AND($DQ$9="J0",DO10="A"),単価表!$D$16,IF(AND($DQ$9="J0",DO10="B"),単価表!$E$16,IF(AND($DQ$9="J0",DO10="C"),単価表!$F$16,IF(AND($DQ$9="S012",DO10="A"),単価表!$D$11,IF(AND($DQ$9="S012",DO10="B"),単価表!$E$11,IF(AND($DQ$9="S012",DO10="C"),単価表!$F$11,"")))))))))))))))))))))))))))</f>
        <v/>
      </c>
      <c r="DT10" s="13" t="str">
        <f>IF(入力シート!DU9="〇",単価表!$D$18,"")</f>
        <v/>
      </c>
      <c r="DU10" s="13" t="str">
        <f>IF(入力シート!DV9="〇",単価表!$D$18,"")</f>
        <v/>
      </c>
      <c r="DV10" s="13" t="str">
        <f>IF(入力シート!DW9="〇",単価表!$D$19,"")</f>
        <v/>
      </c>
      <c r="DW10" s="13" t="str">
        <f>IF(入力シート!DX9="","",IF($DV$5="対象外","算定外",IF(入力シート!DX9="〇",単価表!$D$20)))</f>
        <v/>
      </c>
      <c r="DX10" s="16" t="str">
        <f t="shared" ref="DX10:DX39" si="23">IF(DN10="","",SUM(DS10:DW10))</f>
        <v/>
      </c>
      <c r="DZ10" s="13">
        <v>2</v>
      </c>
      <c r="EA10" s="13" t="str">
        <f>IF(入力シート!EA9="","",入力シート!EA9)</f>
        <v>火</v>
      </c>
      <c r="EB10" s="14" t="str">
        <f>IF(入力シート!EC9="","",TIME(入力シート!EC9,入力シート!EE9,0))</f>
        <v/>
      </c>
      <c r="EC10" s="14" t="str">
        <f>IF(入力シート!EG9="","",TIME(入力シート!EG9,入力シート!EI9,0))</f>
        <v/>
      </c>
      <c r="ED10" s="14" t="str">
        <f t="shared" ref="ED10:ED39" si="24">IF(EB10="","",MROUND(EC10-EB10,"00:01"))</f>
        <v/>
      </c>
      <c r="EE10" s="14" t="str">
        <f t="shared" ref="EE10:EE13" si="25">IF(ED10="","",IF(ED10&lt;TIME(0,20,0),"算定外",IF(AND(TIME(0,20,0)&lt;=ED10,ED10&lt;TIME(4,15,0)),"A",IF(AND(TIME(4,15,0)&lt;=ED10,ED10&lt;TIME(8,15,0)),"B","C"))))</f>
        <v/>
      </c>
      <c r="EF10" s="14"/>
      <c r="EG10" s="80"/>
      <c r="EH10" s="80"/>
      <c r="EI10" s="94" t="str">
        <f>IF(AND($EG$9="S6",EE10="A"),単価表!$D$7,IF(AND($EG$9="S6",EE10="B"),単価表!$E$7,IF(AND($EG$9="S6",EE10="C"),単価表!$F$7,IF(AND($EG$9="S5",EE10="A"),単価表!$D$8,IF(AND($EG$9="S5",EE10="B"),単価表!$E$8,IF(AND($EG$9="S5",EE10="C"),単価表!$F$8,IF(AND($EG$9="S4",EE10="A"),単価表!$D$9,IF(AND($EG$9="S4",EE10="B"),単価表!$E$9,IF(AND($EG$9="S4",EE10="C"),単価表!$F$9,IF(AND($EG$9="S3",EE10="A"),単価表!$D$10,IF(AND($EG$9="S3",EE10="B"),単価表!$E$10,IF(AND($EG$9="S3",EE10="C"),単価表!$F$10,IF(AND($EG$9="J3",EE10="A"),単価表!$D$14,IF(AND($EG$9="J3",EE10="B"),単価表!$E$14,IF(AND($EG$9="J3",EE10="C"),単価表!$F$14,IF(AND($EG$9="J2",EE10="A"),単価表!$D$15,IF(AND($EG$9="J2",EE10="B"),単価表!$E$15,IF(AND($EG$9="J2",EE10="C"),単価表!$F$15,IF(AND($EG$9="J1",EE10="A"),単価表!$D$16,IF(AND($EG$9="J1",EE10="B"),単価表!$E$16,IF(AND($EG$9="J1",EE10="C"),単価表!$F$16,IF(AND($EG$9="J0",EE10="A"),単価表!$D$16,IF(AND($EG$9="J0",EE10="B"),単価表!$E$16,IF(AND($EG$9="J0",EE10="C"),単価表!$F$16,IF(AND($EG$9="S012",EE10="A"),単価表!$D$11,IF(AND($EG$9="S012",EE10="B"),単価表!$E$11,IF(AND($EG$9="S012",EE10="C"),単価表!$F$11,"")))))))))))))))))))))))))))</f>
        <v/>
      </c>
      <c r="EJ10" s="13" t="str">
        <f>IF(入力シート!EK9="〇",単価表!$D$18,"")</f>
        <v/>
      </c>
      <c r="EK10" s="13" t="str">
        <f>IF(入力シート!EL9="〇",単価表!$D$18,"")</f>
        <v/>
      </c>
      <c r="EL10" s="13" t="str">
        <f>IF(入力シート!EM9="〇",単価表!$D$19,"")</f>
        <v/>
      </c>
      <c r="EM10" s="13" t="str">
        <f>IF(入力シート!EN9="","",IF($EL$5="対象外","算定外",IF(入力シート!EN9="〇",単価表!$D$20)))</f>
        <v/>
      </c>
      <c r="EN10" s="16" t="str">
        <f t="shared" ref="EN10:EN39" si="26">IF(ED10="","",SUM(EI10:EM10))</f>
        <v/>
      </c>
      <c r="EP10" s="13">
        <v>2</v>
      </c>
      <c r="EQ10" s="13" t="str">
        <f>IF(入力シート!EQ9="","",入力シート!EQ9)</f>
        <v>火</v>
      </c>
      <c r="ER10" s="14" t="str">
        <f>IF(入力シート!ES9="","",TIME(入力シート!ES9,入力シート!EU9,0))</f>
        <v/>
      </c>
      <c r="ES10" s="14" t="str">
        <f>IF(入力シート!EW9="","",TIME(入力シート!EW9,入力シート!EY9,0))</f>
        <v/>
      </c>
      <c r="ET10" s="14" t="str">
        <f t="shared" ref="ET10:ET39" si="27">IF(ER10="","",MROUND(ES10-ER10,"00:01"))</f>
        <v/>
      </c>
      <c r="EU10" s="14" t="str">
        <f t="shared" ref="EU10:EU13" si="28">IF(ET10="","",IF(ET10&lt;TIME(0,20,0),"算定外",IF(AND(TIME(0,20,0)&lt;=ET10,ET10&lt;TIME(4,15,0)),"A",IF(AND(TIME(4,15,0)&lt;=ET10,ET10&lt;TIME(8,15,0)),"B","C"))))</f>
        <v/>
      </c>
      <c r="EV10" s="14"/>
      <c r="EW10" s="80"/>
      <c r="EX10" s="80"/>
      <c r="EY10" s="94" t="str">
        <f>IF(AND($EW$9="S6",EU10="A"),単価表!$D$7,IF(AND($EW$9="S6",EU10="B"),単価表!$E$7,IF(AND($EW$9="S6",EU10="C"),単価表!$F$7,IF(AND($EW$9="S5",EU10="A"),単価表!$D$8,IF(AND($EW$9="S5",EU10="B"),単価表!$E$8,IF(AND($EW$9="S5",EU10="C"),単価表!$F$8,IF(AND($EW$9="S4",EU10="A"),単価表!$D$9,IF(AND($EW$9="S4",EU10="B"),単価表!$E$9,IF(AND($EW$9="S4",EU10="C"),単価表!$F$9,IF(AND($EW$9="S3",EU10="A"),単価表!$D$10,IF(AND($EW$9="S3",EU10="B"),単価表!$E$10,IF(AND($EW$9="S3",EU10="C"),単価表!$F$10,IF(AND($EW$9="J3",EU10="A"),単価表!$D$14,IF(AND($EW$9="J3",EU10="B"),単価表!$E$14,IF(AND($EW$9="J3",EU10="C"),単価表!$F$14,IF(AND($EW$9="J2",EU10="A"),単価表!$D$15,IF(AND($EW$9="J2",EU10="B"),単価表!$E$15,IF(AND($EW$9="J2",EU10="C"),単価表!$F$15,IF(AND($EW$9="J1",EU10="A"),単価表!$D$16,IF(AND($EW$9="J1",EU10="B"),単価表!$E$16,IF(AND($EW$9="J1",EU10="C"),単価表!$F$16,IF(AND($EW$9="J0",EU10="A"),単価表!$D$16,IF(AND($EW$9="J0",EU10="B"),単価表!$E$16,IF(AND($EW$9="J0",EU10="C"),単価表!$F$16,IF(AND($EW$9="S012",EU10="A"),単価表!$D$11,IF(AND($EW$9="S012",EU10="B"),単価表!$E$11,IF(AND($EW$9="S012",EU10="C"),単価表!$F$11,"")))))))))))))))))))))))))))</f>
        <v/>
      </c>
      <c r="EZ10" s="13" t="str">
        <f>IF(入力シート!FA9="〇",単価表!$D$18,"")</f>
        <v/>
      </c>
      <c r="FA10" s="13" t="str">
        <f>IF(入力シート!FB9="〇",単価表!$D$18,"")</f>
        <v/>
      </c>
      <c r="FB10" s="13" t="str">
        <f>IF(入力シート!FC9="〇",単価表!$D$19,"")</f>
        <v/>
      </c>
      <c r="FC10" s="13" t="str">
        <f>IF(入力シート!FD9="","",IF($FB$5="対象外","算定外",IF(入力シート!FD9="〇",単価表!$D$20)))</f>
        <v/>
      </c>
      <c r="FD10" s="16" t="str">
        <f t="shared" ref="FD10:FD39" si="29">IF(ET10="","",SUM(EY10:FC10))</f>
        <v/>
      </c>
    </row>
    <row r="11" spans="1:160" x14ac:dyDescent="0.45">
      <c r="B11" s="13">
        <v>3</v>
      </c>
      <c r="C11" s="13" t="str">
        <f>IF(入力シート!C10="","",入力シート!C10)</f>
        <v>水</v>
      </c>
      <c r="D11" s="14" t="str">
        <f>IF(入力シート!E10="","",TIME(入力シート!E10,入力シート!G10,0))</f>
        <v/>
      </c>
      <c r="E11" s="14" t="str">
        <f>IF(入力シート!I10="","",TIME(入力シート!I10,入力シート!K10,0))</f>
        <v/>
      </c>
      <c r="F11" s="14" t="str">
        <f t="shared" si="0"/>
        <v/>
      </c>
      <c r="G11" s="14" t="str">
        <f t="shared" si="1"/>
        <v/>
      </c>
      <c r="H11" s="14"/>
      <c r="I11" s="15"/>
      <c r="J11" s="15"/>
      <c r="K11" s="94" t="str">
        <f>IF(AND($I$9="S6",G11="A"),単価表!$D$7,IF(AND($I$9="S6",G11="B"),単価表!$E$7,IF(AND($I$9="S6",G11="C"),単価表!$F$7,IF(AND($I$9="S5",G11="A"),単価表!$D$8,IF(AND($I$9="S5",G11="B"),単価表!$E$8,IF(AND($I$9="S5",G11="C"),単価表!$F$8,IF(AND($I$9="S4",G11="A"),単価表!$D$9,IF(AND($I$9="S4",G11="B"),単価表!$E$9,IF(AND($I$9="S4",G11="C"),単価表!$F$9,IF(AND($I$9="S3",G11="A"),単価表!$D$10,IF(AND($I$9="S3",G11="B"),単価表!$E$10,IF(AND($I$9="S3",G11="C"),単価表!$F$10,IF(AND($I$9="J3",G11="A"),単価表!$D$14,IF(AND($I$9="J3",G11="B"),単価表!$E$14,IF(AND($I$9="J3",G11="C"),単価表!$F$14,IF(AND($I$9="J2",G11="A"),単価表!$D$15,IF(AND($I$9="J2",G11="B"),単価表!$E$15,IF(AND($I$9="J2",G11="C"),単価表!$F$15,IF(AND($I$9="J1",G11="A"),単価表!$D$16,IF(AND($I$9="J1",G11="B"),単価表!$E$16,IF(AND($I$9="J1",G11="C"),単価表!$F$16,IF(AND($I$9="J0",G11="A"),単価表!$D$16,IF(AND($I$9="J0",G11="B"),単価表!$E$16,IF(AND($I$9="J0",G11="C"),単価表!$F$16,IF(AND($I$9="S012",G11="A"),単価表!$D$11,IF(AND($I$9="S012",G11="B"),単価表!$E$11,IF(AND($I$9="S012",G11="C"),単価表!$F$11,"")))))))))))))))))))))))))))</f>
        <v/>
      </c>
      <c r="L11" s="13" t="str">
        <f>IF(入力シート!M10="〇",単価表!$D$18,"")</f>
        <v/>
      </c>
      <c r="M11" s="13" t="str">
        <f>IF(入力シート!N10="〇",単価表!$D$18,"")</f>
        <v/>
      </c>
      <c r="N11" s="13" t="str">
        <f>IF(入力シート!O10="〇",単価表!$D$19,"")</f>
        <v/>
      </c>
      <c r="O11" s="13" t="str">
        <f>IF(入力シート!P10="","",IF($N$5="対象外","算定外",IF(入力シート!P10="〇",単価表!$D$20)))</f>
        <v/>
      </c>
      <c r="P11" s="16" t="str">
        <f t="shared" si="2"/>
        <v/>
      </c>
      <c r="R11" s="13">
        <v>3</v>
      </c>
      <c r="S11" s="13" t="str">
        <f>IF(入力シート!S10="","",入力シート!S10)</f>
        <v>水</v>
      </c>
      <c r="T11" s="14" t="str">
        <f>IF(入力シート!U10="","",TIME(入力シート!U10,入力シート!W10,0))</f>
        <v/>
      </c>
      <c r="U11" s="14" t="str">
        <f>IF(入力シート!Y10="","",TIME(入力シート!Y10,入力シート!AA10,0))</f>
        <v/>
      </c>
      <c r="V11" s="14" t="str">
        <f t="shared" si="3"/>
        <v/>
      </c>
      <c r="W11" s="14" t="str">
        <f t="shared" si="4"/>
        <v/>
      </c>
      <c r="X11" s="14"/>
      <c r="Y11" s="15"/>
      <c r="Z11" s="15"/>
      <c r="AA11" s="94" t="str">
        <f>IF(AND($Y$9="S6",W11="A"),単価表!$D$7,IF(AND($Y$9="S6",W11="B"),単価表!$E$7,IF(AND($Y$9="S6",W11="C"),単価表!$F$7,IF(AND($Y$9="S5",W11="A"),単価表!$D$8,IF(AND($Y$9="S5",W11="B"),単価表!$E$8,IF(AND($Y$9="S5",W11="C"),単価表!$F$8,IF(AND($Y$9="S4",W11="A"),単価表!$D$9,IF(AND($Y$9="S4",W11="B"),単価表!$E$9,IF(AND($Y$9="S4",W11="C"),単価表!$F$9,IF(AND($Y$9="S3",W11="A"),単価表!$D$10,IF(AND($Y$9="S3",W11="B"),単価表!$E$10,IF(AND($Y$9="S3",W11="C"),単価表!$F$10,IF(AND($Y$9="J3",W11="A"),単価表!$D$14,IF(AND($Y$9="J3",W11="B"),単価表!$E$14,IF(AND($Y$9="J3",W11="C"),単価表!$F$14,IF(AND($Y$9="J2",W11="A"),単価表!$D$15,IF(AND($Y$9="J2",W11="B"),単価表!$E$15,IF(AND($Y$9="J2",W11="C"),単価表!$F$15,IF(AND($Y$9="J1",W11="A"),単価表!$D$16,IF(AND($Y$9="J1",W11="B"),単価表!$E$16,IF(AND($Y$9="J1",W11="C"),単価表!$F$16,IF(AND($Y$9="J0",W11="A"),単価表!$D$16,IF(AND($Y$9="J0",W11="B"),単価表!$E$16,IF(AND($Y$9="J0",W11="C"),単価表!$F$16,IF(AND($Y$9="S012",W11="A"),単価表!$D$11,IF(AND($Y$9="S012",W11="B"),単価表!$E$11,IF(AND($Y$9="S012",W11="C"),単価表!$F$11,"")))))))))))))))))))))))))))</f>
        <v/>
      </c>
      <c r="AB11" s="13" t="str">
        <f>IF(入力シート!AC10="〇",単価表!$D$18,"")</f>
        <v/>
      </c>
      <c r="AC11" s="13" t="str">
        <f>IF(入力シート!AD10="〇",単価表!$D$18,"")</f>
        <v/>
      </c>
      <c r="AD11" s="13" t="str">
        <f>IF(入力シート!AE10="〇",単価表!$D$19,"")</f>
        <v/>
      </c>
      <c r="AE11" s="13" t="str">
        <f>IF(入力シート!AF10="","",IF($AE$5="対象外","算定外",IF(入力シート!AF10="〇",単価表!$D$20)))</f>
        <v/>
      </c>
      <c r="AF11" s="16" t="str">
        <f t="shared" si="5"/>
        <v/>
      </c>
      <c r="AH11" s="13">
        <v>3</v>
      </c>
      <c r="AI11" s="13" t="str">
        <f>IF(入力シート!AI10="","",入力シート!AI10)</f>
        <v>水</v>
      </c>
      <c r="AJ11" s="14" t="str">
        <f>IF(入力シート!AK10="","",TIME(入力シート!AK10,入力シート!AM10,0))</f>
        <v/>
      </c>
      <c r="AK11" s="14" t="str">
        <f>IF(入力シート!AO10="","",TIME(入力シート!AO10,入力シート!AQ10,0))</f>
        <v/>
      </c>
      <c r="AL11" s="14" t="str">
        <f t="shared" si="6"/>
        <v/>
      </c>
      <c r="AM11" s="14" t="str">
        <f t="shared" si="7"/>
        <v/>
      </c>
      <c r="AN11" s="14"/>
      <c r="AO11" s="80"/>
      <c r="AP11" s="80"/>
      <c r="AQ11" s="94" t="str">
        <f>IF(AND($AO$9="S6",AM11="A"),単価表!$D$7,IF(AND($AO$9="S6",AM11="B"),単価表!$E$7,IF(AND($AO$9="S6",AM11="C"),単価表!$F$7,IF(AND($AO$9="S5",AM11="A"),単価表!$D$8,IF(AND($AO$9="S5",AM11="B"),単価表!$E$8,IF(AND($AO$9="S5",AM11="C"),単価表!$F$8,IF(AND($AO$9="S4",AM11="A"),単価表!$D$9,IF(AND($AO$9="S4",AM11="B"),単価表!$E$9,IF(AND($AO$9="S4",AM11="C"),単価表!$F$9,IF(AND($AO$9="S3",AM11="A"),単価表!$D$10,IF(AND($AO$9="S3",AM11="B"),単価表!$E$10,IF(AND($AO$9="S3",AM11="C"),単価表!$F$10,IF(AND($AO$9="J3",AM11="A"),単価表!$D$14,IF(AND($AO$9="J3",AM11="B"),単価表!$E$14,IF(AND($AO$9="J3",AM11="C"),単価表!$F$14,IF(AND($AO$9="J2",AM11="A"),単価表!$D$15,IF(AND($AO$9="J2",AM11="B"),単価表!$E$15,IF(AND($AO$9="J2",AM11="C"),単価表!$F$15,IF(AND($AO$9="J1",AM11="A"),単価表!$D$16,IF(AND($AO$9="J1",AM11="B"),単価表!$E$16,IF(AND($AO$9="J1",AM11="C"),単価表!$F$16,IF(AND($AO$9="J0",AM11="A"),単価表!$D$16,IF(AND($AO$9="J0",AM11="B"),単価表!$E$16,IF(AND($AO$9="J0",AM11="C"),単価表!$F$16,IF(AND($AO$9="S012",AM11="A"),単価表!$D$11,IF(AND($AO$9="S012",AM11="B"),単価表!$E$11,IF(AND($AO$9="S012",AM11="C"),単価表!$F$11,"")))))))))))))))))))))))))))</f>
        <v/>
      </c>
      <c r="AR11" s="13" t="str">
        <f>IF(入力シート!AS10="〇",単価表!$D$18,"")</f>
        <v/>
      </c>
      <c r="AS11" s="13" t="str">
        <f>IF(入力シート!AT10="〇",単価表!$D$18,"")</f>
        <v/>
      </c>
      <c r="AT11" s="13" t="str">
        <f>IF(入力シート!AU10="〇",単価表!$D$19,"")</f>
        <v/>
      </c>
      <c r="AU11" s="13" t="str">
        <f>IF(入力シート!AV10="","",IF($AT$5="対象外","算定外",IF(入力シート!AV10="〇",単価表!$D$20)))</f>
        <v/>
      </c>
      <c r="AV11" s="16" t="str">
        <f t="shared" si="8"/>
        <v/>
      </c>
      <c r="AX11" s="13">
        <v>3</v>
      </c>
      <c r="AY11" s="13" t="str">
        <f>IF(入力シート!AY10="","",入力シート!AY10)</f>
        <v>水</v>
      </c>
      <c r="AZ11" s="14" t="str">
        <f>IF(入力シート!BA10="","",TIME(入力シート!BA10,入力シート!BC10,0))</f>
        <v/>
      </c>
      <c r="BA11" s="14" t="str">
        <f>IF(入力シート!BE10="","",TIME(入力シート!BE10,入力シート!BG10,0))</f>
        <v/>
      </c>
      <c r="BB11" s="14" t="str">
        <f t="shared" si="9"/>
        <v/>
      </c>
      <c r="BC11" s="14" t="str">
        <f t="shared" si="10"/>
        <v/>
      </c>
      <c r="BD11" s="14"/>
      <c r="BE11" s="80"/>
      <c r="BF11" s="80"/>
      <c r="BG11" s="94" t="str">
        <f>IF(AND($BE$9="S6",BC11="A"),単価表!$D$7,IF(AND($BE$9="S6",BC11="B"),単価表!$E$7,IF(AND($BE$9="S6",BC11="C"),単価表!$F$7,IF(AND($BE$9="S5",BC11="A"),単価表!$D$8,IF(AND($BE$9="S5",BC11="B"),単価表!$E$8,IF(AND($BE$9="S5",BC11="C"),単価表!$F$8,IF(AND($BE$9="S4",BC11="A"),単価表!$D$9,IF(AND($BE$9="S4",BC11="B"),単価表!$E$9,IF(AND($BE$9="S4",BC11="C"),単価表!$F$9,IF(AND($BE$9="S3",BC11="A"),単価表!$D$10,IF(AND($BE$9="S3",BC11="B"),単価表!$E$10,IF(AND($BE$9="S3",BC11="C"),単価表!$F$10,IF(AND($BE$9="J3",BC11="A"),単価表!$D$14,IF(AND($BE$9="J3",BC11="B"),単価表!$E$14,IF(AND($BE$9="J3",BC11="C"),単価表!$F$14,IF(AND($BE$9="J2",BC11="A"),単価表!$D$15,IF(AND($BE$9="J2",BC11="B"),単価表!$E$15,IF(AND($BE$9="J2",BC11="C"),単価表!$F$15,IF(AND($BE$9="J1",BC11="A"),単価表!$D$16,IF(AND($BE$9="J1",BC11="B"),単価表!$E$16,IF(AND($BE$9="J1",BC11="C"),単価表!$F$16,IF(AND($BE$9="J0",BC11="A"),単価表!$D$16,IF(AND($BE$9="J0",BC11="B"),単価表!$E$16,IF(AND($BE$9="J0",BC11="C"),単価表!$F$16,IF(AND($BE$9="S012",BC11="A"),単価表!$D$11,IF(AND($BE$9="S012",BC11="B"),単価表!$E$11,IF(AND($BE$9="S012",BC11="C"),単価表!$F$11,"")))))))))))))))))))))))))))</f>
        <v/>
      </c>
      <c r="BH11" s="13" t="str">
        <f>IF(入力シート!BI10="〇",単価表!$D$18,"")</f>
        <v/>
      </c>
      <c r="BI11" s="13" t="str">
        <f>IF(入力シート!BJ10="〇",単価表!$D$18,"")</f>
        <v/>
      </c>
      <c r="BJ11" s="13" t="str">
        <f>IF(入力シート!BK10="〇",単価表!$D$19,"")</f>
        <v/>
      </c>
      <c r="BK11" s="13" t="str">
        <f>IF(入力シート!BL10="","",IF($BJ$5="対象外","算定外",IF(入力シート!BL10="〇",単価表!$D$20)))</f>
        <v/>
      </c>
      <c r="BL11" s="16" t="str">
        <f t="shared" si="11"/>
        <v/>
      </c>
      <c r="BN11" s="13">
        <v>3</v>
      </c>
      <c r="BO11" s="13" t="str">
        <f>IF(入力シート!BO10="","",入力シート!BO10)</f>
        <v>水</v>
      </c>
      <c r="BP11" s="14" t="str">
        <f>IF(入力シート!BQ10="","",TIME(入力シート!BQ10,入力シート!BS10,0))</f>
        <v/>
      </c>
      <c r="BQ11" s="14" t="str">
        <f>IF(入力シート!BU10="","",TIME(入力シート!BU10,入力シート!BW10,0))</f>
        <v/>
      </c>
      <c r="BR11" s="14" t="str">
        <f t="shared" si="12"/>
        <v/>
      </c>
      <c r="BS11" s="14" t="str">
        <f t="shared" si="13"/>
        <v/>
      </c>
      <c r="BT11" s="14"/>
      <c r="BU11" s="80"/>
      <c r="BV11" s="80"/>
      <c r="BW11" s="94" t="str">
        <f>IF(AND($BU$9="S6",BS11="A"),単価表!$D$7,IF(AND($BU$9="S6",BS11="B"),単価表!$E$7,IF(AND($BU$9="S6",BS11="C"),単価表!$F$7,IF(AND($BU$9="S5",BS11="A"),単価表!$D$8,IF(AND($BU$9="S5",BS11="B"),単価表!$E$8,IF(AND($BU$9="S5",BS11="C"),単価表!$F$8,IF(AND($BU$9="S4",BS11="A"),単価表!$D$9,IF(AND($BU$9="S4",BS11="B"),単価表!$E$9,IF(AND($BU$9="S4",BS11="C"),単価表!$F$9,IF(AND($BU$9="S3",BS11="A"),単価表!$D$10,IF(AND($BU$9="S3",BS11="B"),単価表!$E$10,IF(AND($BU$9="S3",BS11="C"),単価表!$F$10,IF(AND($BU$9="J3",BS11="A"),単価表!$D$14,IF(AND($BU$9="J3",BS11="B"),単価表!$E$14,IF(AND($BU$9="J3",BS11="C"),単価表!$F$14,IF(AND($BU$9="J2",BS11="A"),単価表!$D$15,IF(AND($BU$9="J2",BS11="B"),単価表!$E$15,IF(AND($BU$9="J2",BS11="C"),単価表!$F$15,IF(AND($BU$9="J1",BS11="A"),単価表!$D$16,IF(AND($BU$9="J1",BS11="B"),単価表!$E$16,IF(AND($BU$9="J1",BS11="C"),単価表!$F$16,IF(AND($BU$9="J0",BS11="A"),単価表!$D$16,IF(AND($BU$9="J0",BS11="B"),単価表!$E$16,IF(AND($BU$9="J0",BS11="C"),単価表!$F$16,IF(AND($BU$9="S012",BS11="A"),単価表!$D$11,IF(AND($BU$9="S012",BS11="B"),単価表!$E$11,IF(AND($BU$9="S012",BS11="C"),単価表!$F$11,"")))))))))))))))))))))))))))</f>
        <v/>
      </c>
      <c r="BX11" s="13" t="str">
        <f>IF(入力シート!BY10="〇",単価表!$D$18,"")</f>
        <v/>
      </c>
      <c r="BY11" s="13" t="str">
        <f>IF(入力シート!BZ10="〇",単価表!$D$18,"")</f>
        <v/>
      </c>
      <c r="BZ11" s="13" t="str">
        <f>IF(入力シート!CA10="〇",単価表!$D$19,"")</f>
        <v/>
      </c>
      <c r="CA11" s="13" t="str">
        <f>IF(入力シート!CB10="","",IF($BZ$5="対象外","算定外",IF(入力シート!CB10="〇",単価表!$D$20)))</f>
        <v/>
      </c>
      <c r="CB11" s="16" t="str">
        <f t="shared" si="14"/>
        <v/>
      </c>
      <c r="CD11" s="13">
        <v>3</v>
      </c>
      <c r="CE11" s="13" t="str">
        <f>IF(入力シート!CE10="","",入力シート!CE10)</f>
        <v>水</v>
      </c>
      <c r="CF11" s="14" t="str">
        <f>IF(入力シート!CG10="","",TIME(入力シート!CG10,入力シート!CI10,0))</f>
        <v/>
      </c>
      <c r="CG11" s="14" t="str">
        <f>IF(入力シート!CK10="","",TIME(入力シート!CK10,入力シート!CM10,0))</f>
        <v/>
      </c>
      <c r="CH11" s="14" t="str">
        <f t="shared" si="15"/>
        <v/>
      </c>
      <c r="CI11" s="14" t="str">
        <f t="shared" si="16"/>
        <v/>
      </c>
      <c r="CJ11" s="14"/>
      <c r="CK11" s="80"/>
      <c r="CL11" s="80"/>
      <c r="CM11" s="94" t="str">
        <f>IF(AND($CK$9="S6",CI11="A"),単価表!$D$7,IF(AND($CK$9="S6",CI11="B"),単価表!$E$7,IF(AND($CK$9="S6",CI11="C"),単価表!$F$7,IF(AND($CK$9="S5",CI11="A"),単価表!$D$8,IF(AND($CK$9="S5",CI11="B"),単価表!$E$8,IF(AND($CK$9="S5",CI11="C"),単価表!$F$8,IF(AND($CK$9="S4",CI11="A"),単価表!$D$9,IF(AND($CK$9="S4",CI11="B"),単価表!$E$9,IF(AND($CK$9="S4",CI11="C"),単価表!$F$9,IF(AND($CK$9="S3",CI11="A"),単価表!$D$10,IF(AND($CK$9="S3",CI11="B"),単価表!$E$10,IF(AND($CK$9="S3",CI11="C"),単価表!$F$10,IF(AND($CK$9="J3",CI11="A"),単価表!$D$14,IF(AND($CK$9="J3",CI11="B"),単価表!$E$14,IF(AND($CK$9="J3",CI11="C"),単価表!$F$14,IF(AND($CK$9="J2",CI11="A"),単価表!$D$15,IF(AND($CK$9="J2",CI11="B"),単価表!$E$15,IF(AND($CK$9="J2",CI11="C"),単価表!$F$15,IF(AND($CK$9="J1",CI11="A"),単価表!$D$16,IF(AND($CK$9="J1",CI11="B"),単価表!$E$16,IF(AND($CK$9="J1",CI11="C"),単価表!$F$16,IF(AND($CK$9="J0",CI11="A"),単価表!$D$16,IF(AND($CK$9="J0",CI11="B"),単価表!$E$16,IF(AND($CK$9="J0",CI11="C"),単価表!$F$16,IF(AND($CK$9="S012",CI11="A"),単価表!$D$11,IF(AND($CK$9="S012",CI11="B"),単価表!$E$11,IF(AND($CK$9="S012",CI11="C"),単価表!$F$11,"")))))))))))))))))))))))))))</f>
        <v/>
      </c>
      <c r="CN11" s="13" t="str">
        <f>IF(入力シート!CO10="〇",単価表!$D$18,"")</f>
        <v/>
      </c>
      <c r="CO11" s="13" t="str">
        <f>IF(入力シート!CP10="〇",単価表!$D$18,"")</f>
        <v/>
      </c>
      <c r="CP11" s="13" t="str">
        <f>IF(入力シート!CQ10="〇",単価表!$D$19,"")</f>
        <v/>
      </c>
      <c r="CQ11" s="13" t="str">
        <f>IF(入力シート!CR10="","",IF($CP$5="対象外","算定外",IF(入力シート!CR10="〇",単価表!$D$20)))</f>
        <v/>
      </c>
      <c r="CR11" s="16" t="str">
        <f t="shared" si="17"/>
        <v/>
      </c>
      <c r="CT11" s="13">
        <v>3</v>
      </c>
      <c r="CU11" s="13" t="str">
        <f>IF(入力シート!CU10="","",入力シート!CU10)</f>
        <v>水</v>
      </c>
      <c r="CV11" s="14" t="str">
        <f>IF(入力シート!CW10="","",TIME(入力シート!CW10,入力シート!CY10,0))</f>
        <v/>
      </c>
      <c r="CW11" s="14" t="str">
        <f>IF(入力シート!DA10="","",TIME(入力シート!DA10,入力シート!DC10,0))</f>
        <v/>
      </c>
      <c r="CX11" s="14" t="str">
        <f t="shared" si="18"/>
        <v/>
      </c>
      <c r="CY11" s="14" t="str">
        <f t="shared" si="19"/>
        <v/>
      </c>
      <c r="CZ11" s="14"/>
      <c r="DA11" s="80"/>
      <c r="DB11" s="80"/>
      <c r="DC11" s="94" t="str">
        <f>IF(AND($DA$9="S6",CY11="A"),単価表!$D$7,IF(AND($DA$9="S6",CY11="B"),単価表!$E$7,IF(AND($DA$9="S6",CY11="C"),単価表!$F$7,IF(AND($DA$9="S5",CY11="A"),単価表!$D$8,IF(AND($DA$9="S5",CY11="B"),単価表!$E$8,IF(AND($DA$9="S5",CY11="C"),単価表!$F$8,IF(AND($DA$9="S4",CY11="A"),単価表!$D$9,IF(AND($DA$9="S4",CY11="B"),単価表!$E$9,IF(AND($DA$9="S4",CY11="C"),単価表!$F$9,IF(AND($DA$9="S3",CY11="A"),単価表!$D$10,IF(AND($DA$9="S3",CY11="B"),単価表!$E$10,IF(AND($DA$9="S3",CY11="C"),単価表!$F$10,IF(AND($DA$9="J3",CY11="A"),単価表!$D$14,IF(AND($DA$9="J3",CY11="B"),単価表!$E$14,IF(AND($DA$9="J3",CY11="C"),単価表!$F$14,IF(AND($DA$9="J2",CY11="A"),単価表!$D$15,IF(AND($DA$9="J2",CY11="B"),単価表!$E$15,IF(AND($DA$9="J2",CY11="C"),単価表!$F$15,IF(AND($DA$9="J1",CY11="A"),単価表!$D$16,IF(AND($DA$9="J1",CY11="B"),単価表!$E$16,IF(AND($DA$9="J1",CY11="C"),単価表!$F$16,IF(AND($DA$9="J0",CY11="A"),単価表!$D$16,IF(AND($DA$9="J0",CY11="B"),単価表!$E$16,IF(AND($DA$9="J0",CY11="C"),単価表!$F$16,IF(AND($DA$9="S012",CY11="A"),単価表!$D$11,IF(AND($DA$9="S012",CY11="B"),単価表!$E$11,IF(AND($DA$9="S012",CY11="C"),単価表!$F$11,"")))))))))))))))))))))))))))</f>
        <v/>
      </c>
      <c r="DD11" s="13" t="str">
        <f>IF(入力シート!DE10="〇",単価表!$D$18,"")</f>
        <v/>
      </c>
      <c r="DE11" s="13" t="str">
        <f>IF(入力シート!DF10="〇",単価表!$D$18,"")</f>
        <v/>
      </c>
      <c r="DF11" s="13" t="str">
        <f>IF(入力シート!DG10="〇",単価表!$D$19,"")</f>
        <v/>
      </c>
      <c r="DG11" s="13" t="str">
        <f>IF(入力シート!DH10="","",IF($DF$5="対象外","算定外",IF(入力シート!DH10="〇",単価表!$D$20)))</f>
        <v/>
      </c>
      <c r="DH11" s="16" t="str">
        <f t="shared" si="20"/>
        <v/>
      </c>
      <c r="DJ11" s="13">
        <v>3</v>
      </c>
      <c r="DK11" s="13" t="str">
        <f>IF(入力シート!DK10="","",入力シート!DK10)</f>
        <v>水</v>
      </c>
      <c r="DL11" s="14" t="str">
        <f>IF(入力シート!DM10="","",TIME(入力シート!DM10,入力シート!DO10,0))</f>
        <v/>
      </c>
      <c r="DM11" s="14" t="str">
        <f>IF(入力シート!DQ10="","",TIME(入力シート!DQ10,入力シート!DS10,0))</f>
        <v/>
      </c>
      <c r="DN11" s="14" t="str">
        <f t="shared" si="21"/>
        <v/>
      </c>
      <c r="DO11" s="14" t="str">
        <f t="shared" si="22"/>
        <v/>
      </c>
      <c r="DP11" s="14"/>
      <c r="DQ11" s="80"/>
      <c r="DR11" s="80"/>
      <c r="DS11" s="94" t="str">
        <f>IF(AND($DQ$9="S6",DO11="A"),単価表!$D$7,IF(AND($DQ$9="S6",DO11="B"),単価表!$E$7,IF(AND($DQ$9="S6",DO11="C"),単価表!$F$7,IF(AND($DQ$9="S5",DO11="A"),単価表!$D$8,IF(AND($DQ$9="S5",DO11="B"),単価表!$E$8,IF(AND($DQ$9="S5",DO11="C"),単価表!$F$8,IF(AND($DQ$9="S4",DO11="A"),単価表!$D$9,IF(AND($DQ$9="S4",DO11="B"),単価表!$E$9,IF(AND($DQ$9="S4",DO11="C"),単価表!$F$9,IF(AND($DQ$9="S3",DO11="A"),単価表!$D$10,IF(AND($DQ$9="S3",DO11="B"),単価表!$E$10,IF(AND($DQ$9="S3",DO11="C"),単価表!$F$10,IF(AND($DQ$9="J3",DO11="A"),単価表!$D$14,IF(AND($DQ$9="J3",DO11="B"),単価表!$E$14,IF(AND($DQ$9="J3",DO11="C"),単価表!$F$14,IF(AND($DQ$9="J2",DO11="A"),単価表!$D$15,IF(AND($DQ$9="J2",DO11="B"),単価表!$E$15,IF(AND($DQ$9="J2",DO11="C"),単価表!$F$15,IF(AND($DQ$9="J1",DO11="A"),単価表!$D$16,IF(AND($DQ$9="J1",DO11="B"),単価表!$E$16,IF(AND($DQ$9="J1",DO11="C"),単価表!$F$16,IF(AND($DQ$9="J0",DO11="A"),単価表!$D$16,IF(AND($DQ$9="J0",DO11="B"),単価表!$E$16,IF(AND($DQ$9="J0",DO11="C"),単価表!$F$16,IF(AND($DQ$9="S012",DO11="A"),単価表!$D$11,IF(AND($DQ$9="S012",DO11="B"),単価表!$E$11,IF(AND($DQ$9="S012",DO11="C"),単価表!$F$11,"")))))))))))))))))))))))))))</f>
        <v/>
      </c>
      <c r="DT11" s="13" t="str">
        <f>IF(入力シート!DU10="〇",単価表!$D$18,"")</f>
        <v/>
      </c>
      <c r="DU11" s="13" t="str">
        <f>IF(入力シート!DV10="〇",単価表!$D$18,"")</f>
        <v/>
      </c>
      <c r="DV11" s="13" t="str">
        <f>IF(入力シート!DW10="〇",単価表!$D$19,"")</f>
        <v/>
      </c>
      <c r="DW11" s="13" t="str">
        <f>IF(入力シート!DX10="","",IF($DV$5="対象外","算定外",IF(入力シート!DX10="〇",単価表!$D$20)))</f>
        <v/>
      </c>
      <c r="DX11" s="16" t="str">
        <f t="shared" si="23"/>
        <v/>
      </c>
      <c r="DZ11" s="13">
        <v>3</v>
      </c>
      <c r="EA11" s="13" t="str">
        <f>IF(入力シート!EA10="","",入力シート!EA10)</f>
        <v>水</v>
      </c>
      <c r="EB11" s="14" t="str">
        <f>IF(入力シート!EC10="","",TIME(入力シート!EC10,入力シート!EE10,0))</f>
        <v/>
      </c>
      <c r="EC11" s="14" t="str">
        <f>IF(入力シート!EG10="","",TIME(入力シート!EG10,入力シート!EI10,0))</f>
        <v/>
      </c>
      <c r="ED11" s="14" t="str">
        <f t="shared" si="24"/>
        <v/>
      </c>
      <c r="EE11" s="14" t="str">
        <f t="shared" si="25"/>
        <v/>
      </c>
      <c r="EF11" s="14"/>
      <c r="EG11" s="80"/>
      <c r="EH11" s="80"/>
      <c r="EI11" s="94" t="str">
        <f>IF(AND($EG$9="S6",EE11="A"),単価表!$D$7,IF(AND($EG$9="S6",EE11="B"),単価表!$E$7,IF(AND($EG$9="S6",EE11="C"),単価表!$F$7,IF(AND($EG$9="S5",EE11="A"),単価表!$D$8,IF(AND($EG$9="S5",EE11="B"),単価表!$E$8,IF(AND($EG$9="S5",EE11="C"),単価表!$F$8,IF(AND($EG$9="S4",EE11="A"),単価表!$D$9,IF(AND($EG$9="S4",EE11="B"),単価表!$E$9,IF(AND($EG$9="S4",EE11="C"),単価表!$F$9,IF(AND($EG$9="S3",EE11="A"),単価表!$D$10,IF(AND($EG$9="S3",EE11="B"),単価表!$E$10,IF(AND($EG$9="S3",EE11="C"),単価表!$F$10,IF(AND($EG$9="J3",EE11="A"),単価表!$D$14,IF(AND($EG$9="J3",EE11="B"),単価表!$E$14,IF(AND($EG$9="J3",EE11="C"),単価表!$F$14,IF(AND($EG$9="J2",EE11="A"),単価表!$D$15,IF(AND($EG$9="J2",EE11="B"),単価表!$E$15,IF(AND($EG$9="J2",EE11="C"),単価表!$F$15,IF(AND($EG$9="J1",EE11="A"),単価表!$D$16,IF(AND($EG$9="J1",EE11="B"),単価表!$E$16,IF(AND($EG$9="J1",EE11="C"),単価表!$F$16,IF(AND($EG$9="J0",EE11="A"),単価表!$D$16,IF(AND($EG$9="J0",EE11="B"),単価表!$E$16,IF(AND($EG$9="J0",EE11="C"),単価表!$F$16,IF(AND($EG$9="S012",EE11="A"),単価表!$D$11,IF(AND($EG$9="S012",EE11="B"),単価表!$E$11,IF(AND($EG$9="S012",EE11="C"),単価表!$F$11,"")))))))))))))))))))))))))))</f>
        <v/>
      </c>
      <c r="EJ11" s="13" t="str">
        <f>IF(入力シート!EK10="〇",単価表!$D$18,"")</f>
        <v/>
      </c>
      <c r="EK11" s="13" t="str">
        <f>IF(入力シート!EL10="〇",単価表!$D$18,"")</f>
        <v/>
      </c>
      <c r="EL11" s="13" t="str">
        <f>IF(入力シート!EM10="〇",単価表!$D$19,"")</f>
        <v/>
      </c>
      <c r="EM11" s="13" t="str">
        <f>IF(入力シート!EN10="","",IF($EL$5="対象外","算定外",IF(入力シート!EN10="〇",単価表!$D$20)))</f>
        <v/>
      </c>
      <c r="EN11" s="16" t="str">
        <f t="shared" si="26"/>
        <v/>
      </c>
      <c r="EP11" s="13">
        <v>3</v>
      </c>
      <c r="EQ11" s="13" t="str">
        <f>IF(入力シート!EQ10="","",入力シート!EQ10)</f>
        <v>水</v>
      </c>
      <c r="ER11" s="14" t="str">
        <f>IF(入力シート!ES10="","",TIME(入力シート!ES10,入力シート!EU10,0))</f>
        <v/>
      </c>
      <c r="ES11" s="14" t="str">
        <f>IF(入力シート!EW10="","",TIME(入力シート!EW10,入力シート!EY10,0))</f>
        <v/>
      </c>
      <c r="ET11" s="14" t="str">
        <f t="shared" si="27"/>
        <v/>
      </c>
      <c r="EU11" s="14" t="str">
        <f t="shared" si="28"/>
        <v/>
      </c>
      <c r="EV11" s="14"/>
      <c r="EW11" s="80"/>
      <c r="EX11" s="80"/>
      <c r="EY11" s="94" t="str">
        <f>IF(AND($EW$9="S6",EU11="A"),単価表!$D$7,IF(AND($EW$9="S6",EU11="B"),単価表!$E$7,IF(AND($EW$9="S6",EU11="C"),単価表!$F$7,IF(AND($EW$9="S5",EU11="A"),単価表!$D$8,IF(AND($EW$9="S5",EU11="B"),単価表!$E$8,IF(AND($EW$9="S5",EU11="C"),単価表!$F$8,IF(AND($EW$9="S4",EU11="A"),単価表!$D$9,IF(AND($EW$9="S4",EU11="B"),単価表!$E$9,IF(AND($EW$9="S4",EU11="C"),単価表!$F$9,IF(AND($EW$9="S3",EU11="A"),単価表!$D$10,IF(AND($EW$9="S3",EU11="B"),単価表!$E$10,IF(AND($EW$9="S3",EU11="C"),単価表!$F$10,IF(AND($EW$9="J3",EU11="A"),単価表!$D$14,IF(AND($EW$9="J3",EU11="B"),単価表!$E$14,IF(AND($EW$9="J3",EU11="C"),単価表!$F$14,IF(AND($EW$9="J2",EU11="A"),単価表!$D$15,IF(AND($EW$9="J2",EU11="B"),単価表!$E$15,IF(AND($EW$9="J2",EU11="C"),単価表!$F$15,IF(AND($EW$9="J1",EU11="A"),単価表!$D$16,IF(AND($EW$9="J1",EU11="B"),単価表!$E$16,IF(AND($EW$9="J1",EU11="C"),単価表!$F$16,IF(AND($EW$9="J0",EU11="A"),単価表!$D$16,IF(AND($EW$9="J0",EU11="B"),単価表!$E$16,IF(AND($EW$9="J0",EU11="C"),単価表!$F$16,IF(AND($EW$9="S012",EU11="A"),単価表!$D$11,IF(AND($EW$9="S012",EU11="B"),単価表!$E$11,IF(AND($EW$9="S012",EU11="C"),単価表!$F$11,"")))))))))))))))))))))))))))</f>
        <v/>
      </c>
      <c r="EZ11" s="13" t="str">
        <f>IF(入力シート!FA10="〇",単価表!$D$18,"")</f>
        <v/>
      </c>
      <c r="FA11" s="13" t="str">
        <f>IF(入力シート!FB10="〇",単価表!$D$18,"")</f>
        <v/>
      </c>
      <c r="FB11" s="13" t="str">
        <f>IF(入力シート!FC10="〇",単価表!$D$19,"")</f>
        <v/>
      </c>
      <c r="FC11" s="13" t="str">
        <f>IF(入力シート!FD10="","",IF($FB$5="対象外","算定外",IF(入力シート!FD10="〇",単価表!$D$20)))</f>
        <v/>
      </c>
      <c r="FD11" s="16" t="str">
        <f t="shared" si="29"/>
        <v/>
      </c>
    </row>
    <row r="12" spans="1:160" x14ac:dyDescent="0.45">
      <c r="B12" s="13">
        <v>4</v>
      </c>
      <c r="C12" s="13" t="str">
        <f>IF(入力シート!C11="","",入力シート!C11)</f>
        <v>木</v>
      </c>
      <c r="D12" s="14" t="str">
        <f>IF(入力シート!E11="","",TIME(入力シート!E11,入力シート!G11,0))</f>
        <v/>
      </c>
      <c r="E12" s="14" t="str">
        <f>IF(入力シート!I11="","",TIME(入力シート!I11,入力シート!K11,0))</f>
        <v/>
      </c>
      <c r="F12" s="14" t="str">
        <f t="shared" si="0"/>
        <v/>
      </c>
      <c r="G12" s="14" t="str">
        <f t="shared" si="1"/>
        <v/>
      </c>
      <c r="H12" s="14"/>
      <c r="I12" s="15"/>
      <c r="J12" s="15"/>
      <c r="K12" s="94" t="str">
        <f>IF(AND($I$9="S6",G12="A"),単価表!$D$7,IF(AND($I$9="S6",G12="B"),単価表!$E$7,IF(AND($I$9="S6",G12="C"),単価表!$F$7,IF(AND($I$9="S5",G12="A"),単価表!$D$8,IF(AND($I$9="S5",G12="B"),単価表!$E$8,IF(AND($I$9="S5",G12="C"),単価表!$F$8,IF(AND($I$9="S4",G12="A"),単価表!$D$9,IF(AND($I$9="S4",G12="B"),単価表!$E$9,IF(AND($I$9="S4",G12="C"),単価表!$F$9,IF(AND($I$9="S3",G12="A"),単価表!$D$10,IF(AND($I$9="S3",G12="B"),単価表!$E$10,IF(AND($I$9="S3",G12="C"),単価表!$F$10,IF(AND($I$9="J3",G12="A"),単価表!$D$14,IF(AND($I$9="J3",G12="B"),単価表!$E$14,IF(AND($I$9="J3",G12="C"),単価表!$F$14,IF(AND($I$9="J2",G12="A"),単価表!$D$15,IF(AND($I$9="J2",G12="B"),単価表!$E$15,IF(AND($I$9="J2",G12="C"),単価表!$F$15,IF(AND($I$9="J1",G12="A"),単価表!$D$16,IF(AND($I$9="J1",G12="B"),単価表!$E$16,IF(AND($I$9="J1",G12="C"),単価表!$F$16,IF(AND($I$9="J0",G12="A"),単価表!$D$16,IF(AND($I$9="J0",G12="B"),単価表!$E$16,IF(AND($I$9="J0",G12="C"),単価表!$F$16,IF(AND($I$9="S012",G12="A"),単価表!$D$11,IF(AND($I$9="S012",G12="B"),単価表!$E$11,IF(AND($I$9="S012",G12="C"),単価表!$F$11,"")))))))))))))))))))))))))))</f>
        <v/>
      </c>
      <c r="L12" s="13" t="str">
        <f>IF(入力シート!M11="〇",単価表!$D$18,"")</f>
        <v/>
      </c>
      <c r="M12" s="13" t="str">
        <f>IF(入力シート!N11="〇",単価表!$D$18,"")</f>
        <v/>
      </c>
      <c r="N12" s="13" t="str">
        <f>IF(入力シート!O11="〇",単価表!$D$19,"")</f>
        <v/>
      </c>
      <c r="O12" s="13" t="str">
        <f>IF(入力シート!P11="","",IF($N$5="対象外","算定外",IF(入力シート!P11="〇",単価表!$D$20)))</f>
        <v/>
      </c>
      <c r="P12" s="16" t="str">
        <f t="shared" si="2"/>
        <v/>
      </c>
      <c r="R12" s="13">
        <v>4</v>
      </c>
      <c r="S12" s="13" t="str">
        <f>IF(入力シート!S11="","",入力シート!S11)</f>
        <v>木</v>
      </c>
      <c r="T12" s="14" t="str">
        <f>IF(入力シート!U11="","",TIME(入力シート!U11,入力シート!W11,0))</f>
        <v/>
      </c>
      <c r="U12" s="14" t="str">
        <f>IF(入力シート!Y11="","",TIME(入力シート!Y11,入力シート!AA11,0))</f>
        <v/>
      </c>
      <c r="V12" s="14" t="str">
        <f t="shared" si="3"/>
        <v/>
      </c>
      <c r="W12" s="14" t="str">
        <f t="shared" si="4"/>
        <v/>
      </c>
      <c r="X12" s="14"/>
      <c r="Y12" s="15"/>
      <c r="Z12" s="15"/>
      <c r="AA12" s="94" t="str">
        <f>IF(AND($Y$9="S6",W12="A"),単価表!$D$7,IF(AND($Y$9="S6",W12="B"),単価表!$E$7,IF(AND($Y$9="S6",W12="C"),単価表!$F$7,IF(AND($Y$9="S5",W12="A"),単価表!$D$8,IF(AND($Y$9="S5",W12="B"),単価表!$E$8,IF(AND($Y$9="S5",W12="C"),単価表!$F$8,IF(AND($Y$9="S4",W12="A"),単価表!$D$9,IF(AND($Y$9="S4",W12="B"),単価表!$E$9,IF(AND($Y$9="S4",W12="C"),単価表!$F$9,IF(AND($Y$9="S3",W12="A"),単価表!$D$10,IF(AND($Y$9="S3",W12="B"),単価表!$E$10,IF(AND($Y$9="S3",W12="C"),単価表!$F$10,IF(AND($Y$9="J3",W12="A"),単価表!$D$14,IF(AND($Y$9="J3",W12="B"),単価表!$E$14,IF(AND($Y$9="J3",W12="C"),単価表!$F$14,IF(AND($Y$9="J2",W12="A"),単価表!$D$15,IF(AND($Y$9="J2",W12="B"),単価表!$E$15,IF(AND($Y$9="J2",W12="C"),単価表!$F$15,IF(AND($Y$9="J1",W12="A"),単価表!$D$16,IF(AND($Y$9="J1",W12="B"),単価表!$E$16,IF(AND($Y$9="J1",W12="C"),単価表!$F$16,IF(AND($Y$9="J0",W12="A"),単価表!$D$16,IF(AND($Y$9="J0",W12="B"),単価表!$E$16,IF(AND($Y$9="J0",W12="C"),単価表!$F$16,IF(AND($Y$9="S012",W12="A"),単価表!$D$11,IF(AND($Y$9="S012",W12="B"),単価表!$E$11,IF(AND($Y$9="S012",W12="C"),単価表!$F$11,"")))))))))))))))))))))))))))</f>
        <v/>
      </c>
      <c r="AB12" s="13" t="str">
        <f>IF(入力シート!AC11="〇",単価表!$D$18,"")</f>
        <v/>
      </c>
      <c r="AC12" s="13" t="str">
        <f>IF(入力シート!AD11="〇",単価表!$D$18,"")</f>
        <v/>
      </c>
      <c r="AD12" s="13" t="str">
        <f>IF(入力シート!AE11="〇",単価表!$D$19,"")</f>
        <v/>
      </c>
      <c r="AE12" s="13" t="str">
        <f>IF(入力シート!AF11="","",IF($AE$5="対象外","算定外",IF(入力シート!AF11="〇",単価表!$D$20)))</f>
        <v/>
      </c>
      <c r="AF12" s="16" t="str">
        <f t="shared" si="5"/>
        <v/>
      </c>
      <c r="AH12" s="13">
        <v>4</v>
      </c>
      <c r="AI12" s="13" t="str">
        <f>IF(入力シート!AI11="","",入力シート!AI11)</f>
        <v>木</v>
      </c>
      <c r="AJ12" s="14" t="str">
        <f>IF(入力シート!AK11="","",TIME(入力シート!AK11,入力シート!AM11,0))</f>
        <v/>
      </c>
      <c r="AK12" s="14" t="str">
        <f>IF(入力シート!AO11="","",TIME(入力シート!AO11,入力シート!AQ11,0))</f>
        <v/>
      </c>
      <c r="AL12" s="14" t="str">
        <f t="shared" si="6"/>
        <v/>
      </c>
      <c r="AM12" s="14" t="str">
        <f t="shared" si="7"/>
        <v/>
      </c>
      <c r="AN12" s="14"/>
      <c r="AO12" s="80"/>
      <c r="AP12" s="80"/>
      <c r="AQ12" s="94" t="str">
        <f>IF(AND($AO$9="S6",AM12="A"),単価表!$D$7,IF(AND($AO$9="S6",AM12="B"),単価表!$E$7,IF(AND($AO$9="S6",AM12="C"),単価表!$F$7,IF(AND($AO$9="S5",AM12="A"),単価表!$D$8,IF(AND($AO$9="S5",AM12="B"),単価表!$E$8,IF(AND($AO$9="S5",AM12="C"),単価表!$F$8,IF(AND($AO$9="S4",AM12="A"),単価表!$D$9,IF(AND($AO$9="S4",AM12="B"),単価表!$E$9,IF(AND($AO$9="S4",AM12="C"),単価表!$F$9,IF(AND($AO$9="S3",AM12="A"),単価表!$D$10,IF(AND($AO$9="S3",AM12="B"),単価表!$E$10,IF(AND($AO$9="S3",AM12="C"),単価表!$F$10,IF(AND($AO$9="J3",AM12="A"),単価表!$D$14,IF(AND($AO$9="J3",AM12="B"),単価表!$E$14,IF(AND($AO$9="J3",AM12="C"),単価表!$F$14,IF(AND($AO$9="J2",AM12="A"),単価表!$D$15,IF(AND($AO$9="J2",AM12="B"),単価表!$E$15,IF(AND($AO$9="J2",AM12="C"),単価表!$F$15,IF(AND($AO$9="J1",AM12="A"),単価表!$D$16,IF(AND($AO$9="J1",AM12="B"),単価表!$E$16,IF(AND($AO$9="J1",AM12="C"),単価表!$F$16,IF(AND($AO$9="J0",AM12="A"),単価表!$D$16,IF(AND($AO$9="J0",AM12="B"),単価表!$E$16,IF(AND($AO$9="J0",AM12="C"),単価表!$F$16,IF(AND($AO$9="S012",AM12="A"),単価表!$D$11,IF(AND($AO$9="S012",AM12="B"),単価表!$E$11,IF(AND($AO$9="S012",AM12="C"),単価表!$F$11,"")))))))))))))))))))))))))))</f>
        <v/>
      </c>
      <c r="AR12" s="13" t="str">
        <f>IF(入力シート!AS11="〇",単価表!$D$18,"")</f>
        <v/>
      </c>
      <c r="AS12" s="13" t="str">
        <f>IF(入力シート!AT11="〇",単価表!$D$18,"")</f>
        <v/>
      </c>
      <c r="AT12" s="13" t="str">
        <f>IF(入力シート!AU11="〇",単価表!$D$19,"")</f>
        <v/>
      </c>
      <c r="AU12" s="13" t="str">
        <f>IF(入力シート!AV11="","",IF($AT$5="対象外","算定外",IF(入力シート!AV11="〇",単価表!$D$20)))</f>
        <v/>
      </c>
      <c r="AV12" s="16" t="str">
        <f t="shared" si="8"/>
        <v/>
      </c>
      <c r="AX12" s="13">
        <v>4</v>
      </c>
      <c r="AY12" s="13" t="str">
        <f>IF(入力シート!AY11="","",入力シート!AY11)</f>
        <v>木</v>
      </c>
      <c r="AZ12" s="14" t="str">
        <f>IF(入力シート!BA11="","",TIME(入力シート!BA11,入力シート!BC11,0))</f>
        <v/>
      </c>
      <c r="BA12" s="14" t="str">
        <f>IF(入力シート!BE11="","",TIME(入力シート!BE11,入力シート!BG11,0))</f>
        <v/>
      </c>
      <c r="BB12" s="14" t="str">
        <f t="shared" si="9"/>
        <v/>
      </c>
      <c r="BC12" s="14" t="str">
        <f t="shared" si="10"/>
        <v/>
      </c>
      <c r="BD12" s="14"/>
      <c r="BE12" s="80"/>
      <c r="BF12" s="80"/>
      <c r="BG12" s="94" t="str">
        <f>IF(AND($BE$9="S6",BC12="A"),単価表!$D$7,IF(AND($BE$9="S6",BC12="B"),単価表!$E$7,IF(AND($BE$9="S6",BC12="C"),単価表!$F$7,IF(AND($BE$9="S5",BC12="A"),単価表!$D$8,IF(AND($BE$9="S5",BC12="B"),単価表!$E$8,IF(AND($BE$9="S5",BC12="C"),単価表!$F$8,IF(AND($BE$9="S4",BC12="A"),単価表!$D$9,IF(AND($BE$9="S4",BC12="B"),単価表!$E$9,IF(AND($BE$9="S4",BC12="C"),単価表!$F$9,IF(AND($BE$9="S3",BC12="A"),単価表!$D$10,IF(AND($BE$9="S3",BC12="B"),単価表!$E$10,IF(AND($BE$9="S3",BC12="C"),単価表!$F$10,IF(AND($BE$9="J3",BC12="A"),単価表!$D$14,IF(AND($BE$9="J3",BC12="B"),単価表!$E$14,IF(AND($BE$9="J3",BC12="C"),単価表!$F$14,IF(AND($BE$9="J2",BC12="A"),単価表!$D$15,IF(AND($BE$9="J2",BC12="B"),単価表!$E$15,IF(AND($BE$9="J2",BC12="C"),単価表!$F$15,IF(AND($BE$9="J1",BC12="A"),単価表!$D$16,IF(AND($BE$9="J1",BC12="B"),単価表!$E$16,IF(AND($BE$9="J1",BC12="C"),単価表!$F$16,IF(AND($BE$9="J0",BC12="A"),単価表!$D$16,IF(AND($BE$9="J0",BC12="B"),単価表!$E$16,IF(AND($BE$9="J0",BC12="C"),単価表!$F$16,IF(AND($BE$9="S012",BC12="A"),単価表!$D$11,IF(AND($BE$9="S012",BC12="B"),単価表!$E$11,IF(AND($BE$9="S012",BC12="C"),単価表!$F$11,"")))))))))))))))))))))))))))</f>
        <v/>
      </c>
      <c r="BH12" s="13" t="str">
        <f>IF(入力シート!BI11="〇",単価表!$D$18,"")</f>
        <v/>
      </c>
      <c r="BI12" s="13" t="str">
        <f>IF(入力シート!BJ11="〇",単価表!$D$18,"")</f>
        <v/>
      </c>
      <c r="BJ12" s="13" t="str">
        <f>IF(入力シート!BK11="〇",単価表!$D$19,"")</f>
        <v/>
      </c>
      <c r="BK12" s="13" t="str">
        <f>IF(入力シート!BL11="","",IF($BJ$5="対象外","算定外",IF(入力シート!BL11="〇",単価表!$D$20)))</f>
        <v/>
      </c>
      <c r="BL12" s="16" t="str">
        <f t="shared" si="11"/>
        <v/>
      </c>
      <c r="BN12" s="13">
        <v>4</v>
      </c>
      <c r="BO12" s="13" t="str">
        <f>IF(入力シート!BO11="","",入力シート!BO11)</f>
        <v>木</v>
      </c>
      <c r="BP12" s="14" t="str">
        <f>IF(入力シート!BQ11="","",TIME(入力シート!BQ11,入力シート!BS11,0))</f>
        <v/>
      </c>
      <c r="BQ12" s="14" t="str">
        <f>IF(入力シート!BU11="","",TIME(入力シート!BU11,入力シート!BW11,0))</f>
        <v/>
      </c>
      <c r="BR12" s="14" t="str">
        <f t="shared" si="12"/>
        <v/>
      </c>
      <c r="BS12" s="14" t="str">
        <f t="shared" si="13"/>
        <v/>
      </c>
      <c r="BT12" s="14"/>
      <c r="BU12" s="80"/>
      <c r="BV12" s="80"/>
      <c r="BW12" s="94" t="str">
        <f>IF(AND($BU$9="S6",BS12="A"),単価表!$D$7,IF(AND($BU$9="S6",BS12="B"),単価表!$E$7,IF(AND($BU$9="S6",BS12="C"),単価表!$F$7,IF(AND($BU$9="S5",BS12="A"),単価表!$D$8,IF(AND($BU$9="S5",BS12="B"),単価表!$E$8,IF(AND($BU$9="S5",BS12="C"),単価表!$F$8,IF(AND($BU$9="S4",BS12="A"),単価表!$D$9,IF(AND($BU$9="S4",BS12="B"),単価表!$E$9,IF(AND($BU$9="S4",BS12="C"),単価表!$F$9,IF(AND($BU$9="S3",BS12="A"),単価表!$D$10,IF(AND($BU$9="S3",BS12="B"),単価表!$E$10,IF(AND($BU$9="S3",BS12="C"),単価表!$F$10,IF(AND($BU$9="J3",BS12="A"),単価表!$D$14,IF(AND($BU$9="J3",BS12="B"),単価表!$E$14,IF(AND($BU$9="J3",BS12="C"),単価表!$F$14,IF(AND($BU$9="J2",BS12="A"),単価表!$D$15,IF(AND($BU$9="J2",BS12="B"),単価表!$E$15,IF(AND($BU$9="J2",BS12="C"),単価表!$F$15,IF(AND($BU$9="J1",BS12="A"),単価表!$D$16,IF(AND($BU$9="J1",BS12="B"),単価表!$E$16,IF(AND($BU$9="J1",BS12="C"),単価表!$F$16,IF(AND($BU$9="J0",BS12="A"),単価表!$D$16,IF(AND($BU$9="J0",BS12="B"),単価表!$E$16,IF(AND($BU$9="J0",BS12="C"),単価表!$F$16,IF(AND($BU$9="S012",BS12="A"),単価表!$D$11,IF(AND($BU$9="S012",BS12="B"),単価表!$E$11,IF(AND($BU$9="S012",BS12="C"),単価表!$F$11,"")))))))))))))))))))))))))))</f>
        <v/>
      </c>
      <c r="BX12" s="13" t="str">
        <f>IF(入力シート!BY11="〇",単価表!$D$18,"")</f>
        <v/>
      </c>
      <c r="BY12" s="13" t="str">
        <f>IF(入力シート!BZ11="〇",単価表!$D$18,"")</f>
        <v/>
      </c>
      <c r="BZ12" s="13" t="str">
        <f>IF(入力シート!CA11="〇",単価表!$D$19,"")</f>
        <v/>
      </c>
      <c r="CA12" s="13" t="str">
        <f>IF(入力シート!CB11="","",IF($BZ$5="対象外","算定外",IF(入力シート!CB11="〇",単価表!$D$20)))</f>
        <v/>
      </c>
      <c r="CB12" s="16" t="str">
        <f t="shared" si="14"/>
        <v/>
      </c>
      <c r="CD12" s="13">
        <v>4</v>
      </c>
      <c r="CE12" s="13" t="str">
        <f>IF(入力シート!CE11="","",入力シート!CE11)</f>
        <v>木</v>
      </c>
      <c r="CF12" s="14" t="str">
        <f>IF(入力シート!CG11="","",TIME(入力シート!CG11,入力シート!CI11,0))</f>
        <v/>
      </c>
      <c r="CG12" s="14" t="str">
        <f>IF(入力シート!CK11="","",TIME(入力シート!CK11,入力シート!CM11,0))</f>
        <v/>
      </c>
      <c r="CH12" s="14" t="str">
        <f t="shared" si="15"/>
        <v/>
      </c>
      <c r="CI12" s="14" t="str">
        <f t="shared" si="16"/>
        <v/>
      </c>
      <c r="CJ12" s="14"/>
      <c r="CK12" s="80"/>
      <c r="CL12" s="80"/>
      <c r="CM12" s="94" t="str">
        <f>IF(AND($CK$9="S6",CI12="A"),単価表!$D$7,IF(AND($CK$9="S6",CI12="B"),単価表!$E$7,IF(AND($CK$9="S6",CI12="C"),単価表!$F$7,IF(AND($CK$9="S5",CI12="A"),単価表!$D$8,IF(AND($CK$9="S5",CI12="B"),単価表!$E$8,IF(AND($CK$9="S5",CI12="C"),単価表!$F$8,IF(AND($CK$9="S4",CI12="A"),単価表!$D$9,IF(AND($CK$9="S4",CI12="B"),単価表!$E$9,IF(AND($CK$9="S4",CI12="C"),単価表!$F$9,IF(AND($CK$9="S3",CI12="A"),単価表!$D$10,IF(AND($CK$9="S3",CI12="B"),単価表!$E$10,IF(AND($CK$9="S3",CI12="C"),単価表!$F$10,IF(AND($CK$9="J3",CI12="A"),単価表!$D$14,IF(AND($CK$9="J3",CI12="B"),単価表!$E$14,IF(AND($CK$9="J3",CI12="C"),単価表!$F$14,IF(AND($CK$9="J2",CI12="A"),単価表!$D$15,IF(AND($CK$9="J2",CI12="B"),単価表!$E$15,IF(AND($CK$9="J2",CI12="C"),単価表!$F$15,IF(AND($CK$9="J1",CI12="A"),単価表!$D$16,IF(AND($CK$9="J1",CI12="B"),単価表!$E$16,IF(AND($CK$9="J1",CI12="C"),単価表!$F$16,IF(AND($CK$9="J0",CI12="A"),単価表!$D$16,IF(AND($CK$9="J0",CI12="B"),単価表!$E$16,IF(AND($CK$9="J0",CI12="C"),単価表!$F$16,IF(AND($CK$9="S012",CI12="A"),単価表!$D$11,IF(AND($CK$9="S012",CI12="B"),単価表!$E$11,IF(AND($CK$9="S012",CI12="C"),単価表!$F$11,"")))))))))))))))))))))))))))</f>
        <v/>
      </c>
      <c r="CN12" s="13" t="str">
        <f>IF(入力シート!CO11="〇",単価表!$D$18,"")</f>
        <v/>
      </c>
      <c r="CO12" s="13" t="str">
        <f>IF(入力シート!CP11="〇",単価表!$D$18,"")</f>
        <v/>
      </c>
      <c r="CP12" s="13" t="str">
        <f>IF(入力シート!CQ11="〇",単価表!$D$19,"")</f>
        <v/>
      </c>
      <c r="CQ12" s="13" t="str">
        <f>IF(入力シート!CR11="","",IF($CP$5="対象外","算定外",IF(入力シート!CR11="〇",単価表!$D$20)))</f>
        <v/>
      </c>
      <c r="CR12" s="16" t="str">
        <f t="shared" si="17"/>
        <v/>
      </c>
      <c r="CT12" s="13">
        <v>4</v>
      </c>
      <c r="CU12" s="13" t="str">
        <f>IF(入力シート!CU11="","",入力シート!CU11)</f>
        <v>木</v>
      </c>
      <c r="CV12" s="14" t="str">
        <f>IF(入力シート!CW11="","",TIME(入力シート!CW11,入力シート!CY11,0))</f>
        <v/>
      </c>
      <c r="CW12" s="14" t="str">
        <f>IF(入力シート!DA11="","",TIME(入力シート!DA11,入力シート!DC11,0))</f>
        <v/>
      </c>
      <c r="CX12" s="14" t="str">
        <f t="shared" si="18"/>
        <v/>
      </c>
      <c r="CY12" s="14" t="str">
        <f t="shared" si="19"/>
        <v/>
      </c>
      <c r="CZ12" s="14"/>
      <c r="DA12" s="80"/>
      <c r="DB12" s="80"/>
      <c r="DC12" s="94" t="str">
        <f>IF(AND($DA$9="S6",CY12="A"),単価表!$D$7,IF(AND($DA$9="S6",CY12="B"),単価表!$E$7,IF(AND($DA$9="S6",CY12="C"),単価表!$F$7,IF(AND($DA$9="S5",CY12="A"),単価表!$D$8,IF(AND($DA$9="S5",CY12="B"),単価表!$E$8,IF(AND($DA$9="S5",CY12="C"),単価表!$F$8,IF(AND($DA$9="S4",CY12="A"),単価表!$D$9,IF(AND($DA$9="S4",CY12="B"),単価表!$E$9,IF(AND($DA$9="S4",CY12="C"),単価表!$F$9,IF(AND($DA$9="S3",CY12="A"),単価表!$D$10,IF(AND($DA$9="S3",CY12="B"),単価表!$E$10,IF(AND($DA$9="S3",CY12="C"),単価表!$F$10,IF(AND($DA$9="J3",CY12="A"),単価表!$D$14,IF(AND($DA$9="J3",CY12="B"),単価表!$E$14,IF(AND($DA$9="J3",CY12="C"),単価表!$F$14,IF(AND($DA$9="J2",CY12="A"),単価表!$D$15,IF(AND($DA$9="J2",CY12="B"),単価表!$E$15,IF(AND($DA$9="J2",CY12="C"),単価表!$F$15,IF(AND($DA$9="J1",CY12="A"),単価表!$D$16,IF(AND($DA$9="J1",CY12="B"),単価表!$E$16,IF(AND($DA$9="J1",CY12="C"),単価表!$F$16,IF(AND($DA$9="J0",CY12="A"),単価表!$D$16,IF(AND($DA$9="J0",CY12="B"),単価表!$E$16,IF(AND($DA$9="J0",CY12="C"),単価表!$F$16,IF(AND($DA$9="S012",CY12="A"),単価表!$D$11,IF(AND($DA$9="S012",CY12="B"),単価表!$E$11,IF(AND($DA$9="S012",CY12="C"),単価表!$F$11,"")))))))))))))))))))))))))))</f>
        <v/>
      </c>
      <c r="DD12" s="13" t="str">
        <f>IF(入力シート!DE11="〇",単価表!$D$18,"")</f>
        <v/>
      </c>
      <c r="DE12" s="13" t="str">
        <f>IF(入力シート!DF11="〇",単価表!$D$18,"")</f>
        <v/>
      </c>
      <c r="DF12" s="13" t="str">
        <f>IF(入力シート!DG11="〇",単価表!$D$19,"")</f>
        <v/>
      </c>
      <c r="DG12" s="13" t="str">
        <f>IF(入力シート!DH11="","",IF($DF$5="対象外","算定外",IF(入力シート!DH11="〇",単価表!$D$20)))</f>
        <v/>
      </c>
      <c r="DH12" s="16" t="str">
        <f t="shared" si="20"/>
        <v/>
      </c>
      <c r="DJ12" s="13">
        <v>4</v>
      </c>
      <c r="DK12" s="13" t="str">
        <f>IF(入力シート!DK11="","",入力シート!DK11)</f>
        <v>木</v>
      </c>
      <c r="DL12" s="14" t="str">
        <f>IF(入力シート!DM11="","",TIME(入力シート!DM11,入力シート!DO11,0))</f>
        <v/>
      </c>
      <c r="DM12" s="14" t="str">
        <f>IF(入力シート!DQ11="","",TIME(入力シート!DQ11,入力シート!DS11,0))</f>
        <v/>
      </c>
      <c r="DN12" s="14" t="str">
        <f t="shared" si="21"/>
        <v/>
      </c>
      <c r="DO12" s="14" t="str">
        <f t="shared" si="22"/>
        <v/>
      </c>
      <c r="DP12" s="14"/>
      <c r="DQ12" s="80"/>
      <c r="DR12" s="80"/>
      <c r="DS12" s="94" t="str">
        <f>IF(AND($DQ$9="S6",DO12="A"),単価表!$D$7,IF(AND($DQ$9="S6",DO12="B"),単価表!$E$7,IF(AND($DQ$9="S6",DO12="C"),単価表!$F$7,IF(AND($DQ$9="S5",DO12="A"),単価表!$D$8,IF(AND($DQ$9="S5",DO12="B"),単価表!$E$8,IF(AND($DQ$9="S5",DO12="C"),単価表!$F$8,IF(AND($DQ$9="S4",DO12="A"),単価表!$D$9,IF(AND($DQ$9="S4",DO12="B"),単価表!$E$9,IF(AND($DQ$9="S4",DO12="C"),単価表!$F$9,IF(AND($DQ$9="S3",DO12="A"),単価表!$D$10,IF(AND($DQ$9="S3",DO12="B"),単価表!$E$10,IF(AND($DQ$9="S3",DO12="C"),単価表!$F$10,IF(AND($DQ$9="J3",DO12="A"),単価表!$D$14,IF(AND($DQ$9="J3",DO12="B"),単価表!$E$14,IF(AND($DQ$9="J3",DO12="C"),単価表!$F$14,IF(AND($DQ$9="J2",DO12="A"),単価表!$D$15,IF(AND($DQ$9="J2",DO12="B"),単価表!$E$15,IF(AND($DQ$9="J2",DO12="C"),単価表!$F$15,IF(AND($DQ$9="J1",DO12="A"),単価表!$D$16,IF(AND($DQ$9="J1",DO12="B"),単価表!$E$16,IF(AND($DQ$9="J1",DO12="C"),単価表!$F$16,IF(AND($DQ$9="J0",DO12="A"),単価表!$D$16,IF(AND($DQ$9="J0",DO12="B"),単価表!$E$16,IF(AND($DQ$9="J0",DO12="C"),単価表!$F$16,IF(AND($DQ$9="S012",DO12="A"),単価表!$D$11,IF(AND($DQ$9="S012",DO12="B"),単価表!$E$11,IF(AND($DQ$9="S012",DO12="C"),単価表!$F$11,"")))))))))))))))))))))))))))</f>
        <v/>
      </c>
      <c r="DT12" s="13" t="str">
        <f>IF(入力シート!DU11="〇",単価表!$D$18,"")</f>
        <v/>
      </c>
      <c r="DU12" s="13" t="str">
        <f>IF(入力シート!DV11="〇",単価表!$D$18,"")</f>
        <v/>
      </c>
      <c r="DV12" s="13" t="str">
        <f>IF(入力シート!DW11="〇",単価表!$D$19,"")</f>
        <v/>
      </c>
      <c r="DW12" s="13" t="str">
        <f>IF(入力シート!DX11="","",IF($DV$5="対象外","算定外",IF(入力シート!DX11="〇",単価表!$D$20)))</f>
        <v/>
      </c>
      <c r="DX12" s="16" t="str">
        <f t="shared" si="23"/>
        <v/>
      </c>
      <c r="DZ12" s="13">
        <v>4</v>
      </c>
      <c r="EA12" s="13" t="str">
        <f>IF(入力シート!EA11="","",入力シート!EA11)</f>
        <v>木</v>
      </c>
      <c r="EB12" s="14" t="str">
        <f>IF(入力シート!EC11="","",TIME(入力シート!EC11,入力シート!EE11,0))</f>
        <v/>
      </c>
      <c r="EC12" s="14" t="str">
        <f>IF(入力シート!EG11="","",TIME(入力シート!EG11,入力シート!EI11,0))</f>
        <v/>
      </c>
      <c r="ED12" s="14" t="str">
        <f t="shared" si="24"/>
        <v/>
      </c>
      <c r="EE12" s="14" t="str">
        <f t="shared" si="25"/>
        <v/>
      </c>
      <c r="EF12" s="14"/>
      <c r="EG12" s="80"/>
      <c r="EH12" s="80"/>
      <c r="EI12" s="94" t="str">
        <f>IF(AND($EG$9="S6",EE12="A"),単価表!$D$7,IF(AND($EG$9="S6",EE12="B"),単価表!$E$7,IF(AND($EG$9="S6",EE12="C"),単価表!$F$7,IF(AND($EG$9="S5",EE12="A"),単価表!$D$8,IF(AND($EG$9="S5",EE12="B"),単価表!$E$8,IF(AND($EG$9="S5",EE12="C"),単価表!$F$8,IF(AND($EG$9="S4",EE12="A"),単価表!$D$9,IF(AND($EG$9="S4",EE12="B"),単価表!$E$9,IF(AND($EG$9="S4",EE12="C"),単価表!$F$9,IF(AND($EG$9="S3",EE12="A"),単価表!$D$10,IF(AND($EG$9="S3",EE12="B"),単価表!$E$10,IF(AND($EG$9="S3",EE12="C"),単価表!$F$10,IF(AND($EG$9="J3",EE12="A"),単価表!$D$14,IF(AND($EG$9="J3",EE12="B"),単価表!$E$14,IF(AND($EG$9="J3",EE12="C"),単価表!$F$14,IF(AND($EG$9="J2",EE12="A"),単価表!$D$15,IF(AND($EG$9="J2",EE12="B"),単価表!$E$15,IF(AND($EG$9="J2",EE12="C"),単価表!$F$15,IF(AND($EG$9="J1",EE12="A"),単価表!$D$16,IF(AND($EG$9="J1",EE12="B"),単価表!$E$16,IF(AND($EG$9="J1",EE12="C"),単価表!$F$16,IF(AND($EG$9="J0",EE12="A"),単価表!$D$16,IF(AND($EG$9="J0",EE12="B"),単価表!$E$16,IF(AND($EG$9="J0",EE12="C"),単価表!$F$16,IF(AND($EG$9="S012",EE12="A"),単価表!$D$11,IF(AND($EG$9="S012",EE12="B"),単価表!$E$11,IF(AND($EG$9="S012",EE12="C"),単価表!$F$11,"")))))))))))))))))))))))))))</f>
        <v/>
      </c>
      <c r="EJ12" s="13" t="str">
        <f>IF(入力シート!EK11="〇",単価表!$D$18,"")</f>
        <v/>
      </c>
      <c r="EK12" s="13" t="str">
        <f>IF(入力シート!EL11="〇",単価表!$D$18,"")</f>
        <v/>
      </c>
      <c r="EL12" s="13" t="str">
        <f>IF(入力シート!EM11="〇",単価表!$D$19,"")</f>
        <v/>
      </c>
      <c r="EM12" s="13" t="str">
        <f>IF(入力シート!EN11="","",IF($EL$5="対象外","算定外",IF(入力シート!EN11="〇",単価表!$D$20)))</f>
        <v/>
      </c>
      <c r="EN12" s="16" t="str">
        <f t="shared" si="26"/>
        <v/>
      </c>
      <c r="EP12" s="13">
        <v>4</v>
      </c>
      <c r="EQ12" s="13" t="str">
        <f>IF(入力シート!EQ11="","",入力シート!EQ11)</f>
        <v>木</v>
      </c>
      <c r="ER12" s="14" t="str">
        <f>IF(入力シート!ES11="","",TIME(入力シート!ES11,入力シート!EU11,0))</f>
        <v/>
      </c>
      <c r="ES12" s="14" t="str">
        <f>IF(入力シート!EW11="","",TIME(入力シート!EW11,入力シート!EY11,0))</f>
        <v/>
      </c>
      <c r="ET12" s="14" t="str">
        <f t="shared" si="27"/>
        <v/>
      </c>
      <c r="EU12" s="14" t="str">
        <f t="shared" si="28"/>
        <v/>
      </c>
      <c r="EV12" s="14"/>
      <c r="EW12" s="80"/>
      <c r="EX12" s="80"/>
      <c r="EY12" s="94" t="str">
        <f>IF(AND($EW$9="S6",EU12="A"),単価表!$D$7,IF(AND($EW$9="S6",EU12="B"),単価表!$E$7,IF(AND($EW$9="S6",EU12="C"),単価表!$F$7,IF(AND($EW$9="S5",EU12="A"),単価表!$D$8,IF(AND($EW$9="S5",EU12="B"),単価表!$E$8,IF(AND($EW$9="S5",EU12="C"),単価表!$F$8,IF(AND($EW$9="S4",EU12="A"),単価表!$D$9,IF(AND($EW$9="S4",EU12="B"),単価表!$E$9,IF(AND($EW$9="S4",EU12="C"),単価表!$F$9,IF(AND($EW$9="S3",EU12="A"),単価表!$D$10,IF(AND($EW$9="S3",EU12="B"),単価表!$E$10,IF(AND($EW$9="S3",EU12="C"),単価表!$F$10,IF(AND($EW$9="J3",EU12="A"),単価表!$D$14,IF(AND($EW$9="J3",EU12="B"),単価表!$E$14,IF(AND($EW$9="J3",EU12="C"),単価表!$F$14,IF(AND($EW$9="J2",EU12="A"),単価表!$D$15,IF(AND($EW$9="J2",EU12="B"),単価表!$E$15,IF(AND($EW$9="J2",EU12="C"),単価表!$F$15,IF(AND($EW$9="J1",EU12="A"),単価表!$D$16,IF(AND($EW$9="J1",EU12="B"),単価表!$E$16,IF(AND($EW$9="J1",EU12="C"),単価表!$F$16,IF(AND($EW$9="J0",EU12="A"),単価表!$D$16,IF(AND($EW$9="J0",EU12="B"),単価表!$E$16,IF(AND($EW$9="J0",EU12="C"),単価表!$F$16,IF(AND($EW$9="S012",EU12="A"),単価表!$D$11,IF(AND($EW$9="S012",EU12="B"),単価表!$E$11,IF(AND($EW$9="S012",EU12="C"),単価表!$F$11,"")))))))))))))))))))))))))))</f>
        <v/>
      </c>
      <c r="EZ12" s="13" t="str">
        <f>IF(入力シート!FA11="〇",単価表!$D$18,"")</f>
        <v/>
      </c>
      <c r="FA12" s="13" t="str">
        <f>IF(入力シート!FB11="〇",単価表!$D$18,"")</f>
        <v/>
      </c>
      <c r="FB12" s="13" t="str">
        <f>IF(入力シート!FC11="〇",単価表!$D$19,"")</f>
        <v/>
      </c>
      <c r="FC12" s="13" t="str">
        <f>IF(入力シート!FD11="","",IF($FB$5="対象外","算定外",IF(入力シート!FD11="〇",単価表!$D$20)))</f>
        <v/>
      </c>
      <c r="FD12" s="16" t="str">
        <f t="shared" si="29"/>
        <v/>
      </c>
    </row>
    <row r="13" spans="1:160" x14ac:dyDescent="0.45">
      <c r="B13" s="13">
        <v>5</v>
      </c>
      <c r="C13" s="13" t="str">
        <f>IF(入力シート!C12="","",入力シート!C12)</f>
        <v>金</v>
      </c>
      <c r="D13" s="14" t="str">
        <f>IF(入力シート!E12="","",TIME(入力シート!E12,入力シート!G12,0))</f>
        <v/>
      </c>
      <c r="E13" s="14" t="str">
        <f>IF(入力シート!I12="","",TIME(入力シート!I12,入力シート!K12,0))</f>
        <v/>
      </c>
      <c r="F13" s="14" t="str">
        <f t="shared" si="0"/>
        <v/>
      </c>
      <c r="G13" s="14" t="str">
        <f t="shared" si="1"/>
        <v/>
      </c>
      <c r="H13" s="14"/>
      <c r="I13" s="15"/>
      <c r="J13" s="15"/>
      <c r="K13" s="94" t="str">
        <f>IF(AND($I$9="S6",G13="A"),単価表!$D$7,IF(AND($I$9="S6",G13="B"),単価表!$E$7,IF(AND($I$9="S6",G13="C"),単価表!$F$7,IF(AND($I$9="S5",G13="A"),単価表!$D$8,IF(AND($I$9="S5",G13="B"),単価表!$E$8,IF(AND($I$9="S5",G13="C"),単価表!$F$8,IF(AND($I$9="S4",G13="A"),単価表!$D$9,IF(AND($I$9="S4",G13="B"),単価表!$E$9,IF(AND($I$9="S4",G13="C"),単価表!$F$9,IF(AND($I$9="S3",G13="A"),単価表!$D$10,IF(AND($I$9="S3",G13="B"),単価表!$E$10,IF(AND($I$9="S3",G13="C"),単価表!$F$10,IF(AND($I$9="J3",G13="A"),単価表!$D$14,IF(AND($I$9="J3",G13="B"),単価表!$E$14,IF(AND($I$9="J3",G13="C"),単価表!$F$14,IF(AND($I$9="J2",G13="A"),単価表!$D$15,IF(AND($I$9="J2",G13="B"),単価表!$E$15,IF(AND($I$9="J2",G13="C"),単価表!$F$15,IF(AND($I$9="J1",G13="A"),単価表!$D$16,IF(AND($I$9="J1",G13="B"),単価表!$E$16,IF(AND($I$9="J1",G13="C"),単価表!$F$16,IF(AND($I$9="J0",G13="A"),単価表!$D$16,IF(AND($I$9="J0",G13="B"),単価表!$E$16,IF(AND($I$9="J0",G13="C"),単価表!$F$16,IF(AND($I$9="S012",G13="A"),単価表!$D$11,IF(AND($I$9="S012",G13="B"),単価表!$E$11,IF(AND($I$9="S012",G13="C"),単価表!$F$11,"")))))))))))))))))))))))))))</f>
        <v/>
      </c>
      <c r="L13" s="13" t="str">
        <f>IF(入力シート!M12="〇",単価表!$D$18,"")</f>
        <v/>
      </c>
      <c r="M13" s="13" t="str">
        <f>IF(入力シート!N12="〇",単価表!$D$18,"")</f>
        <v/>
      </c>
      <c r="N13" s="13" t="str">
        <f>IF(入力シート!O12="〇",単価表!$D$19,"")</f>
        <v/>
      </c>
      <c r="O13" s="13" t="str">
        <f>IF(入力シート!P12="","",IF($N$5="対象外","算定外",IF(入力シート!P12="〇",単価表!$D$20)))</f>
        <v/>
      </c>
      <c r="P13" s="16" t="str">
        <f t="shared" si="2"/>
        <v/>
      </c>
      <c r="R13" s="13">
        <v>5</v>
      </c>
      <c r="S13" s="13" t="str">
        <f>IF(入力シート!S12="","",入力シート!S12)</f>
        <v>金</v>
      </c>
      <c r="T13" s="14" t="str">
        <f>IF(入力シート!U12="","",TIME(入力シート!U12,入力シート!W12,0))</f>
        <v/>
      </c>
      <c r="U13" s="14" t="str">
        <f>IF(入力シート!Y12="","",TIME(入力シート!Y12,入力シート!AA12,0))</f>
        <v/>
      </c>
      <c r="V13" s="14" t="str">
        <f t="shared" si="3"/>
        <v/>
      </c>
      <c r="W13" s="14" t="str">
        <f t="shared" si="4"/>
        <v/>
      </c>
      <c r="X13" s="14"/>
      <c r="Y13" s="15"/>
      <c r="Z13" s="15"/>
      <c r="AA13" s="94" t="str">
        <f>IF(AND($Y$9="S6",W13="A"),単価表!$D$7,IF(AND($Y$9="S6",W13="B"),単価表!$E$7,IF(AND($Y$9="S6",W13="C"),単価表!$F$7,IF(AND($Y$9="S5",W13="A"),単価表!$D$8,IF(AND($Y$9="S5",W13="B"),単価表!$E$8,IF(AND($Y$9="S5",W13="C"),単価表!$F$8,IF(AND($Y$9="S4",W13="A"),単価表!$D$9,IF(AND($Y$9="S4",W13="B"),単価表!$E$9,IF(AND($Y$9="S4",W13="C"),単価表!$F$9,IF(AND($Y$9="S3",W13="A"),単価表!$D$10,IF(AND($Y$9="S3",W13="B"),単価表!$E$10,IF(AND($Y$9="S3",W13="C"),単価表!$F$10,IF(AND($Y$9="J3",W13="A"),単価表!$D$14,IF(AND($Y$9="J3",W13="B"),単価表!$E$14,IF(AND($Y$9="J3",W13="C"),単価表!$F$14,IF(AND($Y$9="J2",W13="A"),単価表!$D$15,IF(AND($Y$9="J2",W13="B"),単価表!$E$15,IF(AND($Y$9="J2",W13="C"),単価表!$F$15,IF(AND($Y$9="J1",W13="A"),単価表!$D$16,IF(AND($Y$9="J1",W13="B"),単価表!$E$16,IF(AND($Y$9="J1",W13="C"),単価表!$F$16,IF(AND($Y$9="J0",W13="A"),単価表!$D$16,IF(AND($Y$9="J0",W13="B"),単価表!$E$16,IF(AND($Y$9="J0",W13="C"),単価表!$F$16,IF(AND($Y$9="S012",W13="A"),単価表!$D$11,IF(AND($Y$9="S012",W13="B"),単価表!$E$11,IF(AND($Y$9="S012",W13="C"),単価表!$F$11,"")))))))))))))))))))))))))))</f>
        <v/>
      </c>
      <c r="AB13" s="13" t="str">
        <f>IF(入力シート!AC12="〇",単価表!$D$18,"")</f>
        <v/>
      </c>
      <c r="AC13" s="13" t="str">
        <f>IF(入力シート!AD12="〇",単価表!$D$18,"")</f>
        <v/>
      </c>
      <c r="AD13" s="13" t="str">
        <f>IF(入力シート!AE12="〇",単価表!$D$19,"")</f>
        <v/>
      </c>
      <c r="AE13" s="13" t="str">
        <f>IF(入力シート!AF12="","",IF($AE$5="対象外","算定外",IF(入力シート!AF12="〇",単価表!$D$20)))</f>
        <v/>
      </c>
      <c r="AF13" s="16" t="str">
        <f t="shared" si="5"/>
        <v/>
      </c>
      <c r="AH13" s="13">
        <v>5</v>
      </c>
      <c r="AI13" s="13" t="str">
        <f>IF(入力シート!AI12="","",入力シート!AI12)</f>
        <v>金</v>
      </c>
      <c r="AJ13" s="14" t="str">
        <f>IF(入力シート!AK12="","",TIME(入力シート!AK12,入力シート!AM12,0))</f>
        <v/>
      </c>
      <c r="AK13" s="14" t="str">
        <f>IF(入力シート!AO12="","",TIME(入力シート!AO12,入力シート!AQ12,0))</f>
        <v/>
      </c>
      <c r="AL13" s="14" t="str">
        <f t="shared" si="6"/>
        <v/>
      </c>
      <c r="AM13" s="14" t="str">
        <f t="shared" si="7"/>
        <v/>
      </c>
      <c r="AN13" s="14"/>
      <c r="AO13" s="80"/>
      <c r="AP13" s="80"/>
      <c r="AQ13" s="94" t="str">
        <f>IF(AND($AO$9="S6",AM13="A"),単価表!$D$7,IF(AND($AO$9="S6",AM13="B"),単価表!$E$7,IF(AND($AO$9="S6",AM13="C"),単価表!$F$7,IF(AND($AO$9="S5",AM13="A"),単価表!$D$8,IF(AND($AO$9="S5",AM13="B"),単価表!$E$8,IF(AND($AO$9="S5",AM13="C"),単価表!$F$8,IF(AND($AO$9="S4",AM13="A"),単価表!$D$9,IF(AND($AO$9="S4",AM13="B"),単価表!$E$9,IF(AND($AO$9="S4",AM13="C"),単価表!$F$9,IF(AND($AO$9="S3",AM13="A"),単価表!$D$10,IF(AND($AO$9="S3",AM13="B"),単価表!$E$10,IF(AND($AO$9="S3",AM13="C"),単価表!$F$10,IF(AND($AO$9="J3",AM13="A"),単価表!$D$14,IF(AND($AO$9="J3",AM13="B"),単価表!$E$14,IF(AND($AO$9="J3",AM13="C"),単価表!$F$14,IF(AND($AO$9="J2",AM13="A"),単価表!$D$15,IF(AND($AO$9="J2",AM13="B"),単価表!$E$15,IF(AND($AO$9="J2",AM13="C"),単価表!$F$15,IF(AND($AO$9="J1",AM13="A"),単価表!$D$16,IF(AND($AO$9="J1",AM13="B"),単価表!$E$16,IF(AND($AO$9="J1",AM13="C"),単価表!$F$16,IF(AND($AO$9="J0",AM13="A"),単価表!$D$16,IF(AND($AO$9="J0",AM13="B"),単価表!$E$16,IF(AND($AO$9="J0",AM13="C"),単価表!$F$16,IF(AND($AO$9="S012",AM13="A"),単価表!$D$11,IF(AND($AO$9="S012",AM13="B"),単価表!$E$11,IF(AND($AO$9="S012",AM13="C"),単価表!$F$11,"")))))))))))))))))))))))))))</f>
        <v/>
      </c>
      <c r="AR13" s="13" t="str">
        <f>IF(入力シート!AS12="〇",単価表!$D$18,"")</f>
        <v/>
      </c>
      <c r="AS13" s="13" t="str">
        <f>IF(入力シート!AT12="〇",単価表!$D$18,"")</f>
        <v/>
      </c>
      <c r="AT13" s="13" t="str">
        <f>IF(入力シート!AU12="〇",単価表!$D$19,"")</f>
        <v/>
      </c>
      <c r="AU13" s="13" t="str">
        <f>IF(入力シート!AV12="","",IF($AT$5="対象外","算定外",IF(入力シート!AV12="〇",単価表!$D$20)))</f>
        <v/>
      </c>
      <c r="AV13" s="16" t="str">
        <f t="shared" si="8"/>
        <v/>
      </c>
      <c r="AX13" s="13">
        <v>5</v>
      </c>
      <c r="AY13" s="13" t="str">
        <f>IF(入力シート!AY12="","",入力シート!AY12)</f>
        <v>金</v>
      </c>
      <c r="AZ13" s="14" t="str">
        <f>IF(入力シート!BA12="","",TIME(入力シート!BA12,入力シート!BC12,0))</f>
        <v/>
      </c>
      <c r="BA13" s="14" t="str">
        <f>IF(入力シート!BE12="","",TIME(入力シート!BE12,入力シート!BG12,0))</f>
        <v/>
      </c>
      <c r="BB13" s="14" t="str">
        <f t="shared" si="9"/>
        <v/>
      </c>
      <c r="BC13" s="14" t="str">
        <f t="shared" si="10"/>
        <v/>
      </c>
      <c r="BD13" s="14"/>
      <c r="BE13" s="80"/>
      <c r="BF13" s="80"/>
      <c r="BG13" s="94" t="str">
        <f>IF(AND($BE$9="S6",BC13="A"),単価表!$D$7,IF(AND($BE$9="S6",BC13="B"),単価表!$E$7,IF(AND($BE$9="S6",BC13="C"),単価表!$F$7,IF(AND($BE$9="S5",BC13="A"),単価表!$D$8,IF(AND($BE$9="S5",BC13="B"),単価表!$E$8,IF(AND($BE$9="S5",BC13="C"),単価表!$F$8,IF(AND($BE$9="S4",BC13="A"),単価表!$D$9,IF(AND($BE$9="S4",BC13="B"),単価表!$E$9,IF(AND($BE$9="S4",BC13="C"),単価表!$F$9,IF(AND($BE$9="S3",BC13="A"),単価表!$D$10,IF(AND($BE$9="S3",BC13="B"),単価表!$E$10,IF(AND($BE$9="S3",BC13="C"),単価表!$F$10,IF(AND($BE$9="J3",BC13="A"),単価表!$D$14,IF(AND($BE$9="J3",BC13="B"),単価表!$E$14,IF(AND($BE$9="J3",BC13="C"),単価表!$F$14,IF(AND($BE$9="J2",BC13="A"),単価表!$D$15,IF(AND($BE$9="J2",BC13="B"),単価表!$E$15,IF(AND($BE$9="J2",BC13="C"),単価表!$F$15,IF(AND($BE$9="J1",BC13="A"),単価表!$D$16,IF(AND($BE$9="J1",BC13="B"),単価表!$E$16,IF(AND($BE$9="J1",BC13="C"),単価表!$F$16,IF(AND($BE$9="J0",BC13="A"),単価表!$D$16,IF(AND($BE$9="J0",BC13="B"),単価表!$E$16,IF(AND($BE$9="J0",BC13="C"),単価表!$F$16,IF(AND($BE$9="S012",BC13="A"),単価表!$D$11,IF(AND($BE$9="S012",BC13="B"),単価表!$E$11,IF(AND($BE$9="S012",BC13="C"),単価表!$F$11,"")))))))))))))))))))))))))))</f>
        <v/>
      </c>
      <c r="BH13" s="13" t="str">
        <f>IF(入力シート!BI12="〇",単価表!$D$18,"")</f>
        <v/>
      </c>
      <c r="BI13" s="13" t="str">
        <f>IF(入力シート!BJ12="〇",単価表!$D$18,"")</f>
        <v/>
      </c>
      <c r="BJ13" s="13" t="str">
        <f>IF(入力シート!BK12="〇",単価表!$D$19,"")</f>
        <v/>
      </c>
      <c r="BK13" s="13" t="str">
        <f>IF(入力シート!BL12="","",IF($BJ$5="対象外","算定外",IF(入力シート!BL12="〇",単価表!$D$20)))</f>
        <v/>
      </c>
      <c r="BL13" s="16" t="str">
        <f t="shared" si="11"/>
        <v/>
      </c>
      <c r="BN13" s="13">
        <v>5</v>
      </c>
      <c r="BO13" s="13" t="str">
        <f>IF(入力シート!BO12="","",入力シート!BO12)</f>
        <v>金</v>
      </c>
      <c r="BP13" s="14" t="str">
        <f>IF(入力シート!BQ12="","",TIME(入力シート!BQ12,入力シート!BS12,0))</f>
        <v/>
      </c>
      <c r="BQ13" s="14" t="str">
        <f>IF(入力シート!BU12="","",TIME(入力シート!BU12,入力シート!BW12,0))</f>
        <v/>
      </c>
      <c r="BR13" s="14" t="str">
        <f t="shared" si="12"/>
        <v/>
      </c>
      <c r="BS13" s="14" t="str">
        <f t="shared" si="13"/>
        <v/>
      </c>
      <c r="BT13" s="14"/>
      <c r="BU13" s="80"/>
      <c r="BV13" s="80"/>
      <c r="BW13" s="94" t="str">
        <f>IF(AND($BU$9="S6",BS13="A"),単価表!$D$7,IF(AND($BU$9="S6",BS13="B"),単価表!$E$7,IF(AND($BU$9="S6",BS13="C"),単価表!$F$7,IF(AND($BU$9="S5",BS13="A"),単価表!$D$8,IF(AND($BU$9="S5",BS13="B"),単価表!$E$8,IF(AND($BU$9="S5",BS13="C"),単価表!$F$8,IF(AND($BU$9="S4",BS13="A"),単価表!$D$9,IF(AND($BU$9="S4",BS13="B"),単価表!$E$9,IF(AND($BU$9="S4",BS13="C"),単価表!$F$9,IF(AND($BU$9="S3",BS13="A"),単価表!$D$10,IF(AND($BU$9="S3",BS13="B"),単価表!$E$10,IF(AND($BU$9="S3",BS13="C"),単価表!$F$10,IF(AND($BU$9="J3",BS13="A"),単価表!$D$14,IF(AND($BU$9="J3",BS13="B"),単価表!$E$14,IF(AND($BU$9="J3",BS13="C"),単価表!$F$14,IF(AND($BU$9="J2",BS13="A"),単価表!$D$15,IF(AND($BU$9="J2",BS13="B"),単価表!$E$15,IF(AND($BU$9="J2",BS13="C"),単価表!$F$15,IF(AND($BU$9="J1",BS13="A"),単価表!$D$16,IF(AND($BU$9="J1",BS13="B"),単価表!$E$16,IF(AND($BU$9="J1",BS13="C"),単価表!$F$16,IF(AND($BU$9="J0",BS13="A"),単価表!$D$16,IF(AND($BU$9="J0",BS13="B"),単価表!$E$16,IF(AND($BU$9="J0",BS13="C"),単価表!$F$16,IF(AND($BU$9="S012",BS13="A"),単価表!$D$11,IF(AND($BU$9="S012",BS13="B"),単価表!$E$11,IF(AND($BU$9="S012",BS13="C"),単価表!$F$11,"")))))))))))))))))))))))))))</f>
        <v/>
      </c>
      <c r="BX13" s="13" t="str">
        <f>IF(入力シート!BY12="〇",単価表!$D$18,"")</f>
        <v/>
      </c>
      <c r="BY13" s="13" t="str">
        <f>IF(入力シート!BZ12="〇",単価表!$D$18,"")</f>
        <v/>
      </c>
      <c r="BZ13" s="13" t="str">
        <f>IF(入力シート!CA12="〇",単価表!$D$19,"")</f>
        <v/>
      </c>
      <c r="CA13" s="13" t="str">
        <f>IF(入力シート!CB12="","",IF($BZ$5="対象外","算定外",IF(入力シート!CB12="〇",単価表!$D$20)))</f>
        <v/>
      </c>
      <c r="CB13" s="16" t="str">
        <f t="shared" si="14"/>
        <v/>
      </c>
      <c r="CD13" s="13">
        <v>5</v>
      </c>
      <c r="CE13" s="13" t="str">
        <f>IF(入力シート!CE12="","",入力シート!CE12)</f>
        <v>金</v>
      </c>
      <c r="CF13" s="14" t="str">
        <f>IF(入力シート!CG12="","",TIME(入力シート!CG12,入力シート!CI12,0))</f>
        <v/>
      </c>
      <c r="CG13" s="14" t="str">
        <f>IF(入力シート!CK12="","",TIME(入力シート!CK12,入力シート!CM12,0))</f>
        <v/>
      </c>
      <c r="CH13" s="14" t="str">
        <f t="shared" si="15"/>
        <v/>
      </c>
      <c r="CI13" s="14" t="str">
        <f t="shared" si="16"/>
        <v/>
      </c>
      <c r="CJ13" s="14"/>
      <c r="CK13" s="80"/>
      <c r="CL13" s="80"/>
      <c r="CM13" s="94" t="str">
        <f>IF(AND($CK$9="S6",CI13="A"),単価表!$D$7,IF(AND($CK$9="S6",CI13="B"),単価表!$E$7,IF(AND($CK$9="S6",CI13="C"),単価表!$F$7,IF(AND($CK$9="S5",CI13="A"),単価表!$D$8,IF(AND($CK$9="S5",CI13="B"),単価表!$E$8,IF(AND($CK$9="S5",CI13="C"),単価表!$F$8,IF(AND($CK$9="S4",CI13="A"),単価表!$D$9,IF(AND($CK$9="S4",CI13="B"),単価表!$E$9,IF(AND($CK$9="S4",CI13="C"),単価表!$F$9,IF(AND($CK$9="S3",CI13="A"),単価表!$D$10,IF(AND($CK$9="S3",CI13="B"),単価表!$E$10,IF(AND($CK$9="S3",CI13="C"),単価表!$F$10,IF(AND($CK$9="J3",CI13="A"),単価表!$D$14,IF(AND($CK$9="J3",CI13="B"),単価表!$E$14,IF(AND($CK$9="J3",CI13="C"),単価表!$F$14,IF(AND($CK$9="J2",CI13="A"),単価表!$D$15,IF(AND($CK$9="J2",CI13="B"),単価表!$E$15,IF(AND($CK$9="J2",CI13="C"),単価表!$F$15,IF(AND($CK$9="J1",CI13="A"),単価表!$D$16,IF(AND($CK$9="J1",CI13="B"),単価表!$E$16,IF(AND($CK$9="J1",CI13="C"),単価表!$F$16,IF(AND($CK$9="J0",CI13="A"),単価表!$D$16,IF(AND($CK$9="J0",CI13="B"),単価表!$E$16,IF(AND($CK$9="J0",CI13="C"),単価表!$F$16,IF(AND($CK$9="S012",CI13="A"),単価表!$D$11,IF(AND($CK$9="S012",CI13="B"),単価表!$E$11,IF(AND($CK$9="S012",CI13="C"),単価表!$F$11,"")))))))))))))))))))))))))))</f>
        <v/>
      </c>
      <c r="CN13" s="13" t="str">
        <f>IF(入力シート!CO12="〇",単価表!$D$18,"")</f>
        <v/>
      </c>
      <c r="CO13" s="13" t="str">
        <f>IF(入力シート!CP12="〇",単価表!$D$18,"")</f>
        <v/>
      </c>
      <c r="CP13" s="13" t="str">
        <f>IF(入力シート!CQ12="〇",単価表!$D$19,"")</f>
        <v/>
      </c>
      <c r="CQ13" s="13" t="str">
        <f>IF(入力シート!CR12="","",IF($CP$5="対象外","算定外",IF(入力シート!CR12="〇",単価表!$D$20)))</f>
        <v/>
      </c>
      <c r="CR13" s="16" t="str">
        <f t="shared" si="17"/>
        <v/>
      </c>
      <c r="CT13" s="13">
        <v>5</v>
      </c>
      <c r="CU13" s="13" t="str">
        <f>IF(入力シート!CU12="","",入力シート!CU12)</f>
        <v>金</v>
      </c>
      <c r="CV13" s="14" t="str">
        <f>IF(入力シート!CW12="","",TIME(入力シート!CW12,入力シート!CY12,0))</f>
        <v/>
      </c>
      <c r="CW13" s="14" t="str">
        <f>IF(入力シート!DA12="","",TIME(入力シート!DA12,入力シート!DC12,0))</f>
        <v/>
      </c>
      <c r="CX13" s="14" t="str">
        <f t="shared" si="18"/>
        <v/>
      </c>
      <c r="CY13" s="14" t="str">
        <f t="shared" si="19"/>
        <v/>
      </c>
      <c r="CZ13" s="14"/>
      <c r="DA13" s="80"/>
      <c r="DB13" s="80"/>
      <c r="DC13" s="94" t="str">
        <f>IF(AND($DA$9="S6",CY13="A"),単価表!$D$7,IF(AND($DA$9="S6",CY13="B"),単価表!$E$7,IF(AND($DA$9="S6",CY13="C"),単価表!$F$7,IF(AND($DA$9="S5",CY13="A"),単価表!$D$8,IF(AND($DA$9="S5",CY13="B"),単価表!$E$8,IF(AND($DA$9="S5",CY13="C"),単価表!$F$8,IF(AND($DA$9="S4",CY13="A"),単価表!$D$9,IF(AND($DA$9="S4",CY13="B"),単価表!$E$9,IF(AND($DA$9="S4",CY13="C"),単価表!$F$9,IF(AND($DA$9="S3",CY13="A"),単価表!$D$10,IF(AND($DA$9="S3",CY13="B"),単価表!$E$10,IF(AND($DA$9="S3",CY13="C"),単価表!$F$10,IF(AND($DA$9="J3",CY13="A"),単価表!$D$14,IF(AND($DA$9="J3",CY13="B"),単価表!$E$14,IF(AND($DA$9="J3",CY13="C"),単価表!$F$14,IF(AND($DA$9="J2",CY13="A"),単価表!$D$15,IF(AND($DA$9="J2",CY13="B"),単価表!$E$15,IF(AND($DA$9="J2",CY13="C"),単価表!$F$15,IF(AND($DA$9="J1",CY13="A"),単価表!$D$16,IF(AND($DA$9="J1",CY13="B"),単価表!$E$16,IF(AND($DA$9="J1",CY13="C"),単価表!$F$16,IF(AND($DA$9="J0",CY13="A"),単価表!$D$16,IF(AND($DA$9="J0",CY13="B"),単価表!$E$16,IF(AND($DA$9="J0",CY13="C"),単価表!$F$16,IF(AND($DA$9="S012",CY13="A"),単価表!$D$11,IF(AND($DA$9="S012",CY13="B"),単価表!$E$11,IF(AND($DA$9="S012",CY13="C"),単価表!$F$11,"")))))))))))))))))))))))))))</f>
        <v/>
      </c>
      <c r="DD13" s="13" t="str">
        <f>IF(入力シート!DE12="〇",単価表!$D$18,"")</f>
        <v/>
      </c>
      <c r="DE13" s="13" t="str">
        <f>IF(入力シート!DF12="〇",単価表!$D$18,"")</f>
        <v/>
      </c>
      <c r="DF13" s="13" t="str">
        <f>IF(入力シート!DG12="〇",単価表!$D$19,"")</f>
        <v/>
      </c>
      <c r="DG13" s="13" t="str">
        <f>IF(入力シート!DH12="","",IF($DF$5="対象外","算定外",IF(入力シート!DH12="〇",単価表!$D$20)))</f>
        <v/>
      </c>
      <c r="DH13" s="16" t="str">
        <f t="shared" si="20"/>
        <v/>
      </c>
      <c r="DJ13" s="13">
        <v>5</v>
      </c>
      <c r="DK13" s="13" t="str">
        <f>IF(入力シート!DK12="","",入力シート!DK12)</f>
        <v>金</v>
      </c>
      <c r="DL13" s="14" t="str">
        <f>IF(入力シート!DM12="","",TIME(入力シート!DM12,入力シート!DO12,0))</f>
        <v/>
      </c>
      <c r="DM13" s="14" t="str">
        <f>IF(入力シート!DQ12="","",TIME(入力シート!DQ12,入力シート!DS12,0))</f>
        <v/>
      </c>
      <c r="DN13" s="14" t="str">
        <f t="shared" si="21"/>
        <v/>
      </c>
      <c r="DO13" s="14" t="str">
        <f t="shared" si="22"/>
        <v/>
      </c>
      <c r="DP13" s="14"/>
      <c r="DQ13" s="80"/>
      <c r="DR13" s="80"/>
      <c r="DS13" s="94" t="str">
        <f>IF(AND($DQ$9="S6",DO13="A"),単価表!$D$7,IF(AND($DQ$9="S6",DO13="B"),単価表!$E$7,IF(AND($DQ$9="S6",DO13="C"),単価表!$F$7,IF(AND($DQ$9="S5",DO13="A"),単価表!$D$8,IF(AND($DQ$9="S5",DO13="B"),単価表!$E$8,IF(AND($DQ$9="S5",DO13="C"),単価表!$F$8,IF(AND($DQ$9="S4",DO13="A"),単価表!$D$9,IF(AND($DQ$9="S4",DO13="B"),単価表!$E$9,IF(AND($DQ$9="S4",DO13="C"),単価表!$F$9,IF(AND($DQ$9="S3",DO13="A"),単価表!$D$10,IF(AND($DQ$9="S3",DO13="B"),単価表!$E$10,IF(AND($DQ$9="S3",DO13="C"),単価表!$F$10,IF(AND($DQ$9="J3",DO13="A"),単価表!$D$14,IF(AND($DQ$9="J3",DO13="B"),単価表!$E$14,IF(AND($DQ$9="J3",DO13="C"),単価表!$F$14,IF(AND($DQ$9="J2",DO13="A"),単価表!$D$15,IF(AND($DQ$9="J2",DO13="B"),単価表!$E$15,IF(AND($DQ$9="J2",DO13="C"),単価表!$F$15,IF(AND($DQ$9="J1",DO13="A"),単価表!$D$16,IF(AND($DQ$9="J1",DO13="B"),単価表!$E$16,IF(AND($DQ$9="J1",DO13="C"),単価表!$F$16,IF(AND($DQ$9="J0",DO13="A"),単価表!$D$16,IF(AND($DQ$9="J0",DO13="B"),単価表!$E$16,IF(AND($DQ$9="J0",DO13="C"),単価表!$F$16,IF(AND($DQ$9="S012",DO13="A"),単価表!$D$11,IF(AND($DQ$9="S012",DO13="B"),単価表!$E$11,IF(AND($DQ$9="S012",DO13="C"),単価表!$F$11,"")))))))))))))))))))))))))))</f>
        <v/>
      </c>
      <c r="DT13" s="13" t="str">
        <f>IF(入力シート!DU12="〇",単価表!$D$18,"")</f>
        <v/>
      </c>
      <c r="DU13" s="13" t="str">
        <f>IF(入力シート!DV12="〇",単価表!$D$18,"")</f>
        <v/>
      </c>
      <c r="DV13" s="13" t="str">
        <f>IF(入力シート!DW12="〇",単価表!$D$19,"")</f>
        <v/>
      </c>
      <c r="DW13" s="13" t="str">
        <f>IF(入力シート!DX12="","",IF($DV$5="対象外","算定外",IF(入力シート!DX12="〇",単価表!$D$20)))</f>
        <v/>
      </c>
      <c r="DX13" s="16" t="str">
        <f t="shared" si="23"/>
        <v/>
      </c>
      <c r="DZ13" s="13">
        <v>5</v>
      </c>
      <c r="EA13" s="13" t="str">
        <f>IF(入力シート!EA12="","",入力シート!EA12)</f>
        <v>金</v>
      </c>
      <c r="EB13" s="14" t="str">
        <f>IF(入力シート!EC12="","",TIME(入力シート!EC12,入力シート!EE12,0))</f>
        <v/>
      </c>
      <c r="EC13" s="14" t="str">
        <f>IF(入力シート!EG12="","",TIME(入力シート!EG12,入力シート!EI12,0))</f>
        <v/>
      </c>
      <c r="ED13" s="14" t="str">
        <f t="shared" si="24"/>
        <v/>
      </c>
      <c r="EE13" s="14" t="str">
        <f t="shared" si="25"/>
        <v/>
      </c>
      <c r="EF13" s="14"/>
      <c r="EG13" s="80"/>
      <c r="EH13" s="80"/>
      <c r="EI13" s="94" t="str">
        <f>IF(AND($EG$9="S6",EE13="A"),単価表!$D$7,IF(AND($EG$9="S6",EE13="B"),単価表!$E$7,IF(AND($EG$9="S6",EE13="C"),単価表!$F$7,IF(AND($EG$9="S5",EE13="A"),単価表!$D$8,IF(AND($EG$9="S5",EE13="B"),単価表!$E$8,IF(AND($EG$9="S5",EE13="C"),単価表!$F$8,IF(AND($EG$9="S4",EE13="A"),単価表!$D$9,IF(AND($EG$9="S4",EE13="B"),単価表!$E$9,IF(AND($EG$9="S4",EE13="C"),単価表!$F$9,IF(AND($EG$9="S3",EE13="A"),単価表!$D$10,IF(AND($EG$9="S3",EE13="B"),単価表!$E$10,IF(AND($EG$9="S3",EE13="C"),単価表!$F$10,IF(AND($EG$9="J3",EE13="A"),単価表!$D$14,IF(AND($EG$9="J3",EE13="B"),単価表!$E$14,IF(AND($EG$9="J3",EE13="C"),単価表!$F$14,IF(AND($EG$9="J2",EE13="A"),単価表!$D$15,IF(AND($EG$9="J2",EE13="B"),単価表!$E$15,IF(AND($EG$9="J2",EE13="C"),単価表!$F$15,IF(AND($EG$9="J1",EE13="A"),単価表!$D$16,IF(AND($EG$9="J1",EE13="B"),単価表!$E$16,IF(AND($EG$9="J1",EE13="C"),単価表!$F$16,IF(AND($EG$9="J0",EE13="A"),単価表!$D$16,IF(AND($EG$9="J0",EE13="B"),単価表!$E$16,IF(AND($EG$9="J0",EE13="C"),単価表!$F$16,IF(AND($EG$9="S012",EE13="A"),単価表!$D$11,IF(AND($EG$9="S012",EE13="B"),単価表!$E$11,IF(AND($EG$9="S012",EE13="C"),単価表!$F$11,"")))))))))))))))))))))))))))</f>
        <v/>
      </c>
      <c r="EJ13" s="13" t="str">
        <f>IF(入力シート!EK12="〇",単価表!$D$18,"")</f>
        <v/>
      </c>
      <c r="EK13" s="13" t="str">
        <f>IF(入力シート!EL12="〇",単価表!$D$18,"")</f>
        <v/>
      </c>
      <c r="EL13" s="13" t="str">
        <f>IF(入力シート!EM12="〇",単価表!$D$19,"")</f>
        <v/>
      </c>
      <c r="EM13" s="13" t="str">
        <f>IF(入力シート!EN12="","",IF($EL$5="対象外","算定外",IF(入力シート!EN12="〇",単価表!$D$20)))</f>
        <v/>
      </c>
      <c r="EN13" s="16" t="str">
        <f t="shared" si="26"/>
        <v/>
      </c>
      <c r="EP13" s="13">
        <v>5</v>
      </c>
      <c r="EQ13" s="13" t="str">
        <f>IF(入力シート!EQ12="","",入力シート!EQ12)</f>
        <v>金</v>
      </c>
      <c r="ER13" s="14" t="str">
        <f>IF(入力シート!ES12="","",TIME(入力シート!ES12,入力シート!EU12,0))</f>
        <v/>
      </c>
      <c r="ES13" s="14" t="str">
        <f>IF(入力シート!EW12="","",TIME(入力シート!EW12,入力シート!EY12,0))</f>
        <v/>
      </c>
      <c r="ET13" s="14" t="str">
        <f t="shared" si="27"/>
        <v/>
      </c>
      <c r="EU13" s="14" t="str">
        <f t="shared" si="28"/>
        <v/>
      </c>
      <c r="EV13" s="14"/>
      <c r="EW13" s="80"/>
      <c r="EX13" s="80"/>
      <c r="EY13" s="94" t="str">
        <f>IF(AND($EW$9="S6",EU13="A"),単価表!$D$7,IF(AND($EW$9="S6",EU13="B"),単価表!$E$7,IF(AND($EW$9="S6",EU13="C"),単価表!$F$7,IF(AND($EW$9="S5",EU13="A"),単価表!$D$8,IF(AND($EW$9="S5",EU13="B"),単価表!$E$8,IF(AND($EW$9="S5",EU13="C"),単価表!$F$8,IF(AND($EW$9="S4",EU13="A"),単価表!$D$9,IF(AND($EW$9="S4",EU13="B"),単価表!$E$9,IF(AND($EW$9="S4",EU13="C"),単価表!$F$9,IF(AND($EW$9="S3",EU13="A"),単価表!$D$10,IF(AND($EW$9="S3",EU13="B"),単価表!$E$10,IF(AND($EW$9="S3",EU13="C"),単価表!$F$10,IF(AND($EW$9="J3",EU13="A"),単価表!$D$14,IF(AND($EW$9="J3",EU13="B"),単価表!$E$14,IF(AND($EW$9="J3",EU13="C"),単価表!$F$14,IF(AND($EW$9="J2",EU13="A"),単価表!$D$15,IF(AND($EW$9="J2",EU13="B"),単価表!$E$15,IF(AND($EW$9="J2",EU13="C"),単価表!$F$15,IF(AND($EW$9="J1",EU13="A"),単価表!$D$16,IF(AND($EW$9="J1",EU13="B"),単価表!$E$16,IF(AND($EW$9="J1",EU13="C"),単価表!$F$16,IF(AND($EW$9="J0",EU13="A"),単価表!$D$16,IF(AND($EW$9="J0",EU13="B"),単価表!$E$16,IF(AND($EW$9="J0",EU13="C"),単価表!$F$16,IF(AND($EW$9="S012",EU13="A"),単価表!$D$11,IF(AND($EW$9="S012",EU13="B"),単価表!$E$11,IF(AND($EW$9="S012",EU13="C"),単価表!$F$11,"")))))))))))))))))))))))))))</f>
        <v/>
      </c>
      <c r="EZ13" s="13" t="str">
        <f>IF(入力シート!FA12="〇",単価表!$D$18,"")</f>
        <v/>
      </c>
      <c r="FA13" s="13" t="str">
        <f>IF(入力シート!FB12="〇",単価表!$D$18,"")</f>
        <v/>
      </c>
      <c r="FB13" s="13" t="str">
        <f>IF(入力シート!FC12="〇",単価表!$D$19,"")</f>
        <v/>
      </c>
      <c r="FC13" s="13" t="str">
        <f>IF(入力シート!FD12="","",IF($FB$5="対象外","算定外",IF(入力シート!FD12="〇",単価表!$D$20)))</f>
        <v/>
      </c>
      <c r="FD13" s="16" t="str">
        <f t="shared" si="29"/>
        <v/>
      </c>
    </row>
    <row r="14" spans="1:160" x14ac:dyDescent="0.45">
      <c r="B14" s="13">
        <v>6</v>
      </c>
      <c r="C14" s="13" t="str">
        <f>IF(入力シート!C13="","",入力シート!C13)</f>
        <v>土</v>
      </c>
      <c r="D14" s="14" t="str">
        <f>IF(入力シート!E13="","",TIME(入力シート!E13,入力シート!G13,0))</f>
        <v/>
      </c>
      <c r="E14" s="14" t="str">
        <f>IF(入力シート!I13="","",TIME(入力シート!I13,入力シート!K13,0))</f>
        <v/>
      </c>
      <c r="F14" s="14" t="str">
        <f t="shared" si="0"/>
        <v/>
      </c>
      <c r="G14" s="14" t="str">
        <f>IF(F14="","",IF(F14&lt;TIME(0,20,0),"算定外",IF(AND(TIME(0,20,0)&lt;=F14,F14&lt;TIME(4,15,0)),"A",IF(AND(TIME(4,15,0)&lt;=F14,F14&lt;TIME(8,15,0)),"B","C"))))</f>
        <v/>
      </c>
      <c r="H14" s="14"/>
      <c r="I14" s="15"/>
      <c r="J14" s="15"/>
      <c r="K14" s="94" t="str">
        <f>IF(AND($I$9="S6",G14="A"),単価表!$D$7,IF(AND($I$9="S6",G14="B"),単価表!$E$7,IF(AND($I$9="S6",G14="C"),単価表!$F$7,IF(AND($I$9="S5",G14="A"),単価表!$D$8,IF(AND($I$9="S5",G14="B"),単価表!$E$8,IF(AND($I$9="S5",G14="C"),単価表!$F$8,IF(AND($I$9="S4",G14="A"),単価表!$D$9,IF(AND($I$9="S4",G14="B"),単価表!$E$9,IF(AND($I$9="S4",G14="C"),単価表!$F$9,IF(AND($I$9="S3",G14="A"),単価表!$D$10,IF(AND($I$9="S3",G14="B"),単価表!$E$10,IF(AND($I$9="S3",G14="C"),単価表!$F$10,IF(AND($I$9="J3",G14="A"),単価表!$D$14,IF(AND($I$9="J3",G14="B"),単価表!$E$14,IF(AND($I$9="J3",G14="C"),単価表!$F$14,IF(AND($I$9="J2",G14="A"),単価表!$D$15,IF(AND($I$9="J2",G14="B"),単価表!$E$15,IF(AND($I$9="J2",G14="C"),単価表!$F$15,IF(AND($I$9="J1",G14="A"),単価表!$D$16,IF(AND($I$9="J1",G14="B"),単価表!$E$16,IF(AND($I$9="J1",G14="C"),単価表!$F$16,IF(AND($I$9="J0",G14="A"),単価表!$D$16,IF(AND($I$9="J0",G14="B"),単価表!$E$16,IF(AND($I$9="J0",G14="C"),単価表!$F$16,IF(AND($I$9="S012",G14="A"),単価表!$D$11,IF(AND($I$9="S012",G14="B"),単価表!$E$11,IF(AND($I$9="S012",G14="C"),単価表!$F$11,"")))))))))))))))))))))))))))</f>
        <v/>
      </c>
      <c r="L14" s="13" t="str">
        <f>IF(入力シート!M13="〇",単価表!$D$18,"")</f>
        <v/>
      </c>
      <c r="M14" s="13" t="str">
        <f>IF(入力シート!N13="〇",単価表!$D$18,"")</f>
        <v/>
      </c>
      <c r="N14" s="13" t="str">
        <f>IF(入力シート!O13="〇",単価表!$D$19,"")</f>
        <v/>
      </c>
      <c r="O14" s="13" t="str">
        <f>IF(入力シート!P13="","",IF($N$5="対象外","算定外",IF(入力シート!P13="〇",単価表!$D$20)))</f>
        <v/>
      </c>
      <c r="P14" s="16" t="str">
        <f t="shared" si="2"/>
        <v/>
      </c>
      <c r="R14" s="13">
        <v>6</v>
      </c>
      <c r="S14" s="13" t="str">
        <f>IF(入力シート!S13="","",入力シート!S13)</f>
        <v>土</v>
      </c>
      <c r="T14" s="14" t="str">
        <f>IF(入力シート!U13="","",TIME(入力シート!U13,入力シート!W13,0))</f>
        <v/>
      </c>
      <c r="U14" s="14" t="str">
        <f>IF(入力シート!Y13="","",TIME(入力シート!Y13,入力シート!AA13,0))</f>
        <v/>
      </c>
      <c r="V14" s="14" t="str">
        <f t="shared" si="3"/>
        <v/>
      </c>
      <c r="W14" s="14" t="str">
        <f>IF(V14="","",IF(V14&lt;TIME(0,20,0),"算定外",IF(AND(TIME(0,20,0)&lt;=V14,V14&lt;TIME(4,15,0)),"A",IF(AND(TIME(4,15,0)&lt;=V14,V14&lt;TIME(8,15,0)),"B","C"))))</f>
        <v/>
      </c>
      <c r="X14" s="14"/>
      <c r="Y14" s="15"/>
      <c r="Z14" s="15"/>
      <c r="AA14" s="94" t="str">
        <f>IF(AND($Y$9="S6",W14="A"),単価表!$D$7,IF(AND($Y$9="S6",W14="B"),単価表!$E$7,IF(AND($Y$9="S6",W14="C"),単価表!$F$7,IF(AND($Y$9="S5",W14="A"),単価表!$D$8,IF(AND($Y$9="S5",W14="B"),単価表!$E$8,IF(AND($Y$9="S5",W14="C"),単価表!$F$8,IF(AND($Y$9="S4",W14="A"),単価表!$D$9,IF(AND($Y$9="S4",W14="B"),単価表!$E$9,IF(AND($Y$9="S4",W14="C"),単価表!$F$9,IF(AND($Y$9="S3",W14="A"),単価表!$D$10,IF(AND($Y$9="S3",W14="B"),単価表!$E$10,IF(AND($Y$9="S3",W14="C"),単価表!$F$10,IF(AND($Y$9="J3",W14="A"),単価表!$D$14,IF(AND($Y$9="J3",W14="B"),単価表!$E$14,IF(AND($Y$9="J3",W14="C"),単価表!$F$14,IF(AND($Y$9="J2",W14="A"),単価表!$D$15,IF(AND($Y$9="J2",W14="B"),単価表!$E$15,IF(AND($Y$9="J2",W14="C"),単価表!$F$15,IF(AND($Y$9="J1",W14="A"),単価表!$D$16,IF(AND($Y$9="J1",W14="B"),単価表!$E$16,IF(AND($Y$9="J1",W14="C"),単価表!$F$16,IF(AND($Y$9="J0",W14="A"),単価表!$D$16,IF(AND($Y$9="J0",W14="B"),単価表!$E$16,IF(AND($Y$9="J0",W14="C"),単価表!$F$16,IF(AND($Y$9="S012",W14="A"),単価表!$D$11,IF(AND($Y$9="S012",W14="B"),単価表!$E$11,IF(AND($Y$9="S012",W14="C"),単価表!$F$11,"")))))))))))))))))))))))))))</f>
        <v/>
      </c>
      <c r="AB14" s="13" t="str">
        <f>IF(入力シート!AC13="〇",単価表!$D$18,"")</f>
        <v/>
      </c>
      <c r="AC14" s="13" t="str">
        <f>IF(入力シート!AD13="〇",単価表!$D$18,"")</f>
        <v/>
      </c>
      <c r="AD14" s="13" t="str">
        <f>IF(入力シート!AE13="〇",単価表!$D$19,"")</f>
        <v/>
      </c>
      <c r="AE14" s="13" t="str">
        <f>IF(入力シート!AF13="","",IF($AE$5="対象外","算定外",IF(入力シート!AF13="〇",単価表!$D$20)))</f>
        <v/>
      </c>
      <c r="AF14" s="16" t="str">
        <f t="shared" si="5"/>
        <v/>
      </c>
      <c r="AH14" s="13">
        <v>6</v>
      </c>
      <c r="AI14" s="13" t="str">
        <f>IF(入力シート!AI13="","",入力シート!AI13)</f>
        <v>土</v>
      </c>
      <c r="AJ14" s="14" t="str">
        <f>IF(入力シート!AK13="","",TIME(入力シート!AK13,入力シート!AM13,0))</f>
        <v/>
      </c>
      <c r="AK14" s="14" t="str">
        <f>IF(入力シート!AO13="","",TIME(入力シート!AO13,入力シート!AQ13,0))</f>
        <v/>
      </c>
      <c r="AL14" s="14" t="str">
        <f t="shared" si="6"/>
        <v/>
      </c>
      <c r="AM14" s="14" t="str">
        <f>IF(AL14="","",IF(AL14&lt;TIME(0,20,0),"算定外",IF(AND(TIME(0,20,0)&lt;=AL14,AL14&lt;TIME(4,15,0)),"A",IF(AND(TIME(4,15,0)&lt;=AL14,AL14&lt;TIME(8,15,0)),"B","C"))))</f>
        <v/>
      </c>
      <c r="AN14" s="14"/>
      <c r="AO14" s="80"/>
      <c r="AP14" s="80"/>
      <c r="AQ14" s="94" t="str">
        <f>IF(AND($AO$9="S6",AM14="A"),単価表!$D$7,IF(AND($AO$9="S6",AM14="B"),単価表!$E$7,IF(AND($AO$9="S6",AM14="C"),単価表!$F$7,IF(AND($AO$9="S5",AM14="A"),単価表!$D$8,IF(AND($AO$9="S5",AM14="B"),単価表!$E$8,IF(AND($AO$9="S5",AM14="C"),単価表!$F$8,IF(AND($AO$9="S4",AM14="A"),単価表!$D$9,IF(AND($AO$9="S4",AM14="B"),単価表!$E$9,IF(AND($AO$9="S4",AM14="C"),単価表!$F$9,IF(AND($AO$9="S3",AM14="A"),単価表!$D$10,IF(AND($AO$9="S3",AM14="B"),単価表!$E$10,IF(AND($AO$9="S3",AM14="C"),単価表!$F$10,IF(AND($AO$9="J3",AM14="A"),単価表!$D$14,IF(AND($AO$9="J3",AM14="B"),単価表!$E$14,IF(AND($AO$9="J3",AM14="C"),単価表!$F$14,IF(AND($AO$9="J2",AM14="A"),単価表!$D$15,IF(AND($AO$9="J2",AM14="B"),単価表!$E$15,IF(AND($AO$9="J2",AM14="C"),単価表!$F$15,IF(AND($AO$9="J1",AM14="A"),単価表!$D$16,IF(AND($AO$9="J1",AM14="B"),単価表!$E$16,IF(AND($AO$9="J1",AM14="C"),単価表!$F$16,IF(AND($AO$9="J0",AM14="A"),単価表!$D$16,IF(AND($AO$9="J0",AM14="B"),単価表!$E$16,IF(AND($AO$9="J0",AM14="C"),単価表!$F$16,IF(AND($AO$9="S012",AM14="A"),単価表!$D$11,IF(AND($AO$9="S012",AM14="B"),単価表!$E$11,IF(AND($AO$9="S012",AM14="C"),単価表!$F$11,"")))))))))))))))))))))))))))</f>
        <v/>
      </c>
      <c r="AR14" s="13" t="str">
        <f>IF(入力シート!AS13="〇",単価表!$D$18,"")</f>
        <v/>
      </c>
      <c r="AS14" s="13" t="str">
        <f>IF(入力シート!AT13="〇",単価表!$D$18,"")</f>
        <v/>
      </c>
      <c r="AT14" s="13" t="str">
        <f>IF(入力シート!AU13="〇",単価表!$D$19,"")</f>
        <v/>
      </c>
      <c r="AU14" s="13" t="str">
        <f>IF(入力シート!AV13="","",IF($AT$5="対象外","算定外",IF(入力シート!AV13="〇",単価表!$D$20)))</f>
        <v/>
      </c>
      <c r="AV14" s="16" t="str">
        <f t="shared" si="8"/>
        <v/>
      </c>
      <c r="AX14" s="13">
        <v>6</v>
      </c>
      <c r="AY14" s="13" t="str">
        <f>IF(入力シート!AY13="","",入力シート!AY13)</f>
        <v>土</v>
      </c>
      <c r="AZ14" s="14" t="str">
        <f>IF(入力シート!BA13="","",TIME(入力シート!BA13,入力シート!BC13,0))</f>
        <v/>
      </c>
      <c r="BA14" s="14" t="str">
        <f>IF(入力シート!BE13="","",TIME(入力シート!BE13,入力シート!BG13,0))</f>
        <v/>
      </c>
      <c r="BB14" s="14" t="str">
        <f t="shared" si="9"/>
        <v/>
      </c>
      <c r="BC14" s="14" t="str">
        <f>IF(BB14="","",IF(BB14&lt;TIME(0,20,0),"算定外",IF(AND(TIME(0,20,0)&lt;=BB14,BB14&lt;TIME(4,15,0)),"A",IF(AND(TIME(4,15,0)&lt;=BB14,BB14&lt;TIME(8,15,0)),"B","C"))))</f>
        <v/>
      </c>
      <c r="BD14" s="14"/>
      <c r="BE14" s="80"/>
      <c r="BF14" s="80"/>
      <c r="BG14" s="94" t="str">
        <f>IF(AND($BE$9="S6",BC14="A"),単価表!$D$7,IF(AND($BE$9="S6",BC14="B"),単価表!$E$7,IF(AND($BE$9="S6",BC14="C"),単価表!$F$7,IF(AND($BE$9="S5",BC14="A"),単価表!$D$8,IF(AND($BE$9="S5",BC14="B"),単価表!$E$8,IF(AND($BE$9="S5",BC14="C"),単価表!$F$8,IF(AND($BE$9="S4",BC14="A"),単価表!$D$9,IF(AND($BE$9="S4",BC14="B"),単価表!$E$9,IF(AND($BE$9="S4",BC14="C"),単価表!$F$9,IF(AND($BE$9="S3",BC14="A"),単価表!$D$10,IF(AND($BE$9="S3",BC14="B"),単価表!$E$10,IF(AND($BE$9="S3",BC14="C"),単価表!$F$10,IF(AND($BE$9="J3",BC14="A"),単価表!$D$14,IF(AND($BE$9="J3",BC14="B"),単価表!$E$14,IF(AND($BE$9="J3",BC14="C"),単価表!$F$14,IF(AND($BE$9="J2",BC14="A"),単価表!$D$15,IF(AND($BE$9="J2",BC14="B"),単価表!$E$15,IF(AND($BE$9="J2",BC14="C"),単価表!$F$15,IF(AND($BE$9="J1",BC14="A"),単価表!$D$16,IF(AND($BE$9="J1",BC14="B"),単価表!$E$16,IF(AND($BE$9="J1",BC14="C"),単価表!$F$16,IF(AND($BE$9="J0",BC14="A"),単価表!$D$16,IF(AND($BE$9="J0",BC14="B"),単価表!$E$16,IF(AND($BE$9="J0",BC14="C"),単価表!$F$16,IF(AND($BE$9="S012",BC14="A"),単価表!$D$11,IF(AND($BE$9="S012",BC14="B"),単価表!$E$11,IF(AND($BE$9="S012",BC14="C"),単価表!$F$11,"")))))))))))))))))))))))))))</f>
        <v/>
      </c>
      <c r="BH14" s="13" t="str">
        <f>IF(入力シート!BI13="〇",単価表!$D$18,"")</f>
        <v/>
      </c>
      <c r="BI14" s="13" t="str">
        <f>IF(入力シート!BJ13="〇",単価表!$D$18,"")</f>
        <v/>
      </c>
      <c r="BJ14" s="13" t="str">
        <f>IF(入力シート!BK13="〇",単価表!$D$19,"")</f>
        <v/>
      </c>
      <c r="BK14" s="13" t="str">
        <f>IF(入力シート!BL13="","",IF($BJ$5="対象外","算定外",IF(入力シート!BL13="〇",単価表!$D$20)))</f>
        <v/>
      </c>
      <c r="BL14" s="16" t="str">
        <f t="shared" si="11"/>
        <v/>
      </c>
      <c r="BN14" s="13">
        <v>6</v>
      </c>
      <c r="BO14" s="13" t="str">
        <f>IF(入力シート!BO13="","",入力シート!BO13)</f>
        <v>土</v>
      </c>
      <c r="BP14" s="14" t="str">
        <f>IF(入力シート!BQ13="","",TIME(入力シート!BQ13,入力シート!BS13,0))</f>
        <v/>
      </c>
      <c r="BQ14" s="14" t="str">
        <f>IF(入力シート!BU13="","",TIME(入力シート!BU13,入力シート!BW13,0))</f>
        <v/>
      </c>
      <c r="BR14" s="14" t="str">
        <f t="shared" si="12"/>
        <v/>
      </c>
      <c r="BS14" s="14" t="str">
        <f>IF(BR14="","",IF(BR14&lt;TIME(0,20,0),"算定外",IF(AND(TIME(0,20,0)&lt;=BR14,BR14&lt;TIME(4,15,0)),"A",IF(AND(TIME(4,15,0)&lt;=BR14,BR14&lt;TIME(8,15,0)),"B","C"))))</f>
        <v/>
      </c>
      <c r="BT14" s="14"/>
      <c r="BU14" s="80"/>
      <c r="BV14" s="80"/>
      <c r="BW14" s="94" t="str">
        <f>IF(AND($BU$9="S6",BS14="A"),単価表!$D$7,IF(AND($BU$9="S6",BS14="B"),単価表!$E$7,IF(AND($BU$9="S6",BS14="C"),単価表!$F$7,IF(AND($BU$9="S5",BS14="A"),単価表!$D$8,IF(AND($BU$9="S5",BS14="B"),単価表!$E$8,IF(AND($BU$9="S5",BS14="C"),単価表!$F$8,IF(AND($BU$9="S4",BS14="A"),単価表!$D$9,IF(AND($BU$9="S4",BS14="B"),単価表!$E$9,IF(AND($BU$9="S4",BS14="C"),単価表!$F$9,IF(AND($BU$9="S3",BS14="A"),単価表!$D$10,IF(AND($BU$9="S3",BS14="B"),単価表!$E$10,IF(AND($BU$9="S3",BS14="C"),単価表!$F$10,IF(AND($BU$9="J3",BS14="A"),単価表!$D$14,IF(AND($BU$9="J3",BS14="B"),単価表!$E$14,IF(AND($BU$9="J3",BS14="C"),単価表!$F$14,IF(AND($BU$9="J2",BS14="A"),単価表!$D$15,IF(AND($BU$9="J2",BS14="B"),単価表!$E$15,IF(AND($BU$9="J2",BS14="C"),単価表!$F$15,IF(AND($BU$9="J1",BS14="A"),単価表!$D$16,IF(AND($BU$9="J1",BS14="B"),単価表!$E$16,IF(AND($BU$9="J1",BS14="C"),単価表!$F$16,IF(AND($BU$9="J0",BS14="A"),単価表!$D$16,IF(AND($BU$9="J0",BS14="B"),単価表!$E$16,IF(AND($BU$9="J0",BS14="C"),単価表!$F$16,IF(AND($BU$9="S012",BS14="A"),単価表!$D$11,IF(AND($BU$9="S012",BS14="B"),単価表!$E$11,IF(AND($BU$9="S012",BS14="C"),単価表!$F$11,"")))))))))))))))))))))))))))</f>
        <v/>
      </c>
      <c r="BX14" s="13" t="str">
        <f>IF(入力シート!BY13="〇",単価表!$D$18,"")</f>
        <v/>
      </c>
      <c r="BY14" s="13" t="str">
        <f>IF(入力シート!BZ13="〇",単価表!$D$18,"")</f>
        <v/>
      </c>
      <c r="BZ14" s="13" t="str">
        <f>IF(入力シート!CA13="〇",単価表!$D$19,"")</f>
        <v/>
      </c>
      <c r="CA14" s="13" t="str">
        <f>IF(入力シート!CB13="","",IF($BZ$5="対象外","算定外",IF(入力シート!CB13="〇",単価表!$D$20)))</f>
        <v/>
      </c>
      <c r="CB14" s="16" t="str">
        <f t="shared" si="14"/>
        <v/>
      </c>
      <c r="CD14" s="13">
        <v>6</v>
      </c>
      <c r="CE14" s="13" t="str">
        <f>IF(入力シート!CE13="","",入力シート!CE13)</f>
        <v>土</v>
      </c>
      <c r="CF14" s="14" t="str">
        <f>IF(入力シート!CG13="","",TIME(入力シート!CG13,入力シート!CI13,0))</f>
        <v/>
      </c>
      <c r="CG14" s="14" t="str">
        <f>IF(入力シート!CK13="","",TIME(入力シート!CK13,入力シート!CM13,0))</f>
        <v/>
      </c>
      <c r="CH14" s="14" t="str">
        <f t="shared" si="15"/>
        <v/>
      </c>
      <c r="CI14" s="14" t="str">
        <f>IF(CH14="","",IF(CH14&lt;TIME(0,20,0),"算定外",IF(AND(TIME(0,20,0)&lt;=CH14,CH14&lt;TIME(4,15,0)),"A",IF(AND(TIME(4,15,0)&lt;=CH14,CH14&lt;TIME(8,15,0)),"B","C"))))</f>
        <v/>
      </c>
      <c r="CJ14" s="14"/>
      <c r="CK14" s="80"/>
      <c r="CL14" s="80"/>
      <c r="CM14" s="94" t="str">
        <f>IF(AND($CK$9="S6",CI14="A"),単価表!$D$7,IF(AND($CK$9="S6",CI14="B"),単価表!$E$7,IF(AND($CK$9="S6",CI14="C"),単価表!$F$7,IF(AND($CK$9="S5",CI14="A"),単価表!$D$8,IF(AND($CK$9="S5",CI14="B"),単価表!$E$8,IF(AND($CK$9="S5",CI14="C"),単価表!$F$8,IF(AND($CK$9="S4",CI14="A"),単価表!$D$9,IF(AND($CK$9="S4",CI14="B"),単価表!$E$9,IF(AND($CK$9="S4",CI14="C"),単価表!$F$9,IF(AND($CK$9="S3",CI14="A"),単価表!$D$10,IF(AND($CK$9="S3",CI14="B"),単価表!$E$10,IF(AND($CK$9="S3",CI14="C"),単価表!$F$10,IF(AND($CK$9="J3",CI14="A"),単価表!$D$14,IF(AND($CK$9="J3",CI14="B"),単価表!$E$14,IF(AND($CK$9="J3",CI14="C"),単価表!$F$14,IF(AND($CK$9="J2",CI14="A"),単価表!$D$15,IF(AND($CK$9="J2",CI14="B"),単価表!$E$15,IF(AND($CK$9="J2",CI14="C"),単価表!$F$15,IF(AND($CK$9="J1",CI14="A"),単価表!$D$16,IF(AND($CK$9="J1",CI14="B"),単価表!$E$16,IF(AND($CK$9="J1",CI14="C"),単価表!$F$16,IF(AND($CK$9="J0",CI14="A"),単価表!$D$16,IF(AND($CK$9="J0",CI14="B"),単価表!$E$16,IF(AND($CK$9="J0",CI14="C"),単価表!$F$16,IF(AND($CK$9="S012",CI14="A"),単価表!$D$11,IF(AND($CK$9="S012",CI14="B"),単価表!$E$11,IF(AND($CK$9="S012",CI14="C"),単価表!$F$11,"")))))))))))))))))))))))))))</f>
        <v/>
      </c>
      <c r="CN14" s="13" t="str">
        <f>IF(入力シート!CO13="〇",単価表!$D$18,"")</f>
        <v/>
      </c>
      <c r="CO14" s="13" t="str">
        <f>IF(入力シート!CP13="〇",単価表!$D$18,"")</f>
        <v/>
      </c>
      <c r="CP14" s="13" t="str">
        <f>IF(入力シート!CQ13="〇",単価表!$D$19,"")</f>
        <v/>
      </c>
      <c r="CQ14" s="13" t="str">
        <f>IF(入力シート!CR13="","",IF($CP$5="対象外","算定外",IF(入力シート!CR13="〇",単価表!$D$20)))</f>
        <v/>
      </c>
      <c r="CR14" s="16" t="str">
        <f t="shared" si="17"/>
        <v/>
      </c>
      <c r="CT14" s="13">
        <v>6</v>
      </c>
      <c r="CU14" s="13" t="str">
        <f>IF(入力シート!CU13="","",入力シート!CU13)</f>
        <v>土</v>
      </c>
      <c r="CV14" s="14" t="str">
        <f>IF(入力シート!CW13="","",TIME(入力シート!CW13,入力シート!CY13,0))</f>
        <v/>
      </c>
      <c r="CW14" s="14" t="str">
        <f>IF(入力シート!DA13="","",TIME(入力シート!DA13,入力シート!DC13,0))</f>
        <v/>
      </c>
      <c r="CX14" s="14" t="str">
        <f t="shared" si="18"/>
        <v/>
      </c>
      <c r="CY14" s="14" t="str">
        <f>IF(CX14="","",IF(CX14&lt;TIME(0,20,0),"算定外",IF(AND(TIME(0,20,0)&lt;=CX14,CX14&lt;TIME(4,15,0)),"A",IF(AND(TIME(4,15,0)&lt;=CX14,CX14&lt;TIME(8,15,0)),"B","C"))))</f>
        <v/>
      </c>
      <c r="CZ14" s="14"/>
      <c r="DA14" s="80"/>
      <c r="DB14" s="80"/>
      <c r="DC14" s="94" t="str">
        <f>IF(AND($DA$9="S6",CY14="A"),単価表!$D$7,IF(AND($DA$9="S6",CY14="B"),単価表!$E$7,IF(AND($DA$9="S6",CY14="C"),単価表!$F$7,IF(AND($DA$9="S5",CY14="A"),単価表!$D$8,IF(AND($DA$9="S5",CY14="B"),単価表!$E$8,IF(AND($DA$9="S5",CY14="C"),単価表!$F$8,IF(AND($DA$9="S4",CY14="A"),単価表!$D$9,IF(AND($DA$9="S4",CY14="B"),単価表!$E$9,IF(AND($DA$9="S4",CY14="C"),単価表!$F$9,IF(AND($DA$9="S3",CY14="A"),単価表!$D$10,IF(AND($DA$9="S3",CY14="B"),単価表!$E$10,IF(AND($DA$9="S3",CY14="C"),単価表!$F$10,IF(AND($DA$9="J3",CY14="A"),単価表!$D$14,IF(AND($DA$9="J3",CY14="B"),単価表!$E$14,IF(AND($DA$9="J3",CY14="C"),単価表!$F$14,IF(AND($DA$9="J2",CY14="A"),単価表!$D$15,IF(AND($DA$9="J2",CY14="B"),単価表!$E$15,IF(AND($DA$9="J2",CY14="C"),単価表!$F$15,IF(AND($DA$9="J1",CY14="A"),単価表!$D$16,IF(AND($DA$9="J1",CY14="B"),単価表!$E$16,IF(AND($DA$9="J1",CY14="C"),単価表!$F$16,IF(AND($DA$9="J0",CY14="A"),単価表!$D$16,IF(AND($DA$9="J0",CY14="B"),単価表!$E$16,IF(AND($DA$9="J0",CY14="C"),単価表!$F$16,IF(AND($DA$9="S012",CY14="A"),単価表!$D$11,IF(AND($DA$9="S012",CY14="B"),単価表!$E$11,IF(AND($DA$9="S012",CY14="C"),単価表!$F$11,"")))))))))))))))))))))))))))</f>
        <v/>
      </c>
      <c r="DD14" s="13" t="str">
        <f>IF(入力シート!DE13="〇",単価表!$D$18,"")</f>
        <v/>
      </c>
      <c r="DE14" s="13" t="str">
        <f>IF(入力シート!DF13="〇",単価表!$D$18,"")</f>
        <v/>
      </c>
      <c r="DF14" s="13" t="str">
        <f>IF(入力シート!DG13="〇",単価表!$D$19,"")</f>
        <v/>
      </c>
      <c r="DG14" s="13" t="str">
        <f>IF(入力シート!DH13="","",IF($DF$5="対象外","算定外",IF(入力シート!DH13="〇",単価表!$D$20)))</f>
        <v/>
      </c>
      <c r="DH14" s="16" t="str">
        <f t="shared" si="20"/>
        <v/>
      </c>
      <c r="DJ14" s="13">
        <v>6</v>
      </c>
      <c r="DK14" s="13" t="str">
        <f>IF(入力シート!DK13="","",入力シート!DK13)</f>
        <v>土</v>
      </c>
      <c r="DL14" s="14" t="str">
        <f>IF(入力シート!DM13="","",TIME(入力シート!DM13,入力シート!DO13,0))</f>
        <v/>
      </c>
      <c r="DM14" s="14" t="str">
        <f>IF(入力シート!DQ13="","",TIME(入力シート!DQ13,入力シート!DS13,0))</f>
        <v/>
      </c>
      <c r="DN14" s="14" t="str">
        <f t="shared" si="21"/>
        <v/>
      </c>
      <c r="DO14" s="14" t="str">
        <f>IF(DN14="","",IF(DN14&lt;TIME(0,20,0),"算定外",IF(AND(TIME(0,20,0)&lt;=DN14,DN14&lt;TIME(4,15,0)),"A",IF(AND(TIME(4,15,0)&lt;=DN14,DN14&lt;TIME(8,15,0)),"B","C"))))</f>
        <v/>
      </c>
      <c r="DP14" s="14"/>
      <c r="DQ14" s="80"/>
      <c r="DR14" s="80"/>
      <c r="DS14" s="94" t="str">
        <f>IF(AND($DQ$9="S6",DO14="A"),単価表!$D$7,IF(AND($DQ$9="S6",DO14="B"),単価表!$E$7,IF(AND($DQ$9="S6",DO14="C"),単価表!$F$7,IF(AND($DQ$9="S5",DO14="A"),単価表!$D$8,IF(AND($DQ$9="S5",DO14="B"),単価表!$E$8,IF(AND($DQ$9="S5",DO14="C"),単価表!$F$8,IF(AND($DQ$9="S4",DO14="A"),単価表!$D$9,IF(AND($DQ$9="S4",DO14="B"),単価表!$E$9,IF(AND($DQ$9="S4",DO14="C"),単価表!$F$9,IF(AND($DQ$9="S3",DO14="A"),単価表!$D$10,IF(AND($DQ$9="S3",DO14="B"),単価表!$E$10,IF(AND($DQ$9="S3",DO14="C"),単価表!$F$10,IF(AND($DQ$9="J3",DO14="A"),単価表!$D$14,IF(AND($DQ$9="J3",DO14="B"),単価表!$E$14,IF(AND($DQ$9="J3",DO14="C"),単価表!$F$14,IF(AND($DQ$9="J2",DO14="A"),単価表!$D$15,IF(AND($DQ$9="J2",DO14="B"),単価表!$E$15,IF(AND($DQ$9="J2",DO14="C"),単価表!$F$15,IF(AND($DQ$9="J1",DO14="A"),単価表!$D$16,IF(AND($DQ$9="J1",DO14="B"),単価表!$E$16,IF(AND($DQ$9="J1",DO14="C"),単価表!$F$16,IF(AND($DQ$9="J0",DO14="A"),単価表!$D$16,IF(AND($DQ$9="J0",DO14="B"),単価表!$E$16,IF(AND($DQ$9="J0",DO14="C"),単価表!$F$16,IF(AND($DQ$9="S012",DO14="A"),単価表!$D$11,IF(AND($DQ$9="S012",DO14="B"),単価表!$E$11,IF(AND($DQ$9="S012",DO14="C"),単価表!$F$11,"")))))))))))))))))))))))))))</f>
        <v/>
      </c>
      <c r="DT14" s="13" t="str">
        <f>IF(入力シート!DU13="〇",単価表!$D$18,"")</f>
        <v/>
      </c>
      <c r="DU14" s="13" t="str">
        <f>IF(入力シート!DV13="〇",単価表!$D$18,"")</f>
        <v/>
      </c>
      <c r="DV14" s="13" t="str">
        <f>IF(入力シート!DW13="〇",単価表!$D$19,"")</f>
        <v/>
      </c>
      <c r="DW14" s="13" t="str">
        <f>IF(入力シート!DX13="","",IF($DV$5="対象外","算定外",IF(入力シート!DX13="〇",単価表!$D$20)))</f>
        <v/>
      </c>
      <c r="DX14" s="16" t="str">
        <f t="shared" si="23"/>
        <v/>
      </c>
      <c r="DZ14" s="13">
        <v>6</v>
      </c>
      <c r="EA14" s="13" t="str">
        <f>IF(入力シート!EA13="","",入力シート!EA13)</f>
        <v>土</v>
      </c>
      <c r="EB14" s="14" t="str">
        <f>IF(入力シート!EC13="","",TIME(入力シート!EC13,入力シート!EE13,0))</f>
        <v/>
      </c>
      <c r="EC14" s="14" t="str">
        <f>IF(入力シート!EG13="","",TIME(入力シート!EG13,入力シート!EI13,0))</f>
        <v/>
      </c>
      <c r="ED14" s="14" t="str">
        <f t="shared" si="24"/>
        <v/>
      </c>
      <c r="EE14" s="14" t="str">
        <f>IF(ED14="","",IF(ED14&lt;TIME(0,20,0),"算定外",IF(AND(TIME(0,20,0)&lt;=ED14,ED14&lt;TIME(4,15,0)),"A",IF(AND(TIME(4,15,0)&lt;=ED14,ED14&lt;TIME(8,15,0)),"B","C"))))</f>
        <v/>
      </c>
      <c r="EF14" s="14"/>
      <c r="EG14" s="80"/>
      <c r="EH14" s="80"/>
      <c r="EI14" s="94" t="str">
        <f>IF(AND($EG$9="S6",EE14="A"),単価表!$D$7,IF(AND($EG$9="S6",EE14="B"),単価表!$E$7,IF(AND($EG$9="S6",EE14="C"),単価表!$F$7,IF(AND($EG$9="S5",EE14="A"),単価表!$D$8,IF(AND($EG$9="S5",EE14="B"),単価表!$E$8,IF(AND($EG$9="S5",EE14="C"),単価表!$F$8,IF(AND($EG$9="S4",EE14="A"),単価表!$D$9,IF(AND($EG$9="S4",EE14="B"),単価表!$E$9,IF(AND($EG$9="S4",EE14="C"),単価表!$F$9,IF(AND($EG$9="S3",EE14="A"),単価表!$D$10,IF(AND($EG$9="S3",EE14="B"),単価表!$E$10,IF(AND($EG$9="S3",EE14="C"),単価表!$F$10,IF(AND($EG$9="J3",EE14="A"),単価表!$D$14,IF(AND($EG$9="J3",EE14="B"),単価表!$E$14,IF(AND($EG$9="J3",EE14="C"),単価表!$F$14,IF(AND($EG$9="J2",EE14="A"),単価表!$D$15,IF(AND($EG$9="J2",EE14="B"),単価表!$E$15,IF(AND($EG$9="J2",EE14="C"),単価表!$F$15,IF(AND($EG$9="J1",EE14="A"),単価表!$D$16,IF(AND($EG$9="J1",EE14="B"),単価表!$E$16,IF(AND($EG$9="J1",EE14="C"),単価表!$F$16,IF(AND($EG$9="J0",EE14="A"),単価表!$D$16,IF(AND($EG$9="J0",EE14="B"),単価表!$E$16,IF(AND($EG$9="J0",EE14="C"),単価表!$F$16,IF(AND($EG$9="S012",EE14="A"),単価表!$D$11,IF(AND($EG$9="S012",EE14="B"),単価表!$E$11,IF(AND($EG$9="S012",EE14="C"),単価表!$F$11,"")))))))))))))))))))))))))))</f>
        <v/>
      </c>
      <c r="EJ14" s="13" t="str">
        <f>IF(入力シート!EK13="〇",単価表!$D$18,"")</f>
        <v/>
      </c>
      <c r="EK14" s="13" t="str">
        <f>IF(入力シート!EL13="〇",単価表!$D$18,"")</f>
        <v/>
      </c>
      <c r="EL14" s="13" t="str">
        <f>IF(入力シート!EM13="〇",単価表!$D$19,"")</f>
        <v/>
      </c>
      <c r="EM14" s="13" t="str">
        <f>IF(入力シート!EN13="","",IF($EL$5="対象外","算定外",IF(入力シート!EN13="〇",単価表!$D$20)))</f>
        <v/>
      </c>
      <c r="EN14" s="16" t="str">
        <f t="shared" si="26"/>
        <v/>
      </c>
      <c r="EP14" s="13">
        <v>6</v>
      </c>
      <c r="EQ14" s="13" t="str">
        <f>IF(入力シート!EQ13="","",入力シート!EQ13)</f>
        <v>土</v>
      </c>
      <c r="ER14" s="14" t="str">
        <f>IF(入力シート!ES13="","",TIME(入力シート!ES13,入力シート!EU13,0))</f>
        <v/>
      </c>
      <c r="ES14" s="14" t="str">
        <f>IF(入力シート!EW13="","",TIME(入力シート!EW13,入力シート!EY13,0))</f>
        <v/>
      </c>
      <c r="ET14" s="14" t="str">
        <f t="shared" si="27"/>
        <v/>
      </c>
      <c r="EU14" s="14" t="str">
        <f>IF(ET14="","",IF(ET14&lt;TIME(0,20,0),"算定外",IF(AND(TIME(0,20,0)&lt;=ET14,ET14&lt;TIME(4,15,0)),"A",IF(AND(TIME(4,15,0)&lt;=ET14,ET14&lt;TIME(8,15,0)),"B","C"))))</f>
        <v/>
      </c>
      <c r="EV14" s="14"/>
      <c r="EW14" s="80"/>
      <c r="EX14" s="80"/>
      <c r="EY14" s="94" t="str">
        <f>IF(AND($EW$9="S6",EU14="A"),単価表!$D$7,IF(AND($EW$9="S6",EU14="B"),単価表!$E$7,IF(AND($EW$9="S6",EU14="C"),単価表!$F$7,IF(AND($EW$9="S5",EU14="A"),単価表!$D$8,IF(AND($EW$9="S5",EU14="B"),単価表!$E$8,IF(AND($EW$9="S5",EU14="C"),単価表!$F$8,IF(AND($EW$9="S4",EU14="A"),単価表!$D$9,IF(AND($EW$9="S4",EU14="B"),単価表!$E$9,IF(AND($EW$9="S4",EU14="C"),単価表!$F$9,IF(AND($EW$9="S3",EU14="A"),単価表!$D$10,IF(AND($EW$9="S3",EU14="B"),単価表!$E$10,IF(AND($EW$9="S3",EU14="C"),単価表!$F$10,IF(AND($EW$9="J3",EU14="A"),単価表!$D$14,IF(AND($EW$9="J3",EU14="B"),単価表!$E$14,IF(AND($EW$9="J3",EU14="C"),単価表!$F$14,IF(AND($EW$9="J2",EU14="A"),単価表!$D$15,IF(AND($EW$9="J2",EU14="B"),単価表!$E$15,IF(AND($EW$9="J2",EU14="C"),単価表!$F$15,IF(AND($EW$9="J1",EU14="A"),単価表!$D$16,IF(AND($EW$9="J1",EU14="B"),単価表!$E$16,IF(AND($EW$9="J1",EU14="C"),単価表!$F$16,IF(AND($EW$9="J0",EU14="A"),単価表!$D$16,IF(AND($EW$9="J0",EU14="B"),単価表!$E$16,IF(AND($EW$9="J0",EU14="C"),単価表!$F$16,IF(AND($EW$9="S012",EU14="A"),単価表!$D$11,IF(AND($EW$9="S012",EU14="B"),単価表!$E$11,IF(AND($EW$9="S012",EU14="C"),単価表!$F$11,"")))))))))))))))))))))))))))</f>
        <v/>
      </c>
      <c r="EZ14" s="13" t="str">
        <f>IF(入力シート!FA13="〇",単価表!$D$18,"")</f>
        <v/>
      </c>
      <c r="FA14" s="13" t="str">
        <f>IF(入力シート!FB13="〇",単価表!$D$18,"")</f>
        <v/>
      </c>
      <c r="FB14" s="13" t="str">
        <f>IF(入力シート!FC13="〇",単価表!$D$19,"")</f>
        <v/>
      </c>
      <c r="FC14" s="13" t="str">
        <f>IF(入力シート!FD13="","",IF($FB$5="対象外","算定外",IF(入力シート!FD13="〇",単価表!$D$20)))</f>
        <v/>
      </c>
      <c r="FD14" s="16" t="str">
        <f t="shared" si="29"/>
        <v/>
      </c>
    </row>
    <row r="15" spans="1:160" x14ac:dyDescent="0.45">
      <c r="B15" s="13">
        <v>7</v>
      </c>
      <c r="C15" s="13" t="str">
        <f>IF(入力シート!C14="","",入力シート!C14)</f>
        <v>日</v>
      </c>
      <c r="D15" s="14" t="str">
        <f>IF(入力シート!E14="","",TIME(入力シート!E14,入力シート!G14,0))</f>
        <v/>
      </c>
      <c r="E15" s="14" t="str">
        <f>IF(入力シート!I14="","",TIME(入力シート!I14,入力シート!K14,0))</f>
        <v/>
      </c>
      <c r="F15" s="14" t="str">
        <f t="shared" si="0"/>
        <v/>
      </c>
      <c r="G15" s="14" t="str">
        <f t="shared" si="1"/>
        <v/>
      </c>
      <c r="H15" s="14"/>
      <c r="I15" s="15"/>
      <c r="J15" s="15"/>
      <c r="K15" s="94" t="str">
        <f>IF(AND($I$9="S6",G15="A"),単価表!$D$7,IF(AND($I$9="S6",G15="B"),単価表!$E$7,IF(AND($I$9="S6",G15="C"),単価表!$F$7,IF(AND($I$9="S5",G15="A"),単価表!$D$8,IF(AND($I$9="S5",G15="B"),単価表!$E$8,IF(AND($I$9="S5",G15="C"),単価表!$F$8,IF(AND($I$9="S4",G15="A"),単価表!$D$9,IF(AND($I$9="S4",G15="B"),単価表!$E$9,IF(AND($I$9="S4",G15="C"),単価表!$F$9,IF(AND($I$9="S3",G15="A"),単価表!$D$10,IF(AND($I$9="S3",G15="B"),単価表!$E$10,IF(AND($I$9="S3",G15="C"),単価表!$F$10,IF(AND($I$9="J3",G15="A"),単価表!$D$14,IF(AND($I$9="J3",G15="B"),単価表!$E$14,IF(AND($I$9="J3",G15="C"),単価表!$F$14,IF(AND($I$9="J2",G15="A"),単価表!$D$15,IF(AND($I$9="J2",G15="B"),単価表!$E$15,IF(AND($I$9="J2",G15="C"),単価表!$F$15,IF(AND($I$9="J1",G15="A"),単価表!$D$16,IF(AND($I$9="J1",G15="B"),単価表!$E$16,IF(AND($I$9="J1",G15="C"),単価表!$F$16,IF(AND($I$9="J0",G15="A"),単価表!$D$16,IF(AND($I$9="J0",G15="B"),単価表!$E$16,IF(AND($I$9="J0",G15="C"),単価表!$F$16,IF(AND($I$9="S012",G15="A"),単価表!$D$11,IF(AND($I$9="S012",G15="B"),単価表!$E$11,IF(AND($I$9="S012",G15="C"),単価表!$F$11,"")))))))))))))))))))))))))))</f>
        <v/>
      </c>
      <c r="L15" s="13" t="str">
        <f>IF(入力シート!M14="〇",単価表!$D$18,"")</f>
        <v/>
      </c>
      <c r="M15" s="13" t="str">
        <f>IF(入力シート!N14="〇",単価表!$D$18,"")</f>
        <v/>
      </c>
      <c r="N15" s="13" t="str">
        <f>IF(入力シート!O14="〇",単価表!$D$19,"")</f>
        <v/>
      </c>
      <c r="O15" s="13" t="str">
        <f>IF(入力シート!P14="","",IF($N$5="対象外","算定外",IF(入力シート!P14="〇",単価表!$D$20)))</f>
        <v/>
      </c>
      <c r="P15" s="16" t="str">
        <f t="shared" si="2"/>
        <v/>
      </c>
      <c r="R15" s="13">
        <v>7</v>
      </c>
      <c r="S15" s="13" t="str">
        <f>IF(入力シート!S14="","",入力シート!S14)</f>
        <v>日</v>
      </c>
      <c r="T15" s="14" t="str">
        <f>IF(入力シート!U14="","",TIME(入力シート!U14,入力シート!W14,0))</f>
        <v/>
      </c>
      <c r="U15" s="14" t="str">
        <f>IF(入力シート!Y14="","",TIME(入力シート!Y14,入力シート!AA14,0))</f>
        <v/>
      </c>
      <c r="V15" s="14" t="str">
        <f t="shared" si="3"/>
        <v/>
      </c>
      <c r="W15" s="14" t="str">
        <f t="shared" si="4"/>
        <v/>
      </c>
      <c r="X15" s="14"/>
      <c r="Y15" s="15"/>
      <c r="Z15" s="15"/>
      <c r="AA15" s="94" t="str">
        <f>IF(AND($Y$9="S6",W15="A"),単価表!$D$7,IF(AND($Y$9="S6",W15="B"),単価表!$E$7,IF(AND($Y$9="S6",W15="C"),単価表!$F$7,IF(AND($Y$9="S5",W15="A"),単価表!$D$8,IF(AND($Y$9="S5",W15="B"),単価表!$E$8,IF(AND($Y$9="S5",W15="C"),単価表!$F$8,IF(AND($Y$9="S4",W15="A"),単価表!$D$9,IF(AND($Y$9="S4",W15="B"),単価表!$E$9,IF(AND($Y$9="S4",W15="C"),単価表!$F$9,IF(AND($Y$9="S3",W15="A"),単価表!$D$10,IF(AND($Y$9="S3",W15="B"),単価表!$E$10,IF(AND($Y$9="S3",W15="C"),単価表!$F$10,IF(AND($Y$9="J3",W15="A"),単価表!$D$14,IF(AND($Y$9="J3",W15="B"),単価表!$E$14,IF(AND($Y$9="J3",W15="C"),単価表!$F$14,IF(AND($Y$9="J2",W15="A"),単価表!$D$15,IF(AND($Y$9="J2",W15="B"),単価表!$E$15,IF(AND($Y$9="J2",W15="C"),単価表!$F$15,IF(AND($Y$9="J1",W15="A"),単価表!$D$16,IF(AND($Y$9="J1",W15="B"),単価表!$E$16,IF(AND($Y$9="J1",W15="C"),単価表!$F$16,IF(AND($Y$9="J0",W15="A"),単価表!$D$16,IF(AND($Y$9="J0",W15="B"),単価表!$E$16,IF(AND($Y$9="J0",W15="C"),単価表!$F$16,IF(AND($Y$9="S012",W15="A"),単価表!$D$11,IF(AND($Y$9="S012",W15="B"),単価表!$E$11,IF(AND($Y$9="S012",W15="C"),単価表!$F$11,"")))))))))))))))))))))))))))</f>
        <v/>
      </c>
      <c r="AB15" s="13" t="str">
        <f>IF(入力シート!AC14="〇",単価表!$D$18,"")</f>
        <v/>
      </c>
      <c r="AC15" s="13" t="str">
        <f>IF(入力シート!AD14="〇",単価表!$D$18,"")</f>
        <v/>
      </c>
      <c r="AD15" s="13" t="str">
        <f>IF(入力シート!AE14="〇",単価表!$D$19,"")</f>
        <v/>
      </c>
      <c r="AE15" s="13" t="str">
        <f>IF(入力シート!AF14="","",IF($AE$5="対象外","算定外",IF(入力シート!AF14="〇",単価表!$D$20)))</f>
        <v/>
      </c>
      <c r="AF15" s="16" t="str">
        <f t="shared" si="5"/>
        <v/>
      </c>
      <c r="AH15" s="13">
        <v>7</v>
      </c>
      <c r="AI15" s="13" t="str">
        <f>IF(入力シート!AI14="","",入力シート!AI14)</f>
        <v>日</v>
      </c>
      <c r="AJ15" s="14" t="str">
        <f>IF(入力シート!AK14="","",TIME(入力シート!AK14,入力シート!AM14,0))</f>
        <v/>
      </c>
      <c r="AK15" s="14" t="str">
        <f>IF(入力シート!AO14="","",TIME(入力シート!AO14,入力シート!AQ14,0))</f>
        <v/>
      </c>
      <c r="AL15" s="14" t="str">
        <f t="shared" si="6"/>
        <v/>
      </c>
      <c r="AM15" s="14" t="str">
        <f t="shared" ref="AM15:AM39" si="30">IF(AL15="","",IF(AL15&lt;TIME(0,20,0),"算定外",IF(AND(TIME(0,20,0)&lt;=AL15,AL15&lt;TIME(4,15,0)),"A",IF(AND(TIME(4,15,0)&lt;=AL15,AL15&lt;TIME(8,15,0)),"B","C"))))</f>
        <v/>
      </c>
      <c r="AN15" s="14"/>
      <c r="AO15" s="80"/>
      <c r="AP15" s="80"/>
      <c r="AQ15" s="94" t="str">
        <f>IF(AND($AO$9="S6",AM15="A"),単価表!$D$7,IF(AND($AO$9="S6",AM15="B"),単価表!$E$7,IF(AND($AO$9="S6",AM15="C"),単価表!$F$7,IF(AND($AO$9="S5",AM15="A"),単価表!$D$8,IF(AND($AO$9="S5",AM15="B"),単価表!$E$8,IF(AND($AO$9="S5",AM15="C"),単価表!$F$8,IF(AND($AO$9="S4",AM15="A"),単価表!$D$9,IF(AND($AO$9="S4",AM15="B"),単価表!$E$9,IF(AND($AO$9="S4",AM15="C"),単価表!$F$9,IF(AND($AO$9="S3",AM15="A"),単価表!$D$10,IF(AND($AO$9="S3",AM15="B"),単価表!$E$10,IF(AND($AO$9="S3",AM15="C"),単価表!$F$10,IF(AND($AO$9="J3",AM15="A"),単価表!$D$14,IF(AND($AO$9="J3",AM15="B"),単価表!$E$14,IF(AND($AO$9="J3",AM15="C"),単価表!$F$14,IF(AND($AO$9="J2",AM15="A"),単価表!$D$15,IF(AND($AO$9="J2",AM15="B"),単価表!$E$15,IF(AND($AO$9="J2",AM15="C"),単価表!$F$15,IF(AND($AO$9="J1",AM15="A"),単価表!$D$16,IF(AND($AO$9="J1",AM15="B"),単価表!$E$16,IF(AND($AO$9="J1",AM15="C"),単価表!$F$16,IF(AND($AO$9="J0",AM15="A"),単価表!$D$16,IF(AND($AO$9="J0",AM15="B"),単価表!$E$16,IF(AND($AO$9="J0",AM15="C"),単価表!$F$16,IF(AND($AO$9="S012",AM15="A"),単価表!$D$11,IF(AND($AO$9="S012",AM15="B"),単価表!$E$11,IF(AND($AO$9="S012",AM15="C"),単価表!$F$11,"")))))))))))))))))))))))))))</f>
        <v/>
      </c>
      <c r="AR15" s="13" t="str">
        <f>IF(入力シート!AS14="〇",単価表!$D$18,"")</f>
        <v/>
      </c>
      <c r="AS15" s="13" t="str">
        <f>IF(入力シート!AT14="〇",単価表!$D$18,"")</f>
        <v/>
      </c>
      <c r="AT15" s="13" t="str">
        <f>IF(入力シート!AU14="〇",単価表!$D$19,"")</f>
        <v/>
      </c>
      <c r="AU15" s="13" t="str">
        <f>IF(入力シート!AV14="","",IF($AT$5="対象外","算定外",IF(入力シート!AV14="〇",単価表!$D$20)))</f>
        <v/>
      </c>
      <c r="AV15" s="16" t="str">
        <f t="shared" si="8"/>
        <v/>
      </c>
      <c r="AX15" s="13">
        <v>7</v>
      </c>
      <c r="AY15" s="13" t="str">
        <f>IF(入力シート!AY14="","",入力シート!AY14)</f>
        <v>日</v>
      </c>
      <c r="AZ15" s="14" t="str">
        <f>IF(入力シート!BA14="","",TIME(入力シート!BA14,入力シート!BC14,0))</f>
        <v/>
      </c>
      <c r="BA15" s="14" t="str">
        <f>IF(入力シート!BE14="","",TIME(入力シート!BE14,入力シート!BG14,0))</f>
        <v/>
      </c>
      <c r="BB15" s="14" t="str">
        <f t="shared" si="9"/>
        <v/>
      </c>
      <c r="BC15" s="14" t="str">
        <f t="shared" ref="BC15:BC39" si="31">IF(BB15="","",IF(BB15&lt;TIME(0,20,0),"算定外",IF(AND(TIME(0,20,0)&lt;=BB15,BB15&lt;TIME(4,15,0)),"A",IF(AND(TIME(4,15,0)&lt;=BB15,BB15&lt;TIME(8,15,0)),"B","C"))))</f>
        <v/>
      </c>
      <c r="BD15" s="14"/>
      <c r="BE15" s="80"/>
      <c r="BF15" s="80"/>
      <c r="BG15" s="94" t="str">
        <f>IF(AND($BE$9="S6",BC15="A"),単価表!$D$7,IF(AND($BE$9="S6",BC15="B"),単価表!$E$7,IF(AND($BE$9="S6",BC15="C"),単価表!$F$7,IF(AND($BE$9="S5",BC15="A"),単価表!$D$8,IF(AND($BE$9="S5",BC15="B"),単価表!$E$8,IF(AND($BE$9="S5",BC15="C"),単価表!$F$8,IF(AND($BE$9="S4",BC15="A"),単価表!$D$9,IF(AND($BE$9="S4",BC15="B"),単価表!$E$9,IF(AND($BE$9="S4",BC15="C"),単価表!$F$9,IF(AND($BE$9="S3",BC15="A"),単価表!$D$10,IF(AND($BE$9="S3",BC15="B"),単価表!$E$10,IF(AND($BE$9="S3",BC15="C"),単価表!$F$10,IF(AND($BE$9="J3",BC15="A"),単価表!$D$14,IF(AND($BE$9="J3",BC15="B"),単価表!$E$14,IF(AND($BE$9="J3",BC15="C"),単価表!$F$14,IF(AND($BE$9="J2",BC15="A"),単価表!$D$15,IF(AND($BE$9="J2",BC15="B"),単価表!$E$15,IF(AND($BE$9="J2",BC15="C"),単価表!$F$15,IF(AND($BE$9="J1",BC15="A"),単価表!$D$16,IF(AND($BE$9="J1",BC15="B"),単価表!$E$16,IF(AND($BE$9="J1",BC15="C"),単価表!$F$16,IF(AND($BE$9="J0",BC15="A"),単価表!$D$16,IF(AND($BE$9="J0",BC15="B"),単価表!$E$16,IF(AND($BE$9="J0",BC15="C"),単価表!$F$16,IF(AND($BE$9="S012",BC15="A"),単価表!$D$11,IF(AND($BE$9="S012",BC15="B"),単価表!$E$11,IF(AND($BE$9="S012",BC15="C"),単価表!$F$11,"")))))))))))))))))))))))))))</f>
        <v/>
      </c>
      <c r="BH15" s="13" t="str">
        <f>IF(入力シート!BI14="〇",単価表!$D$18,"")</f>
        <v/>
      </c>
      <c r="BI15" s="13" t="str">
        <f>IF(入力シート!BJ14="〇",単価表!$D$18,"")</f>
        <v/>
      </c>
      <c r="BJ15" s="13" t="str">
        <f>IF(入力シート!BK14="〇",単価表!$D$19,"")</f>
        <v/>
      </c>
      <c r="BK15" s="13" t="str">
        <f>IF(入力シート!BL14="","",IF($BJ$5="対象外","算定外",IF(入力シート!BL14="〇",単価表!$D$20)))</f>
        <v/>
      </c>
      <c r="BL15" s="16" t="str">
        <f t="shared" si="11"/>
        <v/>
      </c>
      <c r="BN15" s="13">
        <v>7</v>
      </c>
      <c r="BO15" s="13" t="str">
        <f>IF(入力シート!BO14="","",入力シート!BO14)</f>
        <v>日</v>
      </c>
      <c r="BP15" s="14" t="str">
        <f>IF(入力シート!BQ14="","",TIME(入力シート!BQ14,入力シート!BS14,0))</f>
        <v/>
      </c>
      <c r="BQ15" s="14" t="str">
        <f>IF(入力シート!BU14="","",TIME(入力シート!BU14,入力シート!BW14,0))</f>
        <v/>
      </c>
      <c r="BR15" s="14" t="str">
        <f t="shared" si="12"/>
        <v/>
      </c>
      <c r="BS15" s="14" t="str">
        <f t="shared" ref="BS15:BS39" si="32">IF(BR15="","",IF(BR15&lt;TIME(0,20,0),"算定外",IF(AND(TIME(0,20,0)&lt;=BR15,BR15&lt;TIME(4,15,0)),"A",IF(AND(TIME(4,15,0)&lt;=BR15,BR15&lt;TIME(8,15,0)),"B","C"))))</f>
        <v/>
      </c>
      <c r="BT15" s="14"/>
      <c r="BU15" s="80"/>
      <c r="BV15" s="80"/>
      <c r="BW15" s="94" t="str">
        <f>IF(AND($BU$9="S6",BS15="A"),単価表!$D$7,IF(AND($BU$9="S6",BS15="B"),単価表!$E$7,IF(AND($BU$9="S6",BS15="C"),単価表!$F$7,IF(AND($BU$9="S5",BS15="A"),単価表!$D$8,IF(AND($BU$9="S5",BS15="B"),単価表!$E$8,IF(AND($BU$9="S5",BS15="C"),単価表!$F$8,IF(AND($BU$9="S4",BS15="A"),単価表!$D$9,IF(AND($BU$9="S4",BS15="B"),単価表!$E$9,IF(AND($BU$9="S4",BS15="C"),単価表!$F$9,IF(AND($BU$9="S3",BS15="A"),単価表!$D$10,IF(AND($BU$9="S3",BS15="B"),単価表!$E$10,IF(AND($BU$9="S3",BS15="C"),単価表!$F$10,IF(AND($BU$9="J3",BS15="A"),単価表!$D$14,IF(AND($BU$9="J3",BS15="B"),単価表!$E$14,IF(AND($BU$9="J3",BS15="C"),単価表!$F$14,IF(AND($BU$9="J2",BS15="A"),単価表!$D$15,IF(AND($BU$9="J2",BS15="B"),単価表!$E$15,IF(AND($BU$9="J2",BS15="C"),単価表!$F$15,IF(AND($BU$9="J1",BS15="A"),単価表!$D$16,IF(AND($BU$9="J1",BS15="B"),単価表!$E$16,IF(AND($BU$9="J1",BS15="C"),単価表!$F$16,IF(AND($BU$9="J0",BS15="A"),単価表!$D$16,IF(AND($BU$9="J0",BS15="B"),単価表!$E$16,IF(AND($BU$9="J0",BS15="C"),単価表!$F$16,IF(AND($BU$9="S012",BS15="A"),単価表!$D$11,IF(AND($BU$9="S012",BS15="B"),単価表!$E$11,IF(AND($BU$9="S012",BS15="C"),単価表!$F$11,"")))))))))))))))))))))))))))</f>
        <v/>
      </c>
      <c r="BX15" s="13" t="str">
        <f>IF(入力シート!BY14="〇",単価表!$D$18,"")</f>
        <v/>
      </c>
      <c r="BY15" s="13" t="str">
        <f>IF(入力シート!BZ14="〇",単価表!$D$18,"")</f>
        <v/>
      </c>
      <c r="BZ15" s="13" t="str">
        <f>IF(入力シート!CA14="〇",単価表!$D$19,"")</f>
        <v/>
      </c>
      <c r="CA15" s="13" t="str">
        <f>IF(入力シート!CB14="","",IF($BZ$5="対象外","算定外",IF(入力シート!CB14="〇",単価表!$D$20)))</f>
        <v/>
      </c>
      <c r="CB15" s="16" t="str">
        <f t="shared" si="14"/>
        <v/>
      </c>
      <c r="CD15" s="13">
        <v>7</v>
      </c>
      <c r="CE15" s="13" t="str">
        <f>IF(入力シート!CE14="","",入力シート!CE14)</f>
        <v>日</v>
      </c>
      <c r="CF15" s="14" t="str">
        <f>IF(入力シート!CG14="","",TIME(入力シート!CG14,入力シート!CI14,0))</f>
        <v/>
      </c>
      <c r="CG15" s="14" t="str">
        <f>IF(入力シート!CK14="","",TIME(入力シート!CK14,入力シート!CM14,0))</f>
        <v/>
      </c>
      <c r="CH15" s="14" t="str">
        <f t="shared" si="15"/>
        <v/>
      </c>
      <c r="CI15" s="14" t="str">
        <f t="shared" ref="CI15:CI39" si="33">IF(CH15="","",IF(CH15&lt;TIME(0,20,0),"算定外",IF(AND(TIME(0,20,0)&lt;=CH15,CH15&lt;TIME(4,15,0)),"A",IF(AND(TIME(4,15,0)&lt;=CH15,CH15&lt;TIME(8,15,0)),"B","C"))))</f>
        <v/>
      </c>
      <c r="CJ15" s="14"/>
      <c r="CK15" s="80"/>
      <c r="CL15" s="80"/>
      <c r="CM15" s="94" t="str">
        <f>IF(AND($CK$9="S6",CI15="A"),単価表!$D$7,IF(AND($CK$9="S6",CI15="B"),単価表!$E$7,IF(AND($CK$9="S6",CI15="C"),単価表!$F$7,IF(AND($CK$9="S5",CI15="A"),単価表!$D$8,IF(AND($CK$9="S5",CI15="B"),単価表!$E$8,IF(AND($CK$9="S5",CI15="C"),単価表!$F$8,IF(AND($CK$9="S4",CI15="A"),単価表!$D$9,IF(AND($CK$9="S4",CI15="B"),単価表!$E$9,IF(AND($CK$9="S4",CI15="C"),単価表!$F$9,IF(AND($CK$9="S3",CI15="A"),単価表!$D$10,IF(AND($CK$9="S3",CI15="B"),単価表!$E$10,IF(AND($CK$9="S3",CI15="C"),単価表!$F$10,IF(AND($CK$9="J3",CI15="A"),単価表!$D$14,IF(AND($CK$9="J3",CI15="B"),単価表!$E$14,IF(AND($CK$9="J3",CI15="C"),単価表!$F$14,IF(AND($CK$9="J2",CI15="A"),単価表!$D$15,IF(AND($CK$9="J2",CI15="B"),単価表!$E$15,IF(AND($CK$9="J2",CI15="C"),単価表!$F$15,IF(AND($CK$9="J1",CI15="A"),単価表!$D$16,IF(AND($CK$9="J1",CI15="B"),単価表!$E$16,IF(AND($CK$9="J1",CI15="C"),単価表!$F$16,IF(AND($CK$9="J0",CI15="A"),単価表!$D$16,IF(AND($CK$9="J0",CI15="B"),単価表!$E$16,IF(AND($CK$9="J0",CI15="C"),単価表!$F$16,IF(AND($CK$9="S012",CI15="A"),単価表!$D$11,IF(AND($CK$9="S012",CI15="B"),単価表!$E$11,IF(AND($CK$9="S012",CI15="C"),単価表!$F$11,"")))))))))))))))))))))))))))</f>
        <v/>
      </c>
      <c r="CN15" s="13" t="str">
        <f>IF(入力シート!CO14="〇",単価表!$D$18,"")</f>
        <v/>
      </c>
      <c r="CO15" s="13" t="str">
        <f>IF(入力シート!CP14="〇",単価表!$D$18,"")</f>
        <v/>
      </c>
      <c r="CP15" s="13" t="str">
        <f>IF(入力シート!CQ14="〇",単価表!$D$19,"")</f>
        <v/>
      </c>
      <c r="CQ15" s="13" t="str">
        <f>IF(入力シート!CR14="","",IF($CP$5="対象外","算定外",IF(入力シート!CR14="〇",単価表!$D$20)))</f>
        <v/>
      </c>
      <c r="CR15" s="16" t="str">
        <f t="shared" si="17"/>
        <v/>
      </c>
      <c r="CT15" s="13">
        <v>7</v>
      </c>
      <c r="CU15" s="13" t="str">
        <f>IF(入力シート!CU14="","",入力シート!CU14)</f>
        <v>日</v>
      </c>
      <c r="CV15" s="14" t="str">
        <f>IF(入力シート!CW14="","",TIME(入力シート!CW14,入力シート!CY14,0))</f>
        <v/>
      </c>
      <c r="CW15" s="14" t="str">
        <f>IF(入力シート!DA14="","",TIME(入力シート!DA14,入力シート!DC14,0))</f>
        <v/>
      </c>
      <c r="CX15" s="14" t="str">
        <f t="shared" si="18"/>
        <v/>
      </c>
      <c r="CY15" s="14" t="str">
        <f t="shared" ref="CY15:CY39" si="34">IF(CX15="","",IF(CX15&lt;TIME(0,20,0),"算定外",IF(AND(TIME(0,20,0)&lt;=CX15,CX15&lt;TIME(4,15,0)),"A",IF(AND(TIME(4,15,0)&lt;=CX15,CX15&lt;TIME(8,15,0)),"B","C"))))</f>
        <v/>
      </c>
      <c r="CZ15" s="14"/>
      <c r="DA15" s="80"/>
      <c r="DB15" s="80"/>
      <c r="DC15" s="94" t="str">
        <f>IF(AND($DA$9="S6",CY15="A"),単価表!$D$7,IF(AND($DA$9="S6",CY15="B"),単価表!$E$7,IF(AND($DA$9="S6",CY15="C"),単価表!$F$7,IF(AND($DA$9="S5",CY15="A"),単価表!$D$8,IF(AND($DA$9="S5",CY15="B"),単価表!$E$8,IF(AND($DA$9="S5",CY15="C"),単価表!$F$8,IF(AND($DA$9="S4",CY15="A"),単価表!$D$9,IF(AND($DA$9="S4",CY15="B"),単価表!$E$9,IF(AND($DA$9="S4",CY15="C"),単価表!$F$9,IF(AND($DA$9="S3",CY15="A"),単価表!$D$10,IF(AND($DA$9="S3",CY15="B"),単価表!$E$10,IF(AND($DA$9="S3",CY15="C"),単価表!$F$10,IF(AND($DA$9="J3",CY15="A"),単価表!$D$14,IF(AND($DA$9="J3",CY15="B"),単価表!$E$14,IF(AND($DA$9="J3",CY15="C"),単価表!$F$14,IF(AND($DA$9="J2",CY15="A"),単価表!$D$15,IF(AND($DA$9="J2",CY15="B"),単価表!$E$15,IF(AND($DA$9="J2",CY15="C"),単価表!$F$15,IF(AND($DA$9="J1",CY15="A"),単価表!$D$16,IF(AND($DA$9="J1",CY15="B"),単価表!$E$16,IF(AND($DA$9="J1",CY15="C"),単価表!$F$16,IF(AND($DA$9="J0",CY15="A"),単価表!$D$16,IF(AND($DA$9="J0",CY15="B"),単価表!$E$16,IF(AND($DA$9="J0",CY15="C"),単価表!$F$16,IF(AND($DA$9="S012",CY15="A"),単価表!$D$11,IF(AND($DA$9="S012",CY15="B"),単価表!$E$11,IF(AND($DA$9="S012",CY15="C"),単価表!$F$11,"")))))))))))))))))))))))))))</f>
        <v/>
      </c>
      <c r="DD15" s="13" t="str">
        <f>IF(入力シート!DE14="〇",単価表!$D$18,"")</f>
        <v/>
      </c>
      <c r="DE15" s="13" t="str">
        <f>IF(入力シート!DF14="〇",単価表!$D$18,"")</f>
        <v/>
      </c>
      <c r="DF15" s="13" t="str">
        <f>IF(入力シート!DG14="〇",単価表!$D$19,"")</f>
        <v/>
      </c>
      <c r="DG15" s="13" t="str">
        <f>IF(入力シート!DH14="","",IF($DF$5="対象外","算定外",IF(入力シート!DH14="〇",単価表!$D$20)))</f>
        <v/>
      </c>
      <c r="DH15" s="16" t="str">
        <f t="shared" si="20"/>
        <v/>
      </c>
      <c r="DJ15" s="13">
        <v>7</v>
      </c>
      <c r="DK15" s="13" t="str">
        <f>IF(入力シート!DK14="","",入力シート!DK14)</f>
        <v>日</v>
      </c>
      <c r="DL15" s="14" t="str">
        <f>IF(入力シート!DM14="","",TIME(入力シート!DM14,入力シート!DO14,0))</f>
        <v/>
      </c>
      <c r="DM15" s="14" t="str">
        <f>IF(入力シート!DQ14="","",TIME(入力シート!DQ14,入力シート!DS14,0))</f>
        <v/>
      </c>
      <c r="DN15" s="14" t="str">
        <f t="shared" si="21"/>
        <v/>
      </c>
      <c r="DO15" s="14" t="str">
        <f t="shared" ref="DO15:DO39" si="35">IF(DN15="","",IF(DN15&lt;TIME(0,20,0),"算定外",IF(AND(TIME(0,20,0)&lt;=DN15,DN15&lt;TIME(4,15,0)),"A",IF(AND(TIME(4,15,0)&lt;=DN15,DN15&lt;TIME(8,15,0)),"B","C"))))</f>
        <v/>
      </c>
      <c r="DP15" s="14"/>
      <c r="DQ15" s="80"/>
      <c r="DR15" s="80"/>
      <c r="DS15" s="94" t="str">
        <f>IF(AND($DQ$9="S6",DO15="A"),単価表!$D$7,IF(AND($DQ$9="S6",DO15="B"),単価表!$E$7,IF(AND($DQ$9="S6",DO15="C"),単価表!$F$7,IF(AND($DQ$9="S5",DO15="A"),単価表!$D$8,IF(AND($DQ$9="S5",DO15="B"),単価表!$E$8,IF(AND($DQ$9="S5",DO15="C"),単価表!$F$8,IF(AND($DQ$9="S4",DO15="A"),単価表!$D$9,IF(AND($DQ$9="S4",DO15="B"),単価表!$E$9,IF(AND($DQ$9="S4",DO15="C"),単価表!$F$9,IF(AND($DQ$9="S3",DO15="A"),単価表!$D$10,IF(AND($DQ$9="S3",DO15="B"),単価表!$E$10,IF(AND($DQ$9="S3",DO15="C"),単価表!$F$10,IF(AND($DQ$9="J3",DO15="A"),単価表!$D$14,IF(AND($DQ$9="J3",DO15="B"),単価表!$E$14,IF(AND($DQ$9="J3",DO15="C"),単価表!$F$14,IF(AND($DQ$9="J2",DO15="A"),単価表!$D$15,IF(AND($DQ$9="J2",DO15="B"),単価表!$E$15,IF(AND($DQ$9="J2",DO15="C"),単価表!$F$15,IF(AND($DQ$9="J1",DO15="A"),単価表!$D$16,IF(AND($DQ$9="J1",DO15="B"),単価表!$E$16,IF(AND($DQ$9="J1",DO15="C"),単価表!$F$16,IF(AND($DQ$9="J0",DO15="A"),単価表!$D$16,IF(AND($DQ$9="J0",DO15="B"),単価表!$E$16,IF(AND($DQ$9="J0",DO15="C"),単価表!$F$16,IF(AND($DQ$9="S012",DO15="A"),単価表!$D$11,IF(AND($DQ$9="S012",DO15="B"),単価表!$E$11,IF(AND($DQ$9="S012",DO15="C"),単価表!$F$11,"")))))))))))))))))))))))))))</f>
        <v/>
      </c>
      <c r="DT15" s="13" t="str">
        <f>IF(入力シート!DU14="〇",単価表!$D$18,"")</f>
        <v/>
      </c>
      <c r="DU15" s="13" t="str">
        <f>IF(入力シート!DV14="〇",単価表!$D$18,"")</f>
        <v/>
      </c>
      <c r="DV15" s="13" t="str">
        <f>IF(入力シート!DW14="〇",単価表!$D$19,"")</f>
        <v/>
      </c>
      <c r="DW15" s="13" t="str">
        <f>IF(入力シート!DX14="","",IF($DV$5="対象外","算定外",IF(入力シート!DX14="〇",単価表!$D$20)))</f>
        <v/>
      </c>
      <c r="DX15" s="16" t="str">
        <f t="shared" si="23"/>
        <v/>
      </c>
      <c r="DZ15" s="13">
        <v>7</v>
      </c>
      <c r="EA15" s="13" t="str">
        <f>IF(入力シート!EA14="","",入力シート!EA14)</f>
        <v>日</v>
      </c>
      <c r="EB15" s="14" t="str">
        <f>IF(入力シート!EC14="","",TIME(入力シート!EC14,入力シート!EE14,0))</f>
        <v/>
      </c>
      <c r="EC15" s="14" t="str">
        <f>IF(入力シート!EG14="","",TIME(入力シート!EG14,入力シート!EI14,0))</f>
        <v/>
      </c>
      <c r="ED15" s="14" t="str">
        <f t="shared" si="24"/>
        <v/>
      </c>
      <c r="EE15" s="14" t="str">
        <f t="shared" ref="EE15:EE39" si="36">IF(ED15="","",IF(ED15&lt;TIME(0,20,0),"算定外",IF(AND(TIME(0,20,0)&lt;=ED15,ED15&lt;TIME(4,15,0)),"A",IF(AND(TIME(4,15,0)&lt;=ED15,ED15&lt;TIME(8,15,0)),"B","C"))))</f>
        <v/>
      </c>
      <c r="EF15" s="14"/>
      <c r="EG15" s="80"/>
      <c r="EH15" s="80"/>
      <c r="EI15" s="94" t="str">
        <f>IF(AND($EG$9="S6",EE15="A"),単価表!$D$7,IF(AND($EG$9="S6",EE15="B"),単価表!$E$7,IF(AND($EG$9="S6",EE15="C"),単価表!$F$7,IF(AND($EG$9="S5",EE15="A"),単価表!$D$8,IF(AND($EG$9="S5",EE15="B"),単価表!$E$8,IF(AND($EG$9="S5",EE15="C"),単価表!$F$8,IF(AND($EG$9="S4",EE15="A"),単価表!$D$9,IF(AND($EG$9="S4",EE15="B"),単価表!$E$9,IF(AND($EG$9="S4",EE15="C"),単価表!$F$9,IF(AND($EG$9="S3",EE15="A"),単価表!$D$10,IF(AND($EG$9="S3",EE15="B"),単価表!$E$10,IF(AND($EG$9="S3",EE15="C"),単価表!$F$10,IF(AND($EG$9="J3",EE15="A"),単価表!$D$14,IF(AND($EG$9="J3",EE15="B"),単価表!$E$14,IF(AND($EG$9="J3",EE15="C"),単価表!$F$14,IF(AND($EG$9="J2",EE15="A"),単価表!$D$15,IF(AND($EG$9="J2",EE15="B"),単価表!$E$15,IF(AND($EG$9="J2",EE15="C"),単価表!$F$15,IF(AND($EG$9="J1",EE15="A"),単価表!$D$16,IF(AND($EG$9="J1",EE15="B"),単価表!$E$16,IF(AND($EG$9="J1",EE15="C"),単価表!$F$16,IF(AND($EG$9="J0",EE15="A"),単価表!$D$16,IF(AND($EG$9="J0",EE15="B"),単価表!$E$16,IF(AND($EG$9="J0",EE15="C"),単価表!$F$16,IF(AND($EG$9="S012",EE15="A"),単価表!$D$11,IF(AND($EG$9="S012",EE15="B"),単価表!$E$11,IF(AND($EG$9="S012",EE15="C"),単価表!$F$11,"")))))))))))))))))))))))))))</f>
        <v/>
      </c>
      <c r="EJ15" s="13" t="str">
        <f>IF(入力シート!EK14="〇",単価表!$D$18,"")</f>
        <v/>
      </c>
      <c r="EK15" s="13" t="str">
        <f>IF(入力シート!EL14="〇",単価表!$D$18,"")</f>
        <v/>
      </c>
      <c r="EL15" s="13" t="str">
        <f>IF(入力シート!EM14="〇",単価表!$D$19,"")</f>
        <v/>
      </c>
      <c r="EM15" s="13" t="str">
        <f>IF(入力シート!EN14="","",IF($EL$5="対象外","算定外",IF(入力シート!EN14="〇",単価表!$D$20)))</f>
        <v/>
      </c>
      <c r="EN15" s="16" t="str">
        <f t="shared" si="26"/>
        <v/>
      </c>
      <c r="EP15" s="13">
        <v>7</v>
      </c>
      <c r="EQ15" s="13" t="str">
        <f>IF(入力シート!EQ14="","",入力シート!EQ14)</f>
        <v>日</v>
      </c>
      <c r="ER15" s="14" t="str">
        <f>IF(入力シート!ES14="","",TIME(入力シート!ES14,入力シート!EU14,0))</f>
        <v/>
      </c>
      <c r="ES15" s="14" t="str">
        <f>IF(入力シート!EW14="","",TIME(入力シート!EW14,入力シート!EY14,0))</f>
        <v/>
      </c>
      <c r="ET15" s="14" t="str">
        <f t="shared" si="27"/>
        <v/>
      </c>
      <c r="EU15" s="14" t="str">
        <f t="shared" ref="EU15:EU39" si="37">IF(ET15="","",IF(ET15&lt;TIME(0,20,0),"算定外",IF(AND(TIME(0,20,0)&lt;=ET15,ET15&lt;TIME(4,15,0)),"A",IF(AND(TIME(4,15,0)&lt;=ET15,ET15&lt;TIME(8,15,0)),"B","C"))))</f>
        <v/>
      </c>
      <c r="EV15" s="14"/>
      <c r="EW15" s="80"/>
      <c r="EX15" s="80"/>
      <c r="EY15" s="94" t="str">
        <f>IF(AND($EW$9="S6",EU15="A"),単価表!$D$7,IF(AND($EW$9="S6",EU15="B"),単価表!$E$7,IF(AND($EW$9="S6",EU15="C"),単価表!$F$7,IF(AND($EW$9="S5",EU15="A"),単価表!$D$8,IF(AND($EW$9="S5",EU15="B"),単価表!$E$8,IF(AND($EW$9="S5",EU15="C"),単価表!$F$8,IF(AND($EW$9="S4",EU15="A"),単価表!$D$9,IF(AND($EW$9="S4",EU15="B"),単価表!$E$9,IF(AND($EW$9="S4",EU15="C"),単価表!$F$9,IF(AND($EW$9="S3",EU15="A"),単価表!$D$10,IF(AND($EW$9="S3",EU15="B"),単価表!$E$10,IF(AND($EW$9="S3",EU15="C"),単価表!$F$10,IF(AND($EW$9="J3",EU15="A"),単価表!$D$14,IF(AND($EW$9="J3",EU15="B"),単価表!$E$14,IF(AND($EW$9="J3",EU15="C"),単価表!$F$14,IF(AND($EW$9="J2",EU15="A"),単価表!$D$15,IF(AND($EW$9="J2",EU15="B"),単価表!$E$15,IF(AND($EW$9="J2",EU15="C"),単価表!$F$15,IF(AND($EW$9="J1",EU15="A"),単価表!$D$16,IF(AND($EW$9="J1",EU15="B"),単価表!$E$16,IF(AND($EW$9="J1",EU15="C"),単価表!$F$16,IF(AND($EW$9="J0",EU15="A"),単価表!$D$16,IF(AND($EW$9="J0",EU15="B"),単価表!$E$16,IF(AND($EW$9="J0",EU15="C"),単価表!$F$16,IF(AND($EW$9="S012",EU15="A"),単価表!$D$11,IF(AND($EW$9="S012",EU15="B"),単価表!$E$11,IF(AND($EW$9="S012",EU15="C"),単価表!$F$11,"")))))))))))))))))))))))))))</f>
        <v/>
      </c>
      <c r="EZ15" s="13" t="str">
        <f>IF(入力シート!FA14="〇",単価表!$D$18,"")</f>
        <v/>
      </c>
      <c r="FA15" s="13" t="str">
        <f>IF(入力シート!FB14="〇",単価表!$D$18,"")</f>
        <v/>
      </c>
      <c r="FB15" s="13" t="str">
        <f>IF(入力シート!FC14="〇",単価表!$D$19,"")</f>
        <v/>
      </c>
      <c r="FC15" s="13" t="str">
        <f>IF(入力シート!FD14="","",IF($FB$5="対象外","算定外",IF(入力シート!FD14="〇",単価表!$D$20)))</f>
        <v/>
      </c>
      <c r="FD15" s="16" t="str">
        <f t="shared" si="29"/>
        <v/>
      </c>
    </row>
    <row r="16" spans="1:160" x14ac:dyDescent="0.45">
      <c r="B16" s="13">
        <v>8</v>
      </c>
      <c r="C16" s="13" t="str">
        <f>IF(入力シート!C15="","",入力シート!C15)</f>
        <v>月</v>
      </c>
      <c r="D16" s="14" t="str">
        <f>IF(入力シート!E15="","",TIME(入力シート!E15,入力シート!G15,0))</f>
        <v/>
      </c>
      <c r="E16" s="14" t="str">
        <f>IF(入力シート!I15="","",TIME(入力シート!I15,入力シート!K15,0))</f>
        <v/>
      </c>
      <c r="F16" s="14" t="str">
        <f t="shared" si="0"/>
        <v/>
      </c>
      <c r="G16" s="14" t="str">
        <f t="shared" si="1"/>
        <v/>
      </c>
      <c r="H16" s="14"/>
      <c r="I16" s="15"/>
      <c r="J16" s="15"/>
      <c r="K16" s="94" t="str">
        <f>IF(AND($I$9="S6",G16="A"),単価表!$D$7,IF(AND($I$9="S6",G16="B"),単価表!$E$7,IF(AND($I$9="S6",G16="C"),単価表!$F$7,IF(AND($I$9="S5",G16="A"),単価表!$D$8,IF(AND($I$9="S5",G16="B"),単価表!$E$8,IF(AND($I$9="S5",G16="C"),単価表!$F$8,IF(AND($I$9="S4",G16="A"),単価表!$D$9,IF(AND($I$9="S4",G16="B"),単価表!$E$9,IF(AND($I$9="S4",G16="C"),単価表!$F$9,IF(AND($I$9="S3",G16="A"),単価表!$D$10,IF(AND($I$9="S3",G16="B"),単価表!$E$10,IF(AND($I$9="S3",G16="C"),単価表!$F$10,IF(AND($I$9="J3",G16="A"),単価表!$D$14,IF(AND($I$9="J3",G16="B"),単価表!$E$14,IF(AND($I$9="J3",G16="C"),単価表!$F$14,IF(AND($I$9="J2",G16="A"),単価表!$D$15,IF(AND($I$9="J2",G16="B"),単価表!$E$15,IF(AND($I$9="J2",G16="C"),単価表!$F$15,IF(AND($I$9="J1",G16="A"),単価表!$D$16,IF(AND($I$9="J1",G16="B"),単価表!$E$16,IF(AND($I$9="J1",G16="C"),単価表!$F$16,IF(AND($I$9="J0",G16="A"),単価表!$D$16,IF(AND($I$9="J0",G16="B"),単価表!$E$16,IF(AND($I$9="J0",G16="C"),単価表!$F$16,IF(AND($I$9="S012",G16="A"),単価表!$D$11,IF(AND($I$9="S012",G16="B"),単価表!$E$11,IF(AND($I$9="S012",G16="C"),単価表!$F$11,"")))))))))))))))))))))))))))</f>
        <v/>
      </c>
      <c r="L16" s="13" t="str">
        <f>IF(入力シート!M15="〇",単価表!$D$18,"")</f>
        <v/>
      </c>
      <c r="M16" s="13" t="str">
        <f>IF(入力シート!N15="〇",単価表!$D$18,"")</f>
        <v/>
      </c>
      <c r="N16" s="13" t="str">
        <f>IF(入力シート!O15="〇",単価表!$D$19,"")</f>
        <v/>
      </c>
      <c r="O16" s="13" t="str">
        <f>IF(入力シート!P15="","",IF($N$5="対象外","算定外",IF(入力シート!P15="〇",単価表!$D$20)))</f>
        <v/>
      </c>
      <c r="P16" s="16" t="str">
        <f t="shared" si="2"/>
        <v/>
      </c>
      <c r="R16" s="13">
        <v>8</v>
      </c>
      <c r="S16" s="13" t="str">
        <f>IF(入力シート!S15="","",入力シート!S15)</f>
        <v>月</v>
      </c>
      <c r="T16" s="14" t="str">
        <f>IF(入力シート!U15="","",TIME(入力シート!U15,入力シート!W15,0))</f>
        <v/>
      </c>
      <c r="U16" s="14" t="str">
        <f>IF(入力シート!Y15="","",TIME(入力シート!Y15,入力シート!AA15,0))</f>
        <v/>
      </c>
      <c r="V16" s="14" t="str">
        <f t="shared" si="3"/>
        <v/>
      </c>
      <c r="W16" s="14" t="str">
        <f t="shared" si="4"/>
        <v/>
      </c>
      <c r="X16" s="14"/>
      <c r="Y16" s="15"/>
      <c r="Z16" s="15"/>
      <c r="AA16" s="94" t="str">
        <f>IF(AND($Y$9="S6",W16="A"),単価表!$D$7,IF(AND($Y$9="S6",W16="B"),単価表!$E$7,IF(AND($Y$9="S6",W16="C"),単価表!$F$7,IF(AND($Y$9="S5",W16="A"),単価表!$D$8,IF(AND($Y$9="S5",W16="B"),単価表!$E$8,IF(AND($Y$9="S5",W16="C"),単価表!$F$8,IF(AND($Y$9="S4",W16="A"),単価表!$D$9,IF(AND($Y$9="S4",W16="B"),単価表!$E$9,IF(AND($Y$9="S4",W16="C"),単価表!$F$9,IF(AND($Y$9="S3",W16="A"),単価表!$D$10,IF(AND($Y$9="S3",W16="B"),単価表!$E$10,IF(AND($Y$9="S3",W16="C"),単価表!$F$10,IF(AND($Y$9="J3",W16="A"),単価表!$D$14,IF(AND($Y$9="J3",W16="B"),単価表!$E$14,IF(AND($Y$9="J3",W16="C"),単価表!$F$14,IF(AND($Y$9="J2",W16="A"),単価表!$D$15,IF(AND($Y$9="J2",W16="B"),単価表!$E$15,IF(AND($Y$9="J2",W16="C"),単価表!$F$15,IF(AND($Y$9="J1",W16="A"),単価表!$D$16,IF(AND($Y$9="J1",W16="B"),単価表!$E$16,IF(AND($Y$9="J1",W16="C"),単価表!$F$16,IF(AND($Y$9="J0",W16="A"),単価表!$D$16,IF(AND($Y$9="J0",W16="B"),単価表!$E$16,IF(AND($Y$9="J0",W16="C"),単価表!$F$16,IF(AND($Y$9="S012",W16="A"),単価表!$D$11,IF(AND($Y$9="S012",W16="B"),単価表!$E$11,IF(AND($Y$9="S012",W16="C"),単価表!$F$11,"")))))))))))))))))))))))))))</f>
        <v/>
      </c>
      <c r="AB16" s="13" t="str">
        <f>IF(入力シート!AC15="〇",単価表!$D$18,"")</f>
        <v/>
      </c>
      <c r="AC16" s="13" t="str">
        <f>IF(入力シート!AD15="〇",単価表!$D$18,"")</f>
        <v/>
      </c>
      <c r="AD16" s="13" t="str">
        <f>IF(入力シート!AE15="〇",単価表!$D$19,"")</f>
        <v/>
      </c>
      <c r="AE16" s="13" t="str">
        <f>IF(入力シート!AF15="","",IF($AE$5="対象外","算定外",IF(入力シート!AF15="〇",単価表!$D$20)))</f>
        <v/>
      </c>
      <c r="AF16" s="16" t="str">
        <f t="shared" si="5"/>
        <v/>
      </c>
      <c r="AH16" s="13">
        <v>8</v>
      </c>
      <c r="AI16" s="13" t="str">
        <f>IF(入力シート!AI15="","",入力シート!AI15)</f>
        <v>月</v>
      </c>
      <c r="AJ16" s="14" t="str">
        <f>IF(入力シート!AK15="","",TIME(入力シート!AK15,入力シート!AM15,0))</f>
        <v/>
      </c>
      <c r="AK16" s="14" t="str">
        <f>IF(入力シート!AO15="","",TIME(入力シート!AO15,入力シート!AQ15,0))</f>
        <v/>
      </c>
      <c r="AL16" s="14" t="str">
        <f t="shared" si="6"/>
        <v/>
      </c>
      <c r="AM16" s="14" t="str">
        <f t="shared" si="30"/>
        <v/>
      </c>
      <c r="AN16" s="14"/>
      <c r="AO16" s="80"/>
      <c r="AP16" s="80"/>
      <c r="AQ16" s="94" t="str">
        <f>IF(AND($AO$9="S6",AM16="A"),単価表!$D$7,IF(AND($AO$9="S6",AM16="B"),単価表!$E$7,IF(AND($AO$9="S6",AM16="C"),単価表!$F$7,IF(AND($AO$9="S5",AM16="A"),単価表!$D$8,IF(AND($AO$9="S5",AM16="B"),単価表!$E$8,IF(AND($AO$9="S5",AM16="C"),単価表!$F$8,IF(AND($AO$9="S4",AM16="A"),単価表!$D$9,IF(AND($AO$9="S4",AM16="B"),単価表!$E$9,IF(AND($AO$9="S4",AM16="C"),単価表!$F$9,IF(AND($AO$9="S3",AM16="A"),単価表!$D$10,IF(AND($AO$9="S3",AM16="B"),単価表!$E$10,IF(AND($AO$9="S3",AM16="C"),単価表!$F$10,IF(AND($AO$9="J3",AM16="A"),単価表!$D$14,IF(AND($AO$9="J3",AM16="B"),単価表!$E$14,IF(AND($AO$9="J3",AM16="C"),単価表!$F$14,IF(AND($AO$9="J2",AM16="A"),単価表!$D$15,IF(AND($AO$9="J2",AM16="B"),単価表!$E$15,IF(AND($AO$9="J2",AM16="C"),単価表!$F$15,IF(AND($AO$9="J1",AM16="A"),単価表!$D$16,IF(AND($AO$9="J1",AM16="B"),単価表!$E$16,IF(AND($AO$9="J1",AM16="C"),単価表!$F$16,IF(AND($AO$9="J0",AM16="A"),単価表!$D$16,IF(AND($AO$9="J0",AM16="B"),単価表!$E$16,IF(AND($AO$9="J0",AM16="C"),単価表!$F$16,IF(AND($AO$9="S012",AM16="A"),単価表!$D$11,IF(AND($AO$9="S012",AM16="B"),単価表!$E$11,IF(AND($AO$9="S012",AM16="C"),単価表!$F$11,"")))))))))))))))))))))))))))</f>
        <v/>
      </c>
      <c r="AR16" s="13" t="str">
        <f>IF(入力シート!AS15="〇",単価表!$D$18,"")</f>
        <v/>
      </c>
      <c r="AS16" s="13" t="str">
        <f>IF(入力シート!AT15="〇",単価表!$D$18,"")</f>
        <v/>
      </c>
      <c r="AT16" s="13" t="str">
        <f>IF(入力シート!AU15="〇",単価表!$D$19,"")</f>
        <v/>
      </c>
      <c r="AU16" s="13" t="str">
        <f>IF(入力シート!AV15="","",IF($AT$5="対象外","算定外",IF(入力シート!AV15="〇",単価表!$D$20)))</f>
        <v/>
      </c>
      <c r="AV16" s="16" t="str">
        <f t="shared" si="8"/>
        <v/>
      </c>
      <c r="AX16" s="13">
        <v>8</v>
      </c>
      <c r="AY16" s="13" t="str">
        <f>IF(入力シート!AY15="","",入力シート!AY15)</f>
        <v>月</v>
      </c>
      <c r="AZ16" s="14" t="str">
        <f>IF(入力シート!BA15="","",TIME(入力シート!BA15,入力シート!BC15,0))</f>
        <v/>
      </c>
      <c r="BA16" s="14" t="str">
        <f>IF(入力シート!BE15="","",TIME(入力シート!BE15,入力シート!BG15,0))</f>
        <v/>
      </c>
      <c r="BB16" s="14" t="str">
        <f t="shared" si="9"/>
        <v/>
      </c>
      <c r="BC16" s="14" t="str">
        <f t="shared" si="31"/>
        <v/>
      </c>
      <c r="BD16" s="14"/>
      <c r="BE16" s="80"/>
      <c r="BF16" s="80"/>
      <c r="BG16" s="94" t="str">
        <f>IF(AND($BE$9="S6",BC16="A"),単価表!$D$7,IF(AND($BE$9="S6",BC16="B"),単価表!$E$7,IF(AND($BE$9="S6",BC16="C"),単価表!$F$7,IF(AND($BE$9="S5",BC16="A"),単価表!$D$8,IF(AND($BE$9="S5",BC16="B"),単価表!$E$8,IF(AND($BE$9="S5",BC16="C"),単価表!$F$8,IF(AND($BE$9="S4",BC16="A"),単価表!$D$9,IF(AND($BE$9="S4",BC16="B"),単価表!$E$9,IF(AND($BE$9="S4",BC16="C"),単価表!$F$9,IF(AND($BE$9="S3",BC16="A"),単価表!$D$10,IF(AND($BE$9="S3",BC16="B"),単価表!$E$10,IF(AND($BE$9="S3",BC16="C"),単価表!$F$10,IF(AND($BE$9="J3",BC16="A"),単価表!$D$14,IF(AND($BE$9="J3",BC16="B"),単価表!$E$14,IF(AND($BE$9="J3",BC16="C"),単価表!$F$14,IF(AND($BE$9="J2",BC16="A"),単価表!$D$15,IF(AND($BE$9="J2",BC16="B"),単価表!$E$15,IF(AND($BE$9="J2",BC16="C"),単価表!$F$15,IF(AND($BE$9="J1",BC16="A"),単価表!$D$16,IF(AND($BE$9="J1",BC16="B"),単価表!$E$16,IF(AND($BE$9="J1",BC16="C"),単価表!$F$16,IF(AND($BE$9="J0",BC16="A"),単価表!$D$16,IF(AND($BE$9="J0",BC16="B"),単価表!$E$16,IF(AND($BE$9="J0",BC16="C"),単価表!$F$16,IF(AND($BE$9="S012",BC16="A"),単価表!$D$11,IF(AND($BE$9="S012",BC16="B"),単価表!$E$11,IF(AND($BE$9="S012",BC16="C"),単価表!$F$11,"")))))))))))))))))))))))))))</f>
        <v/>
      </c>
      <c r="BH16" s="13" t="str">
        <f>IF(入力シート!BI15="〇",単価表!$D$18,"")</f>
        <v/>
      </c>
      <c r="BI16" s="13" t="str">
        <f>IF(入力シート!BJ15="〇",単価表!$D$18,"")</f>
        <v/>
      </c>
      <c r="BJ16" s="13" t="str">
        <f>IF(入力シート!BK15="〇",単価表!$D$19,"")</f>
        <v/>
      </c>
      <c r="BK16" s="13" t="str">
        <f>IF(入力シート!BL15="","",IF($BJ$5="対象外","算定外",IF(入力シート!BL15="〇",単価表!$D$20)))</f>
        <v/>
      </c>
      <c r="BL16" s="16" t="str">
        <f t="shared" si="11"/>
        <v/>
      </c>
      <c r="BN16" s="13">
        <v>8</v>
      </c>
      <c r="BO16" s="13" t="str">
        <f>IF(入力シート!BO15="","",入力シート!BO15)</f>
        <v>月</v>
      </c>
      <c r="BP16" s="14" t="str">
        <f>IF(入力シート!BQ15="","",TIME(入力シート!BQ15,入力シート!BS15,0))</f>
        <v/>
      </c>
      <c r="BQ16" s="14" t="str">
        <f>IF(入力シート!BU15="","",TIME(入力シート!BU15,入力シート!BW15,0))</f>
        <v/>
      </c>
      <c r="BR16" s="14" t="str">
        <f t="shared" si="12"/>
        <v/>
      </c>
      <c r="BS16" s="14" t="str">
        <f t="shared" si="32"/>
        <v/>
      </c>
      <c r="BT16" s="14"/>
      <c r="BU16" s="80"/>
      <c r="BV16" s="80"/>
      <c r="BW16" s="94" t="str">
        <f>IF(AND($BU$9="S6",BS16="A"),単価表!$D$7,IF(AND($BU$9="S6",BS16="B"),単価表!$E$7,IF(AND($BU$9="S6",BS16="C"),単価表!$F$7,IF(AND($BU$9="S5",BS16="A"),単価表!$D$8,IF(AND($BU$9="S5",BS16="B"),単価表!$E$8,IF(AND($BU$9="S5",BS16="C"),単価表!$F$8,IF(AND($BU$9="S4",BS16="A"),単価表!$D$9,IF(AND($BU$9="S4",BS16="B"),単価表!$E$9,IF(AND($BU$9="S4",BS16="C"),単価表!$F$9,IF(AND($BU$9="S3",BS16="A"),単価表!$D$10,IF(AND($BU$9="S3",BS16="B"),単価表!$E$10,IF(AND($BU$9="S3",BS16="C"),単価表!$F$10,IF(AND($BU$9="J3",BS16="A"),単価表!$D$14,IF(AND($BU$9="J3",BS16="B"),単価表!$E$14,IF(AND($BU$9="J3",BS16="C"),単価表!$F$14,IF(AND($BU$9="J2",BS16="A"),単価表!$D$15,IF(AND($BU$9="J2",BS16="B"),単価表!$E$15,IF(AND($BU$9="J2",BS16="C"),単価表!$F$15,IF(AND($BU$9="J1",BS16="A"),単価表!$D$16,IF(AND($BU$9="J1",BS16="B"),単価表!$E$16,IF(AND($BU$9="J1",BS16="C"),単価表!$F$16,IF(AND($BU$9="J0",BS16="A"),単価表!$D$16,IF(AND($BU$9="J0",BS16="B"),単価表!$E$16,IF(AND($BU$9="J0",BS16="C"),単価表!$F$16,IF(AND($BU$9="S012",BS16="A"),単価表!$D$11,IF(AND($BU$9="S012",BS16="B"),単価表!$E$11,IF(AND($BU$9="S012",BS16="C"),単価表!$F$11,"")))))))))))))))))))))))))))</f>
        <v/>
      </c>
      <c r="BX16" s="13" t="str">
        <f>IF(入力シート!BY15="〇",単価表!$D$18,"")</f>
        <v/>
      </c>
      <c r="BY16" s="13" t="str">
        <f>IF(入力シート!BZ15="〇",単価表!$D$18,"")</f>
        <v/>
      </c>
      <c r="BZ16" s="13" t="str">
        <f>IF(入力シート!CA15="〇",単価表!$D$19,"")</f>
        <v/>
      </c>
      <c r="CA16" s="13" t="str">
        <f>IF(入力シート!CB15="","",IF($BZ$5="対象外","算定外",IF(入力シート!CB15="〇",単価表!$D$20)))</f>
        <v/>
      </c>
      <c r="CB16" s="16" t="str">
        <f t="shared" si="14"/>
        <v/>
      </c>
      <c r="CD16" s="13">
        <v>8</v>
      </c>
      <c r="CE16" s="13" t="str">
        <f>IF(入力シート!CE15="","",入力シート!CE15)</f>
        <v>月</v>
      </c>
      <c r="CF16" s="14" t="str">
        <f>IF(入力シート!CG15="","",TIME(入力シート!CG15,入力シート!CI15,0))</f>
        <v/>
      </c>
      <c r="CG16" s="14" t="str">
        <f>IF(入力シート!CK15="","",TIME(入力シート!CK15,入力シート!CM15,0))</f>
        <v/>
      </c>
      <c r="CH16" s="14" t="str">
        <f t="shared" si="15"/>
        <v/>
      </c>
      <c r="CI16" s="14" t="str">
        <f t="shared" si="33"/>
        <v/>
      </c>
      <c r="CJ16" s="14"/>
      <c r="CK16" s="80"/>
      <c r="CL16" s="80"/>
      <c r="CM16" s="94" t="str">
        <f>IF(AND($CK$9="S6",CI16="A"),単価表!$D$7,IF(AND($CK$9="S6",CI16="B"),単価表!$E$7,IF(AND($CK$9="S6",CI16="C"),単価表!$F$7,IF(AND($CK$9="S5",CI16="A"),単価表!$D$8,IF(AND($CK$9="S5",CI16="B"),単価表!$E$8,IF(AND($CK$9="S5",CI16="C"),単価表!$F$8,IF(AND($CK$9="S4",CI16="A"),単価表!$D$9,IF(AND($CK$9="S4",CI16="B"),単価表!$E$9,IF(AND($CK$9="S4",CI16="C"),単価表!$F$9,IF(AND($CK$9="S3",CI16="A"),単価表!$D$10,IF(AND($CK$9="S3",CI16="B"),単価表!$E$10,IF(AND($CK$9="S3",CI16="C"),単価表!$F$10,IF(AND($CK$9="J3",CI16="A"),単価表!$D$14,IF(AND($CK$9="J3",CI16="B"),単価表!$E$14,IF(AND($CK$9="J3",CI16="C"),単価表!$F$14,IF(AND($CK$9="J2",CI16="A"),単価表!$D$15,IF(AND($CK$9="J2",CI16="B"),単価表!$E$15,IF(AND($CK$9="J2",CI16="C"),単価表!$F$15,IF(AND($CK$9="J1",CI16="A"),単価表!$D$16,IF(AND($CK$9="J1",CI16="B"),単価表!$E$16,IF(AND($CK$9="J1",CI16="C"),単価表!$F$16,IF(AND($CK$9="J0",CI16="A"),単価表!$D$16,IF(AND($CK$9="J0",CI16="B"),単価表!$E$16,IF(AND($CK$9="J0",CI16="C"),単価表!$F$16,IF(AND($CK$9="S012",CI16="A"),単価表!$D$11,IF(AND($CK$9="S012",CI16="B"),単価表!$E$11,IF(AND($CK$9="S012",CI16="C"),単価表!$F$11,"")))))))))))))))))))))))))))</f>
        <v/>
      </c>
      <c r="CN16" s="13" t="str">
        <f>IF(入力シート!CO15="〇",単価表!$D$18,"")</f>
        <v/>
      </c>
      <c r="CO16" s="13" t="str">
        <f>IF(入力シート!CP15="〇",単価表!$D$18,"")</f>
        <v/>
      </c>
      <c r="CP16" s="13" t="str">
        <f>IF(入力シート!CQ15="〇",単価表!$D$19,"")</f>
        <v/>
      </c>
      <c r="CQ16" s="13" t="str">
        <f>IF(入力シート!CR15="","",IF($CP$5="対象外","算定外",IF(入力シート!CR15="〇",単価表!$D$20)))</f>
        <v/>
      </c>
      <c r="CR16" s="16" t="str">
        <f t="shared" si="17"/>
        <v/>
      </c>
      <c r="CT16" s="13">
        <v>8</v>
      </c>
      <c r="CU16" s="13" t="str">
        <f>IF(入力シート!CU15="","",入力シート!CU15)</f>
        <v>月</v>
      </c>
      <c r="CV16" s="14" t="str">
        <f>IF(入力シート!CW15="","",TIME(入力シート!CW15,入力シート!CY15,0))</f>
        <v/>
      </c>
      <c r="CW16" s="14" t="str">
        <f>IF(入力シート!DA15="","",TIME(入力シート!DA15,入力シート!DC15,0))</f>
        <v/>
      </c>
      <c r="CX16" s="14" t="str">
        <f t="shared" si="18"/>
        <v/>
      </c>
      <c r="CY16" s="14" t="str">
        <f t="shared" si="34"/>
        <v/>
      </c>
      <c r="CZ16" s="14"/>
      <c r="DA16" s="80"/>
      <c r="DB16" s="80"/>
      <c r="DC16" s="94" t="str">
        <f>IF(AND($DA$9="S6",CY16="A"),単価表!$D$7,IF(AND($DA$9="S6",CY16="B"),単価表!$E$7,IF(AND($DA$9="S6",CY16="C"),単価表!$F$7,IF(AND($DA$9="S5",CY16="A"),単価表!$D$8,IF(AND($DA$9="S5",CY16="B"),単価表!$E$8,IF(AND($DA$9="S5",CY16="C"),単価表!$F$8,IF(AND($DA$9="S4",CY16="A"),単価表!$D$9,IF(AND($DA$9="S4",CY16="B"),単価表!$E$9,IF(AND($DA$9="S4",CY16="C"),単価表!$F$9,IF(AND($DA$9="S3",CY16="A"),単価表!$D$10,IF(AND($DA$9="S3",CY16="B"),単価表!$E$10,IF(AND($DA$9="S3",CY16="C"),単価表!$F$10,IF(AND($DA$9="J3",CY16="A"),単価表!$D$14,IF(AND($DA$9="J3",CY16="B"),単価表!$E$14,IF(AND($DA$9="J3",CY16="C"),単価表!$F$14,IF(AND($DA$9="J2",CY16="A"),単価表!$D$15,IF(AND($DA$9="J2",CY16="B"),単価表!$E$15,IF(AND($DA$9="J2",CY16="C"),単価表!$F$15,IF(AND($DA$9="J1",CY16="A"),単価表!$D$16,IF(AND($DA$9="J1",CY16="B"),単価表!$E$16,IF(AND($DA$9="J1",CY16="C"),単価表!$F$16,IF(AND($DA$9="J0",CY16="A"),単価表!$D$16,IF(AND($DA$9="J0",CY16="B"),単価表!$E$16,IF(AND($DA$9="J0",CY16="C"),単価表!$F$16,IF(AND($DA$9="S012",CY16="A"),単価表!$D$11,IF(AND($DA$9="S012",CY16="B"),単価表!$E$11,IF(AND($DA$9="S012",CY16="C"),単価表!$F$11,"")))))))))))))))))))))))))))</f>
        <v/>
      </c>
      <c r="DD16" s="13" t="str">
        <f>IF(入力シート!DE15="〇",単価表!$D$18,"")</f>
        <v/>
      </c>
      <c r="DE16" s="13" t="str">
        <f>IF(入力シート!DF15="〇",単価表!$D$18,"")</f>
        <v/>
      </c>
      <c r="DF16" s="13" t="str">
        <f>IF(入力シート!DG15="〇",単価表!$D$19,"")</f>
        <v/>
      </c>
      <c r="DG16" s="13" t="str">
        <f>IF(入力シート!DH15="","",IF($DF$5="対象外","算定外",IF(入力シート!DH15="〇",単価表!$D$20)))</f>
        <v/>
      </c>
      <c r="DH16" s="16" t="str">
        <f t="shared" si="20"/>
        <v/>
      </c>
      <c r="DJ16" s="13">
        <v>8</v>
      </c>
      <c r="DK16" s="13" t="str">
        <f>IF(入力シート!DK15="","",入力シート!DK15)</f>
        <v>月</v>
      </c>
      <c r="DL16" s="14" t="str">
        <f>IF(入力シート!DM15="","",TIME(入力シート!DM15,入力シート!DO15,0))</f>
        <v/>
      </c>
      <c r="DM16" s="14" t="str">
        <f>IF(入力シート!DQ15="","",TIME(入力シート!DQ15,入力シート!DS15,0))</f>
        <v/>
      </c>
      <c r="DN16" s="14" t="str">
        <f t="shared" si="21"/>
        <v/>
      </c>
      <c r="DO16" s="14" t="str">
        <f t="shared" si="35"/>
        <v/>
      </c>
      <c r="DP16" s="14"/>
      <c r="DQ16" s="80"/>
      <c r="DR16" s="80"/>
      <c r="DS16" s="94" t="str">
        <f>IF(AND($DQ$9="S6",DO16="A"),単価表!$D$7,IF(AND($DQ$9="S6",DO16="B"),単価表!$E$7,IF(AND($DQ$9="S6",DO16="C"),単価表!$F$7,IF(AND($DQ$9="S5",DO16="A"),単価表!$D$8,IF(AND($DQ$9="S5",DO16="B"),単価表!$E$8,IF(AND($DQ$9="S5",DO16="C"),単価表!$F$8,IF(AND($DQ$9="S4",DO16="A"),単価表!$D$9,IF(AND($DQ$9="S4",DO16="B"),単価表!$E$9,IF(AND($DQ$9="S4",DO16="C"),単価表!$F$9,IF(AND($DQ$9="S3",DO16="A"),単価表!$D$10,IF(AND($DQ$9="S3",DO16="B"),単価表!$E$10,IF(AND($DQ$9="S3",DO16="C"),単価表!$F$10,IF(AND($DQ$9="J3",DO16="A"),単価表!$D$14,IF(AND($DQ$9="J3",DO16="B"),単価表!$E$14,IF(AND($DQ$9="J3",DO16="C"),単価表!$F$14,IF(AND($DQ$9="J2",DO16="A"),単価表!$D$15,IF(AND($DQ$9="J2",DO16="B"),単価表!$E$15,IF(AND($DQ$9="J2",DO16="C"),単価表!$F$15,IF(AND($DQ$9="J1",DO16="A"),単価表!$D$16,IF(AND($DQ$9="J1",DO16="B"),単価表!$E$16,IF(AND($DQ$9="J1",DO16="C"),単価表!$F$16,IF(AND($DQ$9="J0",DO16="A"),単価表!$D$16,IF(AND($DQ$9="J0",DO16="B"),単価表!$E$16,IF(AND($DQ$9="J0",DO16="C"),単価表!$F$16,IF(AND($DQ$9="S012",DO16="A"),単価表!$D$11,IF(AND($DQ$9="S012",DO16="B"),単価表!$E$11,IF(AND($DQ$9="S012",DO16="C"),単価表!$F$11,"")))))))))))))))))))))))))))</f>
        <v/>
      </c>
      <c r="DT16" s="13" t="str">
        <f>IF(入力シート!DU15="〇",単価表!$D$18,"")</f>
        <v/>
      </c>
      <c r="DU16" s="13" t="str">
        <f>IF(入力シート!DV15="〇",単価表!$D$18,"")</f>
        <v/>
      </c>
      <c r="DV16" s="13" t="str">
        <f>IF(入力シート!DW15="〇",単価表!$D$19,"")</f>
        <v/>
      </c>
      <c r="DW16" s="13" t="str">
        <f>IF(入力シート!DX15="","",IF($DV$5="対象外","算定外",IF(入力シート!DX15="〇",単価表!$D$20)))</f>
        <v/>
      </c>
      <c r="DX16" s="16" t="str">
        <f t="shared" si="23"/>
        <v/>
      </c>
      <c r="DZ16" s="13">
        <v>8</v>
      </c>
      <c r="EA16" s="13" t="str">
        <f>IF(入力シート!EA15="","",入力シート!EA15)</f>
        <v>月</v>
      </c>
      <c r="EB16" s="14" t="str">
        <f>IF(入力シート!EC15="","",TIME(入力シート!EC15,入力シート!EE15,0))</f>
        <v/>
      </c>
      <c r="EC16" s="14" t="str">
        <f>IF(入力シート!EG15="","",TIME(入力シート!EG15,入力シート!EI15,0))</f>
        <v/>
      </c>
      <c r="ED16" s="14" t="str">
        <f t="shared" si="24"/>
        <v/>
      </c>
      <c r="EE16" s="14" t="str">
        <f t="shared" si="36"/>
        <v/>
      </c>
      <c r="EF16" s="14"/>
      <c r="EG16" s="80"/>
      <c r="EH16" s="80"/>
      <c r="EI16" s="94" t="str">
        <f>IF(AND($EG$9="S6",EE16="A"),単価表!$D$7,IF(AND($EG$9="S6",EE16="B"),単価表!$E$7,IF(AND($EG$9="S6",EE16="C"),単価表!$F$7,IF(AND($EG$9="S5",EE16="A"),単価表!$D$8,IF(AND($EG$9="S5",EE16="B"),単価表!$E$8,IF(AND($EG$9="S5",EE16="C"),単価表!$F$8,IF(AND($EG$9="S4",EE16="A"),単価表!$D$9,IF(AND($EG$9="S4",EE16="B"),単価表!$E$9,IF(AND($EG$9="S4",EE16="C"),単価表!$F$9,IF(AND($EG$9="S3",EE16="A"),単価表!$D$10,IF(AND($EG$9="S3",EE16="B"),単価表!$E$10,IF(AND($EG$9="S3",EE16="C"),単価表!$F$10,IF(AND($EG$9="J3",EE16="A"),単価表!$D$14,IF(AND($EG$9="J3",EE16="B"),単価表!$E$14,IF(AND($EG$9="J3",EE16="C"),単価表!$F$14,IF(AND($EG$9="J2",EE16="A"),単価表!$D$15,IF(AND($EG$9="J2",EE16="B"),単価表!$E$15,IF(AND($EG$9="J2",EE16="C"),単価表!$F$15,IF(AND($EG$9="J1",EE16="A"),単価表!$D$16,IF(AND($EG$9="J1",EE16="B"),単価表!$E$16,IF(AND($EG$9="J1",EE16="C"),単価表!$F$16,IF(AND($EG$9="J0",EE16="A"),単価表!$D$16,IF(AND($EG$9="J0",EE16="B"),単価表!$E$16,IF(AND($EG$9="J0",EE16="C"),単価表!$F$16,IF(AND($EG$9="S012",EE16="A"),単価表!$D$11,IF(AND($EG$9="S012",EE16="B"),単価表!$E$11,IF(AND($EG$9="S012",EE16="C"),単価表!$F$11,"")))))))))))))))))))))))))))</f>
        <v/>
      </c>
      <c r="EJ16" s="13" t="str">
        <f>IF(入力シート!EK15="〇",単価表!$D$18,"")</f>
        <v/>
      </c>
      <c r="EK16" s="13" t="str">
        <f>IF(入力シート!EL15="〇",単価表!$D$18,"")</f>
        <v/>
      </c>
      <c r="EL16" s="13" t="str">
        <f>IF(入力シート!EM15="〇",単価表!$D$19,"")</f>
        <v/>
      </c>
      <c r="EM16" s="13" t="str">
        <f>IF(入力シート!EN15="","",IF($EL$5="対象外","算定外",IF(入力シート!EN15="〇",単価表!$D$20)))</f>
        <v/>
      </c>
      <c r="EN16" s="16" t="str">
        <f t="shared" si="26"/>
        <v/>
      </c>
      <c r="EP16" s="13">
        <v>8</v>
      </c>
      <c r="EQ16" s="13" t="str">
        <f>IF(入力シート!EQ15="","",入力シート!EQ15)</f>
        <v>月</v>
      </c>
      <c r="ER16" s="14" t="str">
        <f>IF(入力シート!ES15="","",TIME(入力シート!ES15,入力シート!EU15,0))</f>
        <v/>
      </c>
      <c r="ES16" s="14" t="str">
        <f>IF(入力シート!EW15="","",TIME(入力シート!EW15,入力シート!EY15,0))</f>
        <v/>
      </c>
      <c r="ET16" s="14" t="str">
        <f t="shared" si="27"/>
        <v/>
      </c>
      <c r="EU16" s="14" t="str">
        <f t="shared" si="37"/>
        <v/>
      </c>
      <c r="EV16" s="14"/>
      <c r="EW16" s="80"/>
      <c r="EX16" s="80"/>
      <c r="EY16" s="94" t="str">
        <f>IF(AND($EW$9="S6",EU16="A"),単価表!$D$7,IF(AND($EW$9="S6",EU16="B"),単価表!$E$7,IF(AND($EW$9="S6",EU16="C"),単価表!$F$7,IF(AND($EW$9="S5",EU16="A"),単価表!$D$8,IF(AND($EW$9="S5",EU16="B"),単価表!$E$8,IF(AND($EW$9="S5",EU16="C"),単価表!$F$8,IF(AND($EW$9="S4",EU16="A"),単価表!$D$9,IF(AND($EW$9="S4",EU16="B"),単価表!$E$9,IF(AND($EW$9="S4",EU16="C"),単価表!$F$9,IF(AND($EW$9="S3",EU16="A"),単価表!$D$10,IF(AND($EW$9="S3",EU16="B"),単価表!$E$10,IF(AND($EW$9="S3",EU16="C"),単価表!$F$10,IF(AND($EW$9="J3",EU16="A"),単価表!$D$14,IF(AND($EW$9="J3",EU16="B"),単価表!$E$14,IF(AND($EW$9="J3",EU16="C"),単価表!$F$14,IF(AND($EW$9="J2",EU16="A"),単価表!$D$15,IF(AND($EW$9="J2",EU16="B"),単価表!$E$15,IF(AND($EW$9="J2",EU16="C"),単価表!$F$15,IF(AND($EW$9="J1",EU16="A"),単価表!$D$16,IF(AND($EW$9="J1",EU16="B"),単価表!$E$16,IF(AND($EW$9="J1",EU16="C"),単価表!$F$16,IF(AND($EW$9="J0",EU16="A"),単価表!$D$16,IF(AND($EW$9="J0",EU16="B"),単価表!$E$16,IF(AND($EW$9="J0",EU16="C"),単価表!$F$16,IF(AND($EW$9="S012",EU16="A"),単価表!$D$11,IF(AND($EW$9="S012",EU16="B"),単価表!$E$11,IF(AND($EW$9="S012",EU16="C"),単価表!$F$11,"")))))))))))))))))))))))))))</f>
        <v/>
      </c>
      <c r="EZ16" s="13" t="str">
        <f>IF(入力シート!FA15="〇",単価表!$D$18,"")</f>
        <v/>
      </c>
      <c r="FA16" s="13" t="str">
        <f>IF(入力シート!FB15="〇",単価表!$D$18,"")</f>
        <v/>
      </c>
      <c r="FB16" s="13" t="str">
        <f>IF(入力シート!FC15="〇",単価表!$D$19,"")</f>
        <v/>
      </c>
      <c r="FC16" s="13" t="str">
        <f>IF(入力シート!FD15="","",IF($FB$5="対象外","算定外",IF(入力シート!FD15="〇",単価表!$D$20)))</f>
        <v/>
      </c>
      <c r="FD16" s="16" t="str">
        <f t="shared" si="29"/>
        <v/>
      </c>
    </row>
    <row r="17" spans="2:160" x14ac:dyDescent="0.45">
      <c r="B17" s="13">
        <v>9</v>
      </c>
      <c r="C17" s="13" t="str">
        <f>IF(入力シート!C16="","",入力シート!C16)</f>
        <v>火</v>
      </c>
      <c r="D17" s="14" t="str">
        <f>IF(入力シート!E16="","",TIME(入力シート!E16,入力シート!G16,0))</f>
        <v/>
      </c>
      <c r="E17" s="14" t="str">
        <f>IF(入力シート!I16="","",TIME(入力シート!I16,入力シート!K16,0))</f>
        <v/>
      </c>
      <c r="F17" s="14" t="str">
        <f t="shared" si="0"/>
        <v/>
      </c>
      <c r="G17" s="14" t="str">
        <f t="shared" si="1"/>
        <v/>
      </c>
      <c r="H17" s="14"/>
      <c r="I17" s="15"/>
      <c r="J17" s="15"/>
      <c r="K17" s="94" t="str">
        <f>IF(AND($I$9="S6",G17="A"),単価表!$D$7,IF(AND($I$9="S6",G17="B"),単価表!$E$7,IF(AND($I$9="S6",G17="C"),単価表!$F$7,IF(AND($I$9="S5",G17="A"),単価表!$D$8,IF(AND($I$9="S5",G17="B"),単価表!$E$8,IF(AND($I$9="S5",G17="C"),単価表!$F$8,IF(AND($I$9="S4",G17="A"),単価表!$D$9,IF(AND($I$9="S4",G17="B"),単価表!$E$9,IF(AND($I$9="S4",G17="C"),単価表!$F$9,IF(AND($I$9="S3",G17="A"),単価表!$D$10,IF(AND($I$9="S3",G17="B"),単価表!$E$10,IF(AND($I$9="S3",G17="C"),単価表!$F$10,IF(AND($I$9="J3",G17="A"),単価表!$D$14,IF(AND($I$9="J3",G17="B"),単価表!$E$14,IF(AND($I$9="J3",G17="C"),単価表!$F$14,IF(AND($I$9="J2",G17="A"),単価表!$D$15,IF(AND($I$9="J2",G17="B"),単価表!$E$15,IF(AND($I$9="J2",G17="C"),単価表!$F$15,IF(AND($I$9="J1",G17="A"),単価表!$D$16,IF(AND($I$9="J1",G17="B"),単価表!$E$16,IF(AND($I$9="J1",G17="C"),単価表!$F$16,IF(AND($I$9="J0",G17="A"),単価表!$D$16,IF(AND($I$9="J0",G17="B"),単価表!$E$16,IF(AND($I$9="J0",G17="C"),単価表!$F$16,IF(AND($I$9="S012",G17="A"),単価表!$D$11,IF(AND($I$9="S012",G17="B"),単価表!$E$11,IF(AND($I$9="S012",G17="C"),単価表!$F$11,"")))))))))))))))))))))))))))</f>
        <v/>
      </c>
      <c r="L17" s="13" t="str">
        <f>IF(入力シート!M16="〇",単価表!$D$18,"")</f>
        <v/>
      </c>
      <c r="M17" s="13" t="str">
        <f>IF(入力シート!N16="〇",単価表!$D$18,"")</f>
        <v/>
      </c>
      <c r="N17" s="13" t="str">
        <f>IF(入力シート!O16="〇",単価表!$D$19,"")</f>
        <v/>
      </c>
      <c r="O17" s="13" t="str">
        <f>IF(入力シート!P16="","",IF($N$5="対象外","算定外",IF(入力シート!P16="〇",単価表!$D$20)))</f>
        <v/>
      </c>
      <c r="P17" s="16" t="str">
        <f t="shared" si="2"/>
        <v/>
      </c>
      <c r="R17" s="13">
        <v>9</v>
      </c>
      <c r="S17" s="13" t="str">
        <f>IF(入力シート!S16="","",入力シート!S16)</f>
        <v>火</v>
      </c>
      <c r="T17" s="14" t="str">
        <f>IF(入力シート!U16="","",TIME(入力シート!U16,入力シート!W16,0))</f>
        <v/>
      </c>
      <c r="U17" s="14" t="str">
        <f>IF(入力シート!Y16="","",TIME(入力シート!Y16,入力シート!AA16,0))</f>
        <v/>
      </c>
      <c r="V17" s="14" t="str">
        <f t="shared" si="3"/>
        <v/>
      </c>
      <c r="W17" s="14" t="str">
        <f t="shared" si="4"/>
        <v/>
      </c>
      <c r="X17" s="14"/>
      <c r="Y17" s="15"/>
      <c r="Z17" s="15"/>
      <c r="AA17" s="94" t="str">
        <f>IF(AND($Y$9="S6",W17="A"),単価表!$D$7,IF(AND($Y$9="S6",W17="B"),単価表!$E$7,IF(AND($Y$9="S6",W17="C"),単価表!$F$7,IF(AND($Y$9="S5",W17="A"),単価表!$D$8,IF(AND($Y$9="S5",W17="B"),単価表!$E$8,IF(AND($Y$9="S5",W17="C"),単価表!$F$8,IF(AND($Y$9="S4",W17="A"),単価表!$D$9,IF(AND($Y$9="S4",W17="B"),単価表!$E$9,IF(AND($Y$9="S4",W17="C"),単価表!$F$9,IF(AND($Y$9="S3",W17="A"),単価表!$D$10,IF(AND($Y$9="S3",W17="B"),単価表!$E$10,IF(AND($Y$9="S3",W17="C"),単価表!$F$10,IF(AND($Y$9="J3",W17="A"),単価表!$D$14,IF(AND($Y$9="J3",W17="B"),単価表!$E$14,IF(AND($Y$9="J3",W17="C"),単価表!$F$14,IF(AND($Y$9="J2",W17="A"),単価表!$D$15,IF(AND($Y$9="J2",W17="B"),単価表!$E$15,IF(AND($Y$9="J2",W17="C"),単価表!$F$15,IF(AND($Y$9="J1",W17="A"),単価表!$D$16,IF(AND($Y$9="J1",W17="B"),単価表!$E$16,IF(AND($Y$9="J1",W17="C"),単価表!$F$16,IF(AND($Y$9="J0",W17="A"),単価表!$D$16,IF(AND($Y$9="J0",W17="B"),単価表!$E$16,IF(AND($Y$9="J0",W17="C"),単価表!$F$16,IF(AND($Y$9="S012",W17="A"),単価表!$D$11,IF(AND($Y$9="S012",W17="B"),単価表!$E$11,IF(AND($Y$9="S012",W17="C"),単価表!$F$11,"")))))))))))))))))))))))))))</f>
        <v/>
      </c>
      <c r="AB17" s="13" t="str">
        <f>IF(入力シート!AC16="〇",単価表!$D$18,"")</f>
        <v/>
      </c>
      <c r="AC17" s="13" t="str">
        <f>IF(入力シート!AD16="〇",単価表!$D$18,"")</f>
        <v/>
      </c>
      <c r="AD17" s="13" t="str">
        <f>IF(入力シート!AE16="〇",単価表!$D$19,"")</f>
        <v/>
      </c>
      <c r="AE17" s="13" t="str">
        <f>IF(入力シート!AF16="","",IF($AE$5="対象外","算定外",IF(入力シート!AF16="〇",単価表!$D$20)))</f>
        <v/>
      </c>
      <c r="AF17" s="16" t="str">
        <f t="shared" si="5"/>
        <v/>
      </c>
      <c r="AH17" s="13">
        <v>9</v>
      </c>
      <c r="AI17" s="13" t="str">
        <f>IF(入力シート!AI16="","",入力シート!AI16)</f>
        <v>火</v>
      </c>
      <c r="AJ17" s="14" t="str">
        <f>IF(入力シート!AK16="","",TIME(入力シート!AK16,入力シート!AM16,0))</f>
        <v/>
      </c>
      <c r="AK17" s="14" t="str">
        <f>IF(入力シート!AO16="","",TIME(入力シート!AO16,入力シート!AQ16,0))</f>
        <v/>
      </c>
      <c r="AL17" s="14" t="str">
        <f t="shared" si="6"/>
        <v/>
      </c>
      <c r="AM17" s="14" t="str">
        <f t="shared" si="30"/>
        <v/>
      </c>
      <c r="AN17" s="14"/>
      <c r="AO17" s="80"/>
      <c r="AP17" s="80"/>
      <c r="AQ17" s="94" t="str">
        <f>IF(AND($AO$9="S6",AM17="A"),単価表!$D$7,IF(AND($AO$9="S6",AM17="B"),単価表!$E$7,IF(AND($AO$9="S6",AM17="C"),単価表!$F$7,IF(AND($AO$9="S5",AM17="A"),単価表!$D$8,IF(AND($AO$9="S5",AM17="B"),単価表!$E$8,IF(AND($AO$9="S5",AM17="C"),単価表!$F$8,IF(AND($AO$9="S4",AM17="A"),単価表!$D$9,IF(AND($AO$9="S4",AM17="B"),単価表!$E$9,IF(AND($AO$9="S4",AM17="C"),単価表!$F$9,IF(AND($AO$9="S3",AM17="A"),単価表!$D$10,IF(AND($AO$9="S3",AM17="B"),単価表!$E$10,IF(AND($AO$9="S3",AM17="C"),単価表!$F$10,IF(AND($AO$9="J3",AM17="A"),単価表!$D$14,IF(AND($AO$9="J3",AM17="B"),単価表!$E$14,IF(AND($AO$9="J3",AM17="C"),単価表!$F$14,IF(AND($AO$9="J2",AM17="A"),単価表!$D$15,IF(AND($AO$9="J2",AM17="B"),単価表!$E$15,IF(AND($AO$9="J2",AM17="C"),単価表!$F$15,IF(AND($AO$9="J1",AM17="A"),単価表!$D$16,IF(AND($AO$9="J1",AM17="B"),単価表!$E$16,IF(AND($AO$9="J1",AM17="C"),単価表!$F$16,IF(AND($AO$9="J0",AM17="A"),単価表!$D$16,IF(AND($AO$9="J0",AM17="B"),単価表!$E$16,IF(AND($AO$9="J0",AM17="C"),単価表!$F$16,IF(AND($AO$9="S012",AM17="A"),単価表!$D$11,IF(AND($AO$9="S012",AM17="B"),単価表!$E$11,IF(AND($AO$9="S012",AM17="C"),単価表!$F$11,"")))))))))))))))))))))))))))</f>
        <v/>
      </c>
      <c r="AR17" s="13" t="str">
        <f>IF(入力シート!AS16="〇",単価表!$D$18,"")</f>
        <v/>
      </c>
      <c r="AS17" s="13" t="str">
        <f>IF(入力シート!AT16="〇",単価表!$D$18,"")</f>
        <v/>
      </c>
      <c r="AT17" s="13" t="str">
        <f>IF(入力シート!AU16="〇",単価表!$D$19,"")</f>
        <v/>
      </c>
      <c r="AU17" s="13" t="str">
        <f>IF(入力シート!AV16="","",IF($AT$5="対象外","算定外",IF(入力シート!AV16="〇",単価表!$D$20)))</f>
        <v/>
      </c>
      <c r="AV17" s="16" t="str">
        <f t="shared" si="8"/>
        <v/>
      </c>
      <c r="AX17" s="13">
        <v>9</v>
      </c>
      <c r="AY17" s="13" t="str">
        <f>IF(入力シート!AY16="","",入力シート!AY16)</f>
        <v>火</v>
      </c>
      <c r="AZ17" s="14" t="str">
        <f>IF(入力シート!BA16="","",TIME(入力シート!BA16,入力シート!BC16,0))</f>
        <v/>
      </c>
      <c r="BA17" s="14" t="str">
        <f>IF(入力シート!BE16="","",TIME(入力シート!BE16,入力シート!BG16,0))</f>
        <v/>
      </c>
      <c r="BB17" s="14" t="str">
        <f t="shared" si="9"/>
        <v/>
      </c>
      <c r="BC17" s="14" t="str">
        <f t="shared" si="31"/>
        <v/>
      </c>
      <c r="BD17" s="14"/>
      <c r="BE17" s="80"/>
      <c r="BF17" s="80"/>
      <c r="BG17" s="94" t="str">
        <f>IF(AND($BE$9="S6",BC17="A"),単価表!$D$7,IF(AND($BE$9="S6",BC17="B"),単価表!$E$7,IF(AND($BE$9="S6",BC17="C"),単価表!$F$7,IF(AND($BE$9="S5",BC17="A"),単価表!$D$8,IF(AND($BE$9="S5",BC17="B"),単価表!$E$8,IF(AND($BE$9="S5",BC17="C"),単価表!$F$8,IF(AND($BE$9="S4",BC17="A"),単価表!$D$9,IF(AND($BE$9="S4",BC17="B"),単価表!$E$9,IF(AND($BE$9="S4",BC17="C"),単価表!$F$9,IF(AND($BE$9="S3",BC17="A"),単価表!$D$10,IF(AND($BE$9="S3",BC17="B"),単価表!$E$10,IF(AND($BE$9="S3",BC17="C"),単価表!$F$10,IF(AND($BE$9="J3",BC17="A"),単価表!$D$14,IF(AND($BE$9="J3",BC17="B"),単価表!$E$14,IF(AND($BE$9="J3",BC17="C"),単価表!$F$14,IF(AND($BE$9="J2",BC17="A"),単価表!$D$15,IF(AND($BE$9="J2",BC17="B"),単価表!$E$15,IF(AND($BE$9="J2",BC17="C"),単価表!$F$15,IF(AND($BE$9="J1",BC17="A"),単価表!$D$16,IF(AND($BE$9="J1",BC17="B"),単価表!$E$16,IF(AND($BE$9="J1",BC17="C"),単価表!$F$16,IF(AND($BE$9="J0",BC17="A"),単価表!$D$16,IF(AND($BE$9="J0",BC17="B"),単価表!$E$16,IF(AND($BE$9="J0",BC17="C"),単価表!$F$16,IF(AND($BE$9="S012",BC17="A"),単価表!$D$11,IF(AND($BE$9="S012",BC17="B"),単価表!$E$11,IF(AND($BE$9="S012",BC17="C"),単価表!$F$11,"")))))))))))))))))))))))))))</f>
        <v/>
      </c>
      <c r="BH17" s="13" t="str">
        <f>IF(入力シート!BI16="〇",単価表!$D$18,"")</f>
        <v/>
      </c>
      <c r="BI17" s="13" t="str">
        <f>IF(入力シート!BJ16="〇",単価表!$D$18,"")</f>
        <v/>
      </c>
      <c r="BJ17" s="13" t="str">
        <f>IF(入力シート!BK16="〇",単価表!$D$19,"")</f>
        <v/>
      </c>
      <c r="BK17" s="13" t="str">
        <f>IF(入力シート!BL16="","",IF($BJ$5="対象外","算定外",IF(入力シート!BL16="〇",単価表!$D$20)))</f>
        <v/>
      </c>
      <c r="BL17" s="16" t="str">
        <f t="shared" si="11"/>
        <v/>
      </c>
      <c r="BN17" s="13">
        <v>9</v>
      </c>
      <c r="BO17" s="13" t="str">
        <f>IF(入力シート!BO16="","",入力シート!BO16)</f>
        <v>火</v>
      </c>
      <c r="BP17" s="14" t="str">
        <f>IF(入力シート!BQ16="","",TIME(入力シート!BQ16,入力シート!BS16,0))</f>
        <v/>
      </c>
      <c r="BQ17" s="14" t="str">
        <f>IF(入力シート!BU16="","",TIME(入力シート!BU16,入力シート!BW16,0))</f>
        <v/>
      </c>
      <c r="BR17" s="14" t="str">
        <f t="shared" si="12"/>
        <v/>
      </c>
      <c r="BS17" s="14" t="str">
        <f t="shared" si="32"/>
        <v/>
      </c>
      <c r="BT17" s="14"/>
      <c r="BU17" s="80"/>
      <c r="BV17" s="80"/>
      <c r="BW17" s="94" t="str">
        <f>IF(AND($BU$9="S6",BS17="A"),単価表!$D$7,IF(AND($BU$9="S6",BS17="B"),単価表!$E$7,IF(AND($BU$9="S6",BS17="C"),単価表!$F$7,IF(AND($BU$9="S5",BS17="A"),単価表!$D$8,IF(AND($BU$9="S5",BS17="B"),単価表!$E$8,IF(AND($BU$9="S5",BS17="C"),単価表!$F$8,IF(AND($BU$9="S4",BS17="A"),単価表!$D$9,IF(AND($BU$9="S4",BS17="B"),単価表!$E$9,IF(AND($BU$9="S4",BS17="C"),単価表!$F$9,IF(AND($BU$9="S3",BS17="A"),単価表!$D$10,IF(AND($BU$9="S3",BS17="B"),単価表!$E$10,IF(AND($BU$9="S3",BS17="C"),単価表!$F$10,IF(AND($BU$9="J3",BS17="A"),単価表!$D$14,IF(AND($BU$9="J3",BS17="B"),単価表!$E$14,IF(AND($BU$9="J3",BS17="C"),単価表!$F$14,IF(AND($BU$9="J2",BS17="A"),単価表!$D$15,IF(AND($BU$9="J2",BS17="B"),単価表!$E$15,IF(AND($BU$9="J2",BS17="C"),単価表!$F$15,IF(AND($BU$9="J1",BS17="A"),単価表!$D$16,IF(AND($BU$9="J1",BS17="B"),単価表!$E$16,IF(AND($BU$9="J1",BS17="C"),単価表!$F$16,IF(AND($BU$9="J0",BS17="A"),単価表!$D$16,IF(AND($BU$9="J0",BS17="B"),単価表!$E$16,IF(AND($BU$9="J0",BS17="C"),単価表!$F$16,IF(AND($BU$9="S012",BS17="A"),単価表!$D$11,IF(AND($BU$9="S012",BS17="B"),単価表!$E$11,IF(AND($BU$9="S012",BS17="C"),単価表!$F$11,"")))))))))))))))))))))))))))</f>
        <v/>
      </c>
      <c r="BX17" s="13" t="str">
        <f>IF(入力シート!BY16="〇",単価表!$D$18,"")</f>
        <v/>
      </c>
      <c r="BY17" s="13" t="str">
        <f>IF(入力シート!BZ16="〇",単価表!$D$18,"")</f>
        <v/>
      </c>
      <c r="BZ17" s="13" t="str">
        <f>IF(入力シート!CA16="〇",単価表!$D$19,"")</f>
        <v/>
      </c>
      <c r="CA17" s="13" t="str">
        <f>IF(入力シート!CB16="","",IF($BZ$5="対象外","算定外",IF(入力シート!CB16="〇",単価表!$D$20)))</f>
        <v/>
      </c>
      <c r="CB17" s="16" t="str">
        <f t="shared" si="14"/>
        <v/>
      </c>
      <c r="CD17" s="13">
        <v>9</v>
      </c>
      <c r="CE17" s="13" t="str">
        <f>IF(入力シート!CE16="","",入力シート!CE16)</f>
        <v>火</v>
      </c>
      <c r="CF17" s="14" t="str">
        <f>IF(入力シート!CG16="","",TIME(入力シート!CG16,入力シート!CI16,0))</f>
        <v/>
      </c>
      <c r="CG17" s="14" t="str">
        <f>IF(入力シート!CK16="","",TIME(入力シート!CK16,入力シート!CM16,0))</f>
        <v/>
      </c>
      <c r="CH17" s="14" t="str">
        <f t="shared" si="15"/>
        <v/>
      </c>
      <c r="CI17" s="14" t="str">
        <f t="shared" si="33"/>
        <v/>
      </c>
      <c r="CJ17" s="14"/>
      <c r="CK17" s="80"/>
      <c r="CL17" s="80"/>
      <c r="CM17" s="94" t="str">
        <f>IF(AND($CK$9="S6",CI17="A"),単価表!$D$7,IF(AND($CK$9="S6",CI17="B"),単価表!$E$7,IF(AND($CK$9="S6",CI17="C"),単価表!$F$7,IF(AND($CK$9="S5",CI17="A"),単価表!$D$8,IF(AND($CK$9="S5",CI17="B"),単価表!$E$8,IF(AND($CK$9="S5",CI17="C"),単価表!$F$8,IF(AND($CK$9="S4",CI17="A"),単価表!$D$9,IF(AND($CK$9="S4",CI17="B"),単価表!$E$9,IF(AND($CK$9="S4",CI17="C"),単価表!$F$9,IF(AND($CK$9="S3",CI17="A"),単価表!$D$10,IF(AND($CK$9="S3",CI17="B"),単価表!$E$10,IF(AND($CK$9="S3",CI17="C"),単価表!$F$10,IF(AND($CK$9="J3",CI17="A"),単価表!$D$14,IF(AND($CK$9="J3",CI17="B"),単価表!$E$14,IF(AND($CK$9="J3",CI17="C"),単価表!$F$14,IF(AND($CK$9="J2",CI17="A"),単価表!$D$15,IF(AND($CK$9="J2",CI17="B"),単価表!$E$15,IF(AND($CK$9="J2",CI17="C"),単価表!$F$15,IF(AND($CK$9="J1",CI17="A"),単価表!$D$16,IF(AND($CK$9="J1",CI17="B"),単価表!$E$16,IF(AND($CK$9="J1",CI17="C"),単価表!$F$16,IF(AND($CK$9="J0",CI17="A"),単価表!$D$16,IF(AND($CK$9="J0",CI17="B"),単価表!$E$16,IF(AND($CK$9="J0",CI17="C"),単価表!$F$16,IF(AND($CK$9="S012",CI17="A"),単価表!$D$11,IF(AND($CK$9="S012",CI17="B"),単価表!$E$11,IF(AND($CK$9="S012",CI17="C"),単価表!$F$11,"")))))))))))))))))))))))))))</f>
        <v/>
      </c>
      <c r="CN17" s="13" t="str">
        <f>IF(入力シート!CO16="〇",単価表!$D$18,"")</f>
        <v/>
      </c>
      <c r="CO17" s="13" t="str">
        <f>IF(入力シート!CP16="〇",単価表!$D$18,"")</f>
        <v/>
      </c>
      <c r="CP17" s="13" t="str">
        <f>IF(入力シート!CQ16="〇",単価表!$D$19,"")</f>
        <v/>
      </c>
      <c r="CQ17" s="13" t="str">
        <f>IF(入力シート!CR16="","",IF($CP$5="対象外","算定外",IF(入力シート!CR16="〇",単価表!$D$20)))</f>
        <v/>
      </c>
      <c r="CR17" s="16" t="str">
        <f t="shared" si="17"/>
        <v/>
      </c>
      <c r="CT17" s="13">
        <v>9</v>
      </c>
      <c r="CU17" s="13" t="str">
        <f>IF(入力シート!CU16="","",入力シート!CU16)</f>
        <v>火</v>
      </c>
      <c r="CV17" s="14" t="str">
        <f>IF(入力シート!CW16="","",TIME(入力シート!CW16,入力シート!CY16,0))</f>
        <v/>
      </c>
      <c r="CW17" s="14" t="str">
        <f>IF(入力シート!DA16="","",TIME(入力シート!DA16,入力シート!DC16,0))</f>
        <v/>
      </c>
      <c r="CX17" s="14" t="str">
        <f t="shared" si="18"/>
        <v/>
      </c>
      <c r="CY17" s="14" t="str">
        <f t="shared" si="34"/>
        <v/>
      </c>
      <c r="CZ17" s="14"/>
      <c r="DA17" s="80"/>
      <c r="DB17" s="80"/>
      <c r="DC17" s="94" t="str">
        <f>IF(AND($DA$9="S6",CY17="A"),単価表!$D$7,IF(AND($DA$9="S6",CY17="B"),単価表!$E$7,IF(AND($DA$9="S6",CY17="C"),単価表!$F$7,IF(AND($DA$9="S5",CY17="A"),単価表!$D$8,IF(AND($DA$9="S5",CY17="B"),単価表!$E$8,IF(AND($DA$9="S5",CY17="C"),単価表!$F$8,IF(AND($DA$9="S4",CY17="A"),単価表!$D$9,IF(AND($DA$9="S4",CY17="B"),単価表!$E$9,IF(AND($DA$9="S4",CY17="C"),単価表!$F$9,IF(AND($DA$9="S3",CY17="A"),単価表!$D$10,IF(AND($DA$9="S3",CY17="B"),単価表!$E$10,IF(AND($DA$9="S3",CY17="C"),単価表!$F$10,IF(AND($DA$9="J3",CY17="A"),単価表!$D$14,IF(AND($DA$9="J3",CY17="B"),単価表!$E$14,IF(AND($DA$9="J3",CY17="C"),単価表!$F$14,IF(AND($DA$9="J2",CY17="A"),単価表!$D$15,IF(AND($DA$9="J2",CY17="B"),単価表!$E$15,IF(AND($DA$9="J2",CY17="C"),単価表!$F$15,IF(AND($DA$9="J1",CY17="A"),単価表!$D$16,IF(AND($DA$9="J1",CY17="B"),単価表!$E$16,IF(AND($DA$9="J1",CY17="C"),単価表!$F$16,IF(AND($DA$9="J0",CY17="A"),単価表!$D$16,IF(AND($DA$9="J0",CY17="B"),単価表!$E$16,IF(AND($DA$9="J0",CY17="C"),単価表!$F$16,IF(AND($DA$9="S012",CY17="A"),単価表!$D$11,IF(AND($DA$9="S012",CY17="B"),単価表!$E$11,IF(AND($DA$9="S012",CY17="C"),単価表!$F$11,"")))))))))))))))))))))))))))</f>
        <v/>
      </c>
      <c r="DD17" s="13" t="str">
        <f>IF(入力シート!DE16="〇",単価表!$D$18,"")</f>
        <v/>
      </c>
      <c r="DE17" s="13" t="str">
        <f>IF(入力シート!DF16="〇",単価表!$D$18,"")</f>
        <v/>
      </c>
      <c r="DF17" s="13" t="str">
        <f>IF(入力シート!DG16="〇",単価表!$D$19,"")</f>
        <v/>
      </c>
      <c r="DG17" s="13" t="str">
        <f>IF(入力シート!DH16="","",IF($DF$5="対象外","算定外",IF(入力シート!DH16="〇",単価表!$D$20)))</f>
        <v/>
      </c>
      <c r="DH17" s="16" t="str">
        <f t="shared" si="20"/>
        <v/>
      </c>
      <c r="DJ17" s="13">
        <v>9</v>
      </c>
      <c r="DK17" s="13" t="str">
        <f>IF(入力シート!DK16="","",入力シート!DK16)</f>
        <v>火</v>
      </c>
      <c r="DL17" s="14" t="str">
        <f>IF(入力シート!DM16="","",TIME(入力シート!DM16,入力シート!DO16,0))</f>
        <v/>
      </c>
      <c r="DM17" s="14" t="str">
        <f>IF(入力シート!DQ16="","",TIME(入力シート!DQ16,入力シート!DS16,0))</f>
        <v/>
      </c>
      <c r="DN17" s="14" t="str">
        <f t="shared" si="21"/>
        <v/>
      </c>
      <c r="DO17" s="14" t="str">
        <f t="shared" si="35"/>
        <v/>
      </c>
      <c r="DP17" s="14"/>
      <c r="DQ17" s="80"/>
      <c r="DR17" s="80"/>
      <c r="DS17" s="94" t="str">
        <f>IF(AND($DQ$9="S6",DO17="A"),単価表!$D$7,IF(AND($DQ$9="S6",DO17="B"),単価表!$E$7,IF(AND($DQ$9="S6",DO17="C"),単価表!$F$7,IF(AND($DQ$9="S5",DO17="A"),単価表!$D$8,IF(AND($DQ$9="S5",DO17="B"),単価表!$E$8,IF(AND($DQ$9="S5",DO17="C"),単価表!$F$8,IF(AND($DQ$9="S4",DO17="A"),単価表!$D$9,IF(AND($DQ$9="S4",DO17="B"),単価表!$E$9,IF(AND($DQ$9="S4",DO17="C"),単価表!$F$9,IF(AND($DQ$9="S3",DO17="A"),単価表!$D$10,IF(AND($DQ$9="S3",DO17="B"),単価表!$E$10,IF(AND($DQ$9="S3",DO17="C"),単価表!$F$10,IF(AND($DQ$9="J3",DO17="A"),単価表!$D$14,IF(AND($DQ$9="J3",DO17="B"),単価表!$E$14,IF(AND($DQ$9="J3",DO17="C"),単価表!$F$14,IF(AND($DQ$9="J2",DO17="A"),単価表!$D$15,IF(AND($DQ$9="J2",DO17="B"),単価表!$E$15,IF(AND($DQ$9="J2",DO17="C"),単価表!$F$15,IF(AND($DQ$9="J1",DO17="A"),単価表!$D$16,IF(AND($DQ$9="J1",DO17="B"),単価表!$E$16,IF(AND($DQ$9="J1",DO17="C"),単価表!$F$16,IF(AND($DQ$9="J0",DO17="A"),単価表!$D$16,IF(AND($DQ$9="J0",DO17="B"),単価表!$E$16,IF(AND($DQ$9="J0",DO17="C"),単価表!$F$16,IF(AND($DQ$9="S012",DO17="A"),単価表!$D$11,IF(AND($DQ$9="S012",DO17="B"),単価表!$E$11,IF(AND($DQ$9="S012",DO17="C"),単価表!$F$11,"")))))))))))))))))))))))))))</f>
        <v/>
      </c>
      <c r="DT17" s="13" t="str">
        <f>IF(入力シート!DU16="〇",単価表!$D$18,"")</f>
        <v/>
      </c>
      <c r="DU17" s="13" t="str">
        <f>IF(入力シート!DV16="〇",単価表!$D$18,"")</f>
        <v/>
      </c>
      <c r="DV17" s="13" t="str">
        <f>IF(入力シート!DW16="〇",単価表!$D$19,"")</f>
        <v/>
      </c>
      <c r="DW17" s="13" t="str">
        <f>IF(入力シート!DX16="","",IF($DV$5="対象外","算定外",IF(入力シート!DX16="〇",単価表!$D$20)))</f>
        <v/>
      </c>
      <c r="DX17" s="16" t="str">
        <f t="shared" si="23"/>
        <v/>
      </c>
      <c r="DZ17" s="13">
        <v>9</v>
      </c>
      <c r="EA17" s="13" t="str">
        <f>IF(入力シート!EA16="","",入力シート!EA16)</f>
        <v>火</v>
      </c>
      <c r="EB17" s="14" t="str">
        <f>IF(入力シート!EC16="","",TIME(入力シート!EC16,入力シート!EE16,0))</f>
        <v/>
      </c>
      <c r="EC17" s="14" t="str">
        <f>IF(入力シート!EG16="","",TIME(入力シート!EG16,入力シート!EI16,0))</f>
        <v/>
      </c>
      <c r="ED17" s="14" t="str">
        <f t="shared" si="24"/>
        <v/>
      </c>
      <c r="EE17" s="14" t="str">
        <f t="shared" si="36"/>
        <v/>
      </c>
      <c r="EF17" s="14"/>
      <c r="EG17" s="80"/>
      <c r="EH17" s="80"/>
      <c r="EI17" s="94" t="str">
        <f>IF(AND($EG$9="S6",EE17="A"),単価表!$D$7,IF(AND($EG$9="S6",EE17="B"),単価表!$E$7,IF(AND($EG$9="S6",EE17="C"),単価表!$F$7,IF(AND($EG$9="S5",EE17="A"),単価表!$D$8,IF(AND($EG$9="S5",EE17="B"),単価表!$E$8,IF(AND($EG$9="S5",EE17="C"),単価表!$F$8,IF(AND($EG$9="S4",EE17="A"),単価表!$D$9,IF(AND($EG$9="S4",EE17="B"),単価表!$E$9,IF(AND($EG$9="S4",EE17="C"),単価表!$F$9,IF(AND($EG$9="S3",EE17="A"),単価表!$D$10,IF(AND($EG$9="S3",EE17="B"),単価表!$E$10,IF(AND($EG$9="S3",EE17="C"),単価表!$F$10,IF(AND($EG$9="J3",EE17="A"),単価表!$D$14,IF(AND($EG$9="J3",EE17="B"),単価表!$E$14,IF(AND($EG$9="J3",EE17="C"),単価表!$F$14,IF(AND($EG$9="J2",EE17="A"),単価表!$D$15,IF(AND($EG$9="J2",EE17="B"),単価表!$E$15,IF(AND($EG$9="J2",EE17="C"),単価表!$F$15,IF(AND($EG$9="J1",EE17="A"),単価表!$D$16,IF(AND($EG$9="J1",EE17="B"),単価表!$E$16,IF(AND($EG$9="J1",EE17="C"),単価表!$F$16,IF(AND($EG$9="J0",EE17="A"),単価表!$D$16,IF(AND($EG$9="J0",EE17="B"),単価表!$E$16,IF(AND($EG$9="J0",EE17="C"),単価表!$F$16,IF(AND($EG$9="S012",EE17="A"),単価表!$D$11,IF(AND($EG$9="S012",EE17="B"),単価表!$E$11,IF(AND($EG$9="S012",EE17="C"),単価表!$F$11,"")))))))))))))))))))))))))))</f>
        <v/>
      </c>
      <c r="EJ17" s="13" t="str">
        <f>IF(入力シート!EK16="〇",単価表!$D$18,"")</f>
        <v/>
      </c>
      <c r="EK17" s="13" t="str">
        <f>IF(入力シート!EL16="〇",単価表!$D$18,"")</f>
        <v/>
      </c>
      <c r="EL17" s="13" t="str">
        <f>IF(入力シート!EM16="〇",単価表!$D$19,"")</f>
        <v/>
      </c>
      <c r="EM17" s="13" t="str">
        <f>IF(入力シート!EN16="","",IF($EL$5="対象外","算定外",IF(入力シート!EN16="〇",単価表!$D$20)))</f>
        <v/>
      </c>
      <c r="EN17" s="16" t="str">
        <f t="shared" si="26"/>
        <v/>
      </c>
      <c r="EP17" s="13">
        <v>9</v>
      </c>
      <c r="EQ17" s="13" t="str">
        <f>IF(入力シート!EQ16="","",入力シート!EQ16)</f>
        <v>火</v>
      </c>
      <c r="ER17" s="14" t="str">
        <f>IF(入力シート!ES16="","",TIME(入力シート!ES16,入力シート!EU16,0))</f>
        <v/>
      </c>
      <c r="ES17" s="14" t="str">
        <f>IF(入力シート!EW16="","",TIME(入力シート!EW16,入力シート!EY16,0))</f>
        <v/>
      </c>
      <c r="ET17" s="14" t="str">
        <f t="shared" si="27"/>
        <v/>
      </c>
      <c r="EU17" s="14" t="str">
        <f t="shared" si="37"/>
        <v/>
      </c>
      <c r="EV17" s="14"/>
      <c r="EW17" s="80"/>
      <c r="EX17" s="80"/>
      <c r="EY17" s="94" t="str">
        <f>IF(AND($EW$9="S6",EU17="A"),単価表!$D$7,IF(AND($EW$9="S6",EU17="B"),単価表!$E$7,IF(AND($EW$9="S6",EU17="C"),単価表!$F$7,IF(AND($EW$9="S5",EU17="A"),単価表!$D$8,IF(AND($EW$9="S5",EU17="B"),単価表!$E$8,IF(AND($EW$9="S5",EU17="C"),単価表!$F$8,IF(AND($EW$9="S4",EU17="A"),単価表!$D$9,IF(AND($EW$9="S4",EU17="B"),単価表!$E$9,IF(AND($EW$9="S4",EU17="C"),単価表!$F$9,IF(AND($EW$9="S3",EU17="A"),単価表!$D$10,IF(AND($EW$9="S3",EU17="B"),単価表!$E$10,IF(AND($EW$9="S3",EU17="C"),単価表!$F$10,IF(AND($EW$9="J3",EU17="A"),単価表!$D$14,IF(AND($EW$9="J3",EU17="B"),単価表!$E$14,IF(AND($EW$9="J3",EU17="C"),単価表!$F$14,IF(AND($EW$9="J2",EU17="A"),単価表!$D$15,IF(AND($EW$9="J2",EU17="B"),単価表!$E$15,IF(AND($EW$9="J2",EU17="C"),単価表!$F$15,IF(AND($EW$9="J1",EU17="A"),単価表!$D$16,IF(AND($EW$9="J1",EU17="B"),単価表!$E$16,IF(AND($EW$9="J1",EU17="C"),単価表!$F$16,IF(AND($EW$9="J0",EU17="A"),単価表!$D$16,IF(AND($EW$9="J0",EU17="B"),単価表!$E$16,IF(AND($EW$9="J0",EU17="C"),単価表!$F$16,IF(AND($EW$9="S012",EU17="A"),単価表!$D$11,IF(AND($EW$9="S012",EU17="B"),単価表!$E$11,IF(AND($EW$9="S012",EU17="C"),単価表!$F$11,"")))))))))))))))))))))))))))</f>
        <v/>
      </c>
      <c r="EZ17" s="13" t="str">
        <f>IF(入力シート!FA16="〇",単価表!$D$18,"")</f>
        <v/>
      </c>
      <c r="FA17" s="13" t="str">
        <f>IF(入力シート!FB16="〇",単価表!$D$18,"")</f>
        <v/>
      </c>
      <c r="FB17" s="13" t="str">
        <f>IF(入力シート!FC16="〇",単価表!$D$19,"")</f>
        <v/>
      </c>
      <c r="FC17" s="13" t="str">
        <f>IF(入力シート!FD16="","",IF($FB$5="対象外","算定外",IF(入力シート!FD16="〇",単価表!$D$20)))</f>
        <v/>
      </c>
      <c r="FD17" s="16" t="str">
        <f t="shared" si="29"/>
        <v/>
      </c>
    </row>
    <row r="18" spans="2:160" x14ac:dyDescent="0.45">
      <c r="B18" s="13">
        <v>10</v>
      </c>
      <c r="C18" s="13" t="str">
        <f>IF(入力シート!C17="","",入力シート!C17)</f>
        <v>水</v>
      </c>
      <c r="D18" s="14" t="str">
        <f>IF(入力シート!E17="","",TIME(入力シート!E17,入力シート!G17,0))</f>
        <v/>
      </c>
      <c r="E18" s="14" t="str">
        <f>IF(入力シート!I17="","",TIME(入力シート!I17,入力シート!K17,0))</f>
        <v/>
      </c>
      <c r="F18" s="14" t="str">
        <f t="shared" si="0"/>
        <v/>
      </c>
      <c r="G18" s="14" t="str">
        <f t="shared" si="1"/>
        <v/>
      </c>
      <c r="H18" s="14"/>
      <c r="I18" s="15"/>
      <c r="J18" s="15"/>
      <c r="K18" s="94" t="str">
        <f>IF(AND($I$9="S6",G18="A"),単価表!$D$7,IF(AND($I$9="S6",G18="B"),単価表!$E$7,IF(AND($I$9="S6",G18="C"),単価表!$F$7,IF(AND($I$9="S5",G18="A"),単価表!$D$8,IF(AND($I$9="S5",G18="B"),単価表!$E$8,IF(AND($I$9="S5",G18="C"),単価表!$F$8,IF(AND($I$9="S4",G18="A"),単価表!$D$9,IF(AND($I$9="S4",G18="B"),単価表!$E$9,IF(AND($I$9="S4",G18="C"),単価表!$F$9,IF(AND($I$9="S3",G18="A"),単価表!$D$10,IF(AND($I$9="S3",G18="B"),単価表!$E$10,IF(AND($I$9="S3",G18="C"),単価表!$F$10,IF(AND($I$9="J3",G18="A"),単価表!$D$14,IF(AND($I$9="J3",G18="B"),単価表!$E$14,IF(AND($I$9="J3",G18="C"),単価表!$F$14,IF(AND($I$9="J2",G18="A"),単価表!$D$15,IF(AND($I$9="J2",G18="B"),単価表!$E$15,IF(AND($I$9="J2",G18="C"),単価表!$F$15,IF(AND($I$9="J1",G18="A"),単価表!$D$16,IF(AND($I$9="J1",G18="B"),単価表!$E$16,IF(AND($I$9="J1",G18="C"),単価表!$F$16,IF(AND($I$9="J0",G18="A"),単価表!$D$16,IF(AND($I$9="J0",G18="B"),単価表!$E$16,IF(AND($I$9="J0",G18="C"),単価表!$F$16,IF(AND($I$9="S012",G18="A"),単価表!$D$11,IF(AND($I$9="S012",G18="B"),単価表!$E$11,IF(AND($I$9="S012",G18="C"),単価表!$F$11,"")))))))))))))))))))))))))))</f>
        <v/>
      </c>
      <c r="L18" s="13" t="str">
        <f>IF(入力シート!M17="〇",単価表!$D$18,"")</f>
        <v/>
      </c>
      <c r="M18" s="13" t="str">
        <f>IF(入力シート!N17="〇",単価表!$D$18,"")</f>
        <v/>
      </c>
      <c r="N18" s="13" t="str">
        <f>IF(入力シート!O17="〇",単価表!$D$19,"")</f>
        <v/>
      </c>
      <c r="O18" s="13" t="str">
        <f>IF(入力シート!P17="","",IF($N$5="対象外","算定外",IF(入力シート!P17="〇",単価表!$D$20)))</f>
        <v/>
      </c>
      <c r="P18" s="16" t="str">
        <f t="shared" si="2"/>
        <v/>
      </c>
      <c r="R18" s="13">
        <v>10</v>
      </c>
      <c r="S18" s="13" t="str">
        <f>IF(入力シート!S17="","",入力シート!S17)</f>
        <v>水</v>
      </c>
      <c r="T18" s="14" t="str">
        <f>IF(入力シート!U17="","",TIME(入力シート!U17,入力シート!W17,0))</f>
        <v/>
      </c>
      <c r="U18" s="14" t="str">
        <f>IF(入力シート!Y17="","",TIME(入力シート!Y17,入力シート!AA17,0))</f>
        <v/>
      </c>
      <c r="V18" s="14" t="str">
        <f t="shared" si="3"/>
        <v/>
      </c>
      <c r="W18" s="14" t="str">
        <f t="shared" si="4"/>
        <v/>
      </c>
      <c r="X18" s="14"/>
      <c r="Y18" s="15"/>
      <c r="Z18" s="15"/>
      <c r="AA18" s="94" t="str">
        <f>IF(AND($Y$9="S6",W18="A"),単価表!$D$7,IF(AND($Y$9="S6",W18="B"),単価表!$E$7,IF(AND($Y$9="S6",W18="C"),単価表!$F$7,IF(AND($Y$9="S5",W18="A"),単価表!$D$8,IF(AND($Y$9="S5",W18="B"),単価表!$E$8,IF(AND($Y$9="S5",W18="C"),単価表!$F$8,IF(AND($Y$9="S4",W18="A"),単価表!$D$9,IF(AND($Y$9="S4",W18="B"),単価表!$E$9,IF(AND($Y$9="S4",W18="C"),単価表!$F$9,IF(AND($Y$9="S3",W18="A"),単価表!$D$10,IF(AND($Y$9="S3",W18="B"),単価表!$E$10,IF(AND($Y$9="S3",W18="C"),単価表!$F$10,IF(AND($Y$9="J3",W18="A"),単価表!$D$14,IF(AND($Y$9="J3",W18="B"),単価表!$E$14,IF(AND($Y$9="J3",W18="C"),単価表!$F$14,IF(AND($Y$9="J2",W18="A"),単価表!$D$15,IF(AND($Y$9="J2",W18="B"),単価表!$E$15,IF(AND($Y$9="J2",W18="C"),単価表!$F$15,IF(AND($Y$9="J1",W18="A"),単価表!$D$16,IF(AND($Y$9="J1",W18="B"),単価表!$E$16,IF(AND($Y$9="J1",W18="C"),単価表!$F$16,IF(AND($Y$9="J0",W18="A"),単価表!$D$16,IF(AND($Y$9="J0",W18="B"),単価表!$E$16,IF(AND($Y$9="J0",W18="C"),単価表!$F$16,IF(AND($Y$9="S012",W18="A"),単価表!$D$11,IF(AND($Y$9="S012",W18="B"),単価表!$E$11,IF(AND($Y$9="S012",W18="C"),単価表!$F$11,"")))))))))))))))))))))))))))</f>
        <v/>
      </c>
      <c r="AB18" s="13" t="str">
        <f>IF(入力シート!AC17="〇",単価表!$D$18,"")</f>
        <v/>
      </c>
      <c r="AC18" s="13" t="str">
        <f>IF(入力シート!AD17="〇",単価表!$D$18,"")</f>
        <v/>
      </c>
      <c r="AD18" s="13" t="str">
        <f>IF(入力シート!AE17="〇",単価表!$D$19,"")</f>
        <v/>
      </c>
      <c r="AE18" s="13" t="str">
        <f>IF(入力シート!AF17="","",IF($AE$5="対象外","算定外",IF(入力シート!AF17="〇",単価表!$D$20)))</f>
        <v/>
      </c>
      <c r="AF18" s="16" t="str">
        <f t="shared" si="5"/>
        <v/>
      </c>
      <c r="AH18" s="13">
        <v>10</v>
      </c>
      <c r="AI18" s="13" t="str">
        <f>IF(入力シート!AI17="","",入力シート!AI17)</f>
        <v>水</v>
      </c>
      <c r="AJ18" s="14" t="str">
        <f>IF(入力シート!AK17="","",TIME(入力シート!AK17,入力シート!AM17,0))</f>
        <v/>
      </c>
      <c r="AK18" s="14" t="str">
        <f>IF(入力シート!AO17="","",TIME(入力シート!AO17,入力シート!AQ17,0))</f>
        <v/>
      </c>
      <c r="AL18" s="14" t="str">
        <f t="shared" si="6"/>
        <v/>
      </c>
      <c r="AM18" s="14" t="str">
        <f t="shared" si="30"/>
        <v/>
      </c>
      <c r="AN18" s="14"/>
      <c r="AO18" s="80"/>
      <c r="AP18" s="80"/>
      <c r="AQ18" s="94" t="str">
        <f>IF(AND($AO$9="S6",AM18="A"),単価表!$D$7,IF(AND($AO$9="S6",AM18="B"),単価表!$E$7,IF(AND($AO$9="S6",AM18="C"),単価表!$F$7,IF(AND($AO$9="S5",AM18="A"),単価表!$D$8,IF(AND($AO$9="S5",AM18="B"),単価表!$E$8,IF(AND($AO$9="S5",AM18="C"),単価表!$F$8,IF(AND($AO$9="S4",AM18="A"),単価表!$D$9,IF(AND($AO$9="S4",AM18="B"),単価表!$E$9,IF(AND($AO$9="S4",AM18="C"),単価表!$F$9,IF(AND($AO$9="S3",AM18="A"),単価表!$D$10,IF(AND($AO$9="S3",AM18="B"),単価表!$E$10,IF(AND($AO$9="S3",AM18="C"),単価表!$F$10,IF(AND($AO$9="J3",AM18="A"),単価表!$D$14,IF(AND($AO$9="J3",AM18="B"),単価表!$E$14,IF(AND($AO$9="J3",AM18="C"),単価表!$F$14,IF(AND($AO$9="J2",AM18="A"),単価表!$D$15,IF(AND($AO$9="J2",AM18="B"),単価表!$E$15,IF(AND($AO$9="J2",AM18="C"),単価表!$F$15,IF(AND($AO$9="J1",AM18="A"),単価表!$D$16,IF(AND($AO$9="J1",AM18="B"),単価表!$E$16,IF(AND($AO$9="J1",AM18="C"),単価表!$F$16,IF(AND($AO$9="J0",AM18="A"),単価表!$D$16,IF(AND($AO$9="J0",AM18="B"),単価表!$E$16,IF(AND($AO$9="J0",AM18="C"),単価表!$F$16,IF(AND($AO$9="S012",AM18="A"),単価表!$D$11,IF(AND($AO$9="S012",AM18="B"),単価表!$E$11,IF(AND($AO$9="S012",AM18="C"),単価表!$F$11,"")))))))))))))))))))))))))))</f>
        <v/>
      </c>
      <c r="AR18" s="13" t="str">
        <f>IF(入力シート!AS17="〇",単価表!$D$18,"")</f>
        <v/>
      </c>
      <c r="AS18" s="13" t="str">
        <f>IF(入力シート!AT17="〇",単価表!$D$18,"")</f>
        <v/>
      </c>
      <c r="AT18" s="13" t="str">
        <f>IF(入力シート!AU17="〇",単価表!$D$19,"")</f>
        <v/>
      </c>
      <c r="AU18" s="13" t="str">
        <f>IF(入力シート!AV17="","",IF($AT$5="対象外","算定外",IF(入力シート!AV17="〇",単価表!$D$20)))</f>
        <v/>
      </c>
      <c r="AV18" s="16" t="str">
        <f t="shared" si="8"/>
        <v/>
      </c>
      <c r="AX18" s="13">
        <v>10</v>
      </c>
      <c r="AY18" s="13" t="str">
        <f>IF(入力シート!AY17="","",入力シート!AY17)</f>
        <v>水</v>
      </c>
      <c r="AZ18" s="14" t="str">
        <f>IF(入力シート!BA17="","",TIME(入力シート!BA17,入力シート!BC17,0))</f>
        <v/>
      </c>
      <c r="BA18" s="14" t="str">
        <f>IF(入力シート!BE17="","",TIME(入力シート!BE17,入力シート!BG17,0))</f>
        <v/>
      </c>
      <c r="BB18" s="14" t="str">
        <f t="shared" si="9"/>
        <v/>
      </c>
      <c r="BC18" s="14" t="str">
        <f t="shared" si="31"/>
        <v/>
      </c>
      <c r="BD18" s="14"/>
      <c r="BE18" s="80"/>
      <c r="BF18" s="80"/>
      <c r="BG18" s="94" t="str">
        <f>IF(AND($BE$9="S6",BC18="A"),単価表!$D$7,IF(AND($BE$9="S6",BC18="B"),単価表!$E$7,IF(AND($BE$9="S6",BC18="C"),単価表!$F$7,IF(AND($BE$9="S5",BC18="A"),単価表!$D$8,IF(AND($BE$9="S5",BC18="B"),単価表!$E$8,IF(AND($BE$9="S5",BC18="C"),単価表!$F$8,IF(AND($BE$9="S4",BC18="A"),単価表!$D$9,IF(AND($BE$9="S4",BC18="B"),単価表!$E$9,IF(AND($BE$9="S4",BC18="C"),単価表!$F$9,IF(AND($BE$9="S3",BC18="A"),単価表!$D$10,IF(AND($BE$9="S3",BC18="B"),単価表!$E$10,IF(AND($BE$9="S3",BC18="C"),単価表!$F$10,IF(AND($BE$9="J3",BC18="A"),単価表!$D$14,IF(AND($BE$9="J3",BC18="B"),単価表!$E$14,IF(AND($BE$9="J3",BC18="C"),単価表!$F$14,IF(AND($BE$9="J2",BC18="A"),単価表!$D$15,IF(AND($BE$9="J2",BC18="B"),単価表!$E$15,IF(AND($BE$9="J2",BC18="C"),単価表!$F$15,IF(AND($BE$9="J1",BC18="A"),単価表!$D$16,IF(AND($BE$9="J1",BC18="B"),単価表!$E$16,IF(AND($BE$9="J1",BC18="C"),単価表!$F$16,IF(AND($BE$9="J0",BC18="A"),単価表!$D$16,IF(AND($BE$9="J0",BC18="B"),単価表!$E$16,IF(AND($BE$9="J0",BC18="C"),単価表!$F$16,IF(AND($BE$9="S012",BC18="A"),単価表!$D$11,IF(AND($BE$9="S012",BC18="B"),単価表!$E$11,IF(AND($BE$9="S012",BC18="C"),単価表!$F$11,"")))))))))))))))))))))))))))</f>
        <v/>
      </c>
      <c r="BH18" s="13" t="str">
        <f>IF(入力シート!BI17="〇",単価表!$D$18,"")</f>
        <v/>
      </c>
      <c r="BI18" s="13" t="str">
        <f>IF(入力シート!BJ17="〇",単価表!$D$18,"")</f>
        <v/>
      </c>
      <c r="BJ18" s="13" t="str">
        <f>IF(入力シート!BK17="〇",単価表!$D$19,"")</f>
        <v/>
      </c>
      <c r="BK18" s="13" t="str">
        <f>IF(入力シート!BL17="","",IF($BJ$5="対象外","算定外",IF(入力シート!BL17="〇",単価表!$D$20)))</f>
        <v/>
      </c>
      <c r="BL18" s="16" t="str">
        <f t="shared" si="11"/>
        <v/>
      </c>
      <c r="BN18" s="13">
        <v>10</v>
      </c>
      <c r="BO18" s="13" t="str">
        <f>IF(入力シート!BO17="","",入力シート!BO17)</f>
        <v>水</v>
      </c>
      <c r="BP18" s="14" t="str">
        <f>IF(入力シート!BQ17="","",TIME(入力シート!BQ17,入力シート!BS17,0))</f>
        <v/>
      </c>
      <c r="BQ18" s="14" t="str">
        <f>IF(入力シート!BU17="","",TIME(入力シート!BU17,入力シート!BW17,0))</f>
        <v/>
      </c>
      <c r="BR18" s="14" t="str">
        <f t="shared" si="12"/>
        <v/>
      </c>
      <c r="BS18" s="14" t="str">
        <f t="shared" si="32"/>
        <v/>
      </c>
      <c r="BT18" s="14"/>
      <c r="BU18" s="80"/>
      <c r="BV18" s="80"/>
      <c r="BW18" s="94" t="str">
        <f>IF(AND($BU$9="S6",BS18="A"),単価表!$D$7,IF(AND($BU$9="S6",BS18="B"),単価表!$E$7,IF(AND($BU$9="S6",BS18="C"),単価表!$F$7,IF(AND($BU$9="S5",BS18="A"),単価表!$D$8,IF(AND($BU$9="S5",BS18="B"),単価表!$E$8,IF(AND($BU$9="S5",BS18="C"),単価表!$F$8,IF(AND($BU$9="S4",BS18="A"),単価表!$D$9,IF(AND($BU$9="S4",BS18="B"),単価表!$E$9,IF(AND($BU$9="S4",BS18="C"),単価表!$F$9,IF(AND($BU$9="S3",BS18="A"),単価表!$D$10,IF(AND($BU$9="S3",BS18="B"),単価表!$E$10,IF(AND($BU$9="S3",BS18="C"),単価表!$F$10,IF(AND($BU$9="J3",BS18="A"),単価表!$D$14,IF(AND($BU$9="J3",BS18="B"),単価表!$E$14,IF(AND($BU$9="J3",BS18="C"),単価表!$F$14,IF(AND($BU$9="J2",BS18="A"),単価表!$D$15,IF(AND($BU$9="J2",BS18="B"),単価表!$E$15,IF(AND($BU$9="J2",BS18="C"),単価表!$F$15,IF(AND($BU$9="J1",BS18="A"),単価表!$D$16,IF(AND($BU$9="J1",BS18="B"),単価表!$E$16,IF(AND($BU$9="J1",BS18="C"),単価表!$F$16,IF(AND($BU$9="J0",BS18="A"),単価表!$D$16,IF(AND($BU$9="J0",BS18="B"),単価表!$E$16,IF(AND($BU$9="J0",BS18="C"),単価表!$F$16,IF(AND($BU$9="S012",BS18="A"),単価表!$D$11,IF(AND($BU$9="S012",BS18="B"),単価表!$E$11,IF(AND($BU$9="S012",BS18="C"),単価表!$F$11,"")))))))))))))))))))))))))))</f>
        <v/>
      </c>
      <c r="BX18" s="13" t="str">
        <f>IF(入力シート!BY17="〇",単価表!$D$18,"")</f>
        <v/>
      </c>
      <c r="BY18" s="13" t="str">
        <f>IF(入力シート!BZ17="〇",単価表!$D$18,"")</f>
        <v/>
      </c>
      <c r="BZ18" s="13" t="str">
        <f>IF(入力シート!CA17="〇",単価表!$D$19,"")</f>
        <v/>
      </c>
      <c r="CA18" s="13" t="str">
        <f>IF(入力シート!CB17="","",IF($BZ$5="対象外","算定外",IF(入力シート!CB17="〇",単価表!$D$20)))</f>
        <v/>
      </c>
      <c r="CB18" s="16" t="str">
        <f t="shared" si="14"/>
        <v/>
      </c>
      <c r="CD18" s="13">
        <v>10</v>
      </c>
      <c r="CE18" s="13" t="str">
        <f>IF(入力シート!CE17="","",入力シート!CE17)</f>
        <v>水</v>
      </c>
      <c r="CF18" s="14" t="str">
        <f>IF(入力シート!CG17="","",TIME(入力シート!CG17,入力シート!CI17,0))</f>
        <v/>
      </c>
      <c r="CG18" s="14" t="str">
        <f>IF(入力シート!CK17="","",TIME(入力シート!CK17,入力シート!CM17,0))</f>
        <v/>
      </c>
      <c r="CH18" s="14" t="str">
        <f t="shared" si="15"/>
        <v/>
      </c>
      <c r="CI18" s="14" t="str">
        <f t="shared" si="33"/>
        <v/>
      </c>
      <c r="CJ18" s="14"/>
      <c r="CK18" s="80"/>
      <c r="CL18" s="80"/>
      <c r="CM18" s="94" t="str">
        <f>IF(AND($CK$9="S6",CI18="A"),単価表!$D$7,IF(AND($CK$9="S6",CI18="B"),単価表!$E$7,IF(AND($CK$9="S6",CI18="C"),単価表!$F$7,IF(AND($CK$9="S5",CI18="A"),単価表!$D$8,IF(AND($CK$9="S5",CI18="B"),単価表!$E$8,IF(AND($CK$9="S5",CI18="C"),単価表!$F$8,IF(AND($CK$9="S4",CI18="A"),単価表!$D$9,IF(AND($CK$9="S4",CI18="B"),単価表!$E$9,IF(AND($CK$9="S4",CI18="C"),単価表!$F$9,IF(AND($CK$9="S3",CI18="A"),単価表!$D$10,IF(AND($CK$9="S3",CI18="B"),単価表!$E$10,IF(AND($CK$9="S3",CI18="C"),単価表!$F$10,IF(AND($CK$9="J3",CI18="A"),単価表!$D$14,IF(AND($CK$9="J3",CI18="B"),単価表!$E$14,IF(AND($CK$9="J3",CI18="C"),単価表!$F$14,IF(AND($CK$9="J2",CI18="A"),単価表!$D$15,IF(AND($CK$9="J2",CI18="B"),単価表!$E$15,IF(AND($CK$9="J2",CI18="C"),単価表!$F$15,IF(AND($CK$9="J1",CI18="A"),単価表!$D$16,IF(AND($CK$9="J1",CI18="B"),単価表!$E$16,IF(AND($CK$9="J1",CI18="C"),単価表!$F$16,IF(AND($CK$9="J0",CI18="A"),単価表!$D$16,IF(AND($CK$9="J0",CI18="B"),単価表!$E$16,IF(AND($CK$9="J0",CI18="C"),単価表!$F$16,IF(AND($CK$9="S012",CI18="A"),単価表!$D$11,IF(AND($CK$9="S012",CI18="B"),単価表!$E$11,IF(AND($CK$9="S012",CI18="C"),単価表!$F$11,"")))))))))))))))))))))))))))</f>
        <v/>
      </c>
      <c r="CN18" s="13" t="str">
        <f>IF(入力シート!CO17="〇",単価表!$D$18,"")</f>
        <v/>
      </c>
      <c r="CO18" s="13" t="str">
        <f>IF(入力シート!CP17="〇",単価表!$D$18,"")</f>
        <v/>
      </c>
      <c r="CP18" s="13" t="str">
        <f>IF(入力シート!CQ17="〇",単価表!$D$19,"")</f>
        <v/>
      </c>
      <c r="CQ18" s="13" t="str">
        <f>IF(入力シート!CR17="","",IF($CP$5="対象外","算定外",IF(入力シート!CR17="〇",単価表!$D$20)))</f>
        <v/>
      </c>
      <c r="CR18" s="16" t="str">
        <f t="shared" si="17"/>
        <v/>
      </c>
      <c r="CT18" s="13">
        <v>10</v>
      </c>
      <c r="CU18" s="13" t="str">
        <f>IF(入力シート!CU17="","",入力シート!CU17)</f>
        <v>水</v>
      </c>
      <c r="CV18" s="14" t="str">
        <f>IF(入力シート!CW17="","",TIME(入力シート!CW17,入力シート!CY17,0))</f>
        <v/>
      </c>
      <c r="CW18" s="14" t="str">
        <f>IF(入力シート!DA17="","",TIME(入力シート!DA17,入力シート!DC17,0))</f>
        <v/>
      </c>
      <c r="CX18" s="14" t="str">
        <f t="shared" si="18"/>
        <v/>
      </c>
      <c r="CY18" s="14" t="str">
        <f t="shared" si="34"/>
        <v/>
      </c>
      <c r="CZ18" s="14"/>
      <c r="DA18" s="80"/>
      <c r="DB18" s="80"/>
      <c r="DC18" s="94" t="str">
        <f>IF(AND($DA$9="S6",CY18="A"),単価表!$D$7,IF(AND($DA$9="S6",CY18="B"),単価表!$E$7,IF(AND($DA$9="S6",CY18="C"),単価表!$F$7,IF(AND($DA$9="S5",CY18="A"),単価表!$D$8,IF(AND($DA$9="S5",CY18="B"),単価表!$E$8,IF(AND($DA$9="S5",CY18="C"),単価表!$F$8,IF(AND($DA$9="S4",CY18="A"),単価表!$D$9,IF(AND($DA$9="S4",CY18="B"),単価表!$E$9,IF(AND($DA$9="S4",CY18="C"),単価表!$F$9,IF(AND($DA$9="S3",CY18="A"),単価表!$D$10,IF(AND($DA$9="S3",CY18="B"),単価表!$E$10,IF(AND($DA$9="S3",CY18="C"),単価表!$F$10,IF(AND($DA$9="J3",CY18="A"),単価表!$D$14,IF(AND($DA$9="J3",CY18="B"),単価表!$E$14,IF(AND($DA$9="J3",CY18="C"),単価表!$F$14,IF(AND($DA$9="J2",CY18="A"),単価表!$D$15,IF(AND($DA$9="J2",CY18="B"),単価表!$E$15,IF(AND($DA$9="J2",CY18="C"),単価表!$F$15,IF(AND($DA$9="J1",CY18="A"),単価表!$D$16,IF(AND($DA$9="J1",CY18="B"),単価表!$E$16,IF(AND($DA$9="J1",CY18="C"),単価表!$F$16,IF(AND($DA$9="J0",CY18="A"),単価表!$D$16,IF(AND($DA$9="J0",CY18="B"),単価表!$E$16,IF(AND($DA$9="J0",CY18="C"),単価表!$F$16,IF(AND($DA$9="S012",CY18="A"),単価表!$D$11,IF(AND($DA$9="S012",CY18="B"),単価表!$E$11,IF(AND($DA$9="S012",CY18="C"),単価表!$F$11,"")))))))))))))))))))))))))))</f>
        <v/>
      </c>
      <c r="DD18" s="13" t="str">
        <f>IF(入力シート!DE17="〇",単価表!$D$18,"")</f>
        <v/>
      </c>
      <c r="DE18" s="13" t="str">
        <f>IF(入力シート!DF17="〇",単価表!$D$18,"")</f>
        <v/>
      </c>
      <c r="DF18" s="13" t="str">
        <f>IF(入力シート!DG17="〇",単価表!$D$19,"")</f>
        <v/>
      </c>
      <c r="DG18" s="13" t="str">
        <f>IF(入力シート!DH17="","",IF($DF$5="対象外","算定外",IF(入力シート!DH17="〇",単価表!$D$20)))</f>
        <v/>
      </c>
      <c r="DH18" s="16" t="str">
        <f t="shared" si="20"/>
        <v/>
      </c>
      <c r="DJ18" s="13">
        <v>10</v>
      </c>
      <c r="DK18" s="13" t="str">
        <f>IF(入力シート!DK17="","",入力シート!DK17)</f>
        <v>水</v>
      </c>
      <c r="DL18" s="14" t="str">
        <f>IF(入力シート!DM17="","",TIME(入力シート!DM17,入力シート!DO17,0))</f>
        <v/>
      </c>
      <c r="DM18" s="14" t="str">
        <f>IF(入力シート!DQ17="","",TIME(入力シート!DQ17,入力シート!DS17,0))</f>
        <v/>
      </c>
      <c r="DN18" s="14" t="str">
        <f t="shared" si="21"/>
        <v/>
      </c>
      <c r="DO18" s="14" t="str">
        <f t="shared" si="35"/>
        <v/>
      </c>
      <c r="DP18" s="14"/>
      <c r="DQ18" s="80"/>
      <c r="DR18" s="80"/>
      <c r="DS18" s="94" t="str">
        <f>IF(AND($DQ$9="S6",DO18="A"),単価表!$D$7,IF(AND($DQ$9="S6",DO18="B"),単価表!$E$7,IF(AND($DQ$9="S6",DO18="C"),単価表!$F$7,IF(AND($DQ$9="S5",DO18="A"),単価表!$D$8,IF(AND($DQ$9="S5",DO18="B"),単価表!$E$8,IF(AND($DQ$9="S5",DO18="C"),単価表!$F$8,IF(AND($DQ$9="S4",DO18="A"),単価表!$D$9,IF(AND($DQ$9="S4",DO18="B"),単価表!$E$9,IF(AND($DQ$9="S4",DO18="C"),単価表!$F$9,IF(AND($DQ$9="S3",DO18="A"),単価表!$D$10,IF(AND($DQ$9="S3",DO18="B"),単価表!$E$10,IF(AND($DQ$9="S3",DO18="C"),単価表!$F$10,IF(AND($DQ$9="J3",DO18="A"),単価表!$D$14,IF(AND($DQ$9="J3",DO18="B"),単価表!$E$14,IF(AND($DQ$9="J3",DO18="C"),単価表!$F$14,IF(AND($DQ$9="J2",DO18="A"),単価表!$D$15,IF(AND($DQ$9="J2",DO18="B"),単価表!$E$15,IF(AND($DQ$9="J2",DO18="C"),単価表!$F$15,IF(AND($DQ$9="J1",DO18="A"),単価表!$D$16,IF(AND($DQ$9="J1",DO18="B"),単価表!$E$16,IF(AND($DQ$9="J1",DO18="C"),単価表!$F$16,IF(AND($DQ$9="J0",DO18="A"),単価表!$D$16,IF(AND($DQ$9="J0",DO18="B"),単価表!$E$16,IF(AND($DQ$9="J0",DO18="C"),単価表!$F$16,IF(AND($DQ$9="S012",DO18="A"),単価表!$D$11,IF(AND($DQ$9="S012",DO18="B"),単価表!$E$11,IF(AND($DQ$9="S012",DO18="C"),単価表!$F$11,"")))))))))))))))))))))))))))</f>
        <v/>
      </c>
      <c r="DT18" s="13" t="str">
        <f>IF(入力シート!DU17="〇",単価表!$D$18,"")</f>
        <v/>
      </c>
      <c r="DU18" s="13" t="str">
        <f>IF(入力シート!DV17="〇",単価表!$D$18,"")</f>
        <v/>
      </c>
      <c r="DV18" s="13" t="str">
        <f>IF(入力シート!DW17="〇",単価表!$D$19,"")</f>
        <v/>
      </c>
      <c r="DW18" s="13" t="str">
        <f>IF(入力シート!DX17="","",IF($DV$5="対象外","算定外",IF(入力シート!DX17="〇",単価表!$D$20)))</f>
        <v/>
      </c>
      <c r="DX18" s="16" t="str">
        <f t="shared" si="23"/>
        <v/>
      </c>
      <c r="DZ18" s="13">
        <v>10</v>
      </c>
      <c r="EA18" s="13" t="str">
        <f>IF(入力シート!EA17="","",入力シート!EA17)</f>
        <v>水</v>
      </c>
      <c r="EB18" s="14" t="str">
        <f>IF(入力シート!EC17="","",TIME(入力シート!EC17,入力シート!EE17,0))</f>
        <v/>
      </c>
      <c r="EC18" s="14" t="str">
        <f>IF(入力シート!EG17="","",TIME(入力シート!EG17,入力シート!EI17,0))</f>
        <v/>
      </c>
      <c r="ED18" s="14" t="str">
        <f t="shared" si="24"/>
        <v/>
      </c>
      <c r="EE18" s="14" t="str">
        <f t="shared" si="36"/>
        <v/>
      </c>
      <c r="EF18" s="14"/>
      <c r="EG18" s="80"/>
      <c r="EH18" s="80"/>
      <c r="EI18" s="94" t="str">
        <f>IF(AND($EG$9="S6",EE18="A"),単価表!$D$7,IF(AND($EG$9="S6",EE18="B"),単価表!$E$7,IF(AND($EG$9="S6",EE18="C"),単価表!$F$7,IF(AND($EG$9="S5",EE18="A"),単価表!$D$8,IF(AND($EG$9="S5",EE18="B"),単価表!$E$8,IF(AND($EG$9="S5",EE18="C"),単価表!$F$8,IF(AND($EG$9="S4",EE18="A"),単価表!$D$9,IF(AND($EG$9="S4",EE18="B"),単価表!$E$9,IF(AND($EG$9="S4",EE18="C"),単価表!$F$9,IF(AND($EG$9="S3",EE18="A"),単価表!$D$10,IF(AND($EG$9="S3",EE18="B"),単価表!$E$10,IF(AND($EG$9="S3",EE18="C"),単価表!$F$10,IF(AND($EG$9="J3",EE18="A"),単価表!$D$14,IF(AND($EG$9="J3",EE18="B"),単価表!$E$14,IF(AND($EG$9="J3",EE18="C"),単価表!$F$14,IF(AND($EG$9="J2",EE18="A"),単価表!$D$15,IF(AND($EG$9="J2",EE18="B"),単価表!$E$15,IF(AND($EG$9="J2",EE18="C"),単価表!$F$15,IF(AND($EG$9="J1",EE18="A"),単価表!$D$16,IF(AND($EG$9="J1",EE18="B"),単価表!$E$16,IF(AND($EG$9="J1",EE18="C"),単価表!$F$16,IF(AND($EG$9="J0",EE18="A"),単価表!$D$16,IF(AND($EG$9="J0",EE18="B"),単価表!$E$16,IF(AND($EG$9="J0",EE18="C"),単価表!$F$16,IF(AND($EG$9="S012",EE18="A"),単価表!$D$11,IF(AND($EG$9="S012",EE18="B"),単価表!$E$11,IF(AND($EG$9="S012",EE18="C"),単価表!$F$11,"")))))))))))))))))))))))))))</f>
        <v/>
      </c>
      <c r="EJ18" s="13" t="str">
        <f>IF(入力シート!EK17="〇",単価表!$D$18,"")</f>
        <v/>
      </c>
      <c r="EK18" s="13" t="str">
        <f>IF(入力シート!EL17="〇",単価表!$D$18,"")</f>
        <v/>
      </c>
      <c r="EL18" s="13" t="str">
        <f>IF(入力シート!EM17="〇",単価表!$D$19,"")</f>
        <v/>
      </c>
      <c r="EM18" s="13" t="str">
        <f>IF(入力シート!EN17="","",IF($EL$5="対象外","算定外",IF(入力シート!EN17="〇",単価表!$D$20)))</f>
        <v/>
      </c>
      <c r="EN18" s="16" t="str">
        <f t="shared" si="26"/>
        <v/>
      </c>
      <c r="EP18" s="13">
        <v>10</v>
      </c>
      <c r="EQ18" s="13" t="str">
        <f>IF(入力シート!EQ17="","",入力シート!EQ17)</f>
        <v>水</v>
      </c>
      <c r="ER18" s="14" t="str">
        <f>IF(入力シート!ES17="","",TIME(入力シート!ES17,入力シート!EU17,0))</f>
        <v/>
      </c>
      <c r="ES18" s="14" t="str">
        <f>IF(入力シート!EW17="","",TIME(入力シート!EW17,入力シート!EY17,0))</f>
        <v/>
      </c>
      <c r="ET18" s="14" t="str">
        <f t="shared" si="27"/>
        <v/>
      </c>
      <c r="EU18" s="14" t="str">
        <f t="shared" si="37"/>
        <v/>
      </c>
      <c r="EV18" s="14"/>
      <c r="EW18" s="80"/>
      <c r="EX18" s="80"/>
      <c r="EY18" s="94" t="str">
        <f>IF(AND($EW$9="S6",EU18="A"),単価表!$D$7,IF(AND($EW$9="S6",EU18="B"),単価表!$E$7,IF(AND($EW$9="S6",EU18="C"),単価表!$F$7,IF(AND($EW$9="S5",EU18="A"),単価表!$D$8,IF(AND($EW$9="S5",EU18="B"),単価表!$E$8,IF(AND($EW$9="S5",EU18="C"),単価表!$F$8,IF(AND($EW$9="S4",EU18="A"),単価表!$D$9,IF(AND($EW$9="S4",EU18="B"),単価表!$E$9,IF(AND($EW$9="S4",EU18="C"),単価表!$F$9,IF(AND($EW$9="S3",EU18="A"),単価表!$D$10,IF(AND($EW$9="S3",EU18="B"),単価表!$E$10,IF(AND($EW$9="S3",EU18="C"),単価表!$F$10,IF(AND($EW$9="J3",EU18="A"),単価表!$D$14,IF(AND($EW$9="J3",EU18="B"),単価表!$E$14,IF(AND($EW$9="J3",EU18="C"),単価表!$F$14,IF(AND($EW$9="J2",EU18="A"),単価表!$D$15,IF(AND($EW$9="J2",EU18="B"),単価表!$E$15,IF(AND($EW$9="J2",EU18="C"),単価表!$F$15,IF(AND($EW$9="J1",EU18="A"),単価表!$D$16,IF(AND($EW$9="J1",EU18="B"),単価表!$E$16,IF(AND($EW$9="J1",EU18="C"),単価表!$F$16,IF(AND($EW$9="J0",EU18="A"),単価表!$D$16,IF(AND($EW$9="J0",EU18="B"),単価表!$E$16,IF(AND($EW$9="J0",EU18="C"),単価表!$F$16,IF(AND($EW$9="S012",EU18="A"),単価表!$D$11,IF(AND($EW$9="S012",EU18="B"),単価表!$E$11,IF(AND($EW$9="S012",EU18="C"),単価表!$F$11,"")))))))))))))))))))))))))))</f>
        <v/>
      </c>
      <c r="EZ18" s="13" t="str">
        <f>IF(入力シート!FA17="〇",単価表!$D$18,"")</f>
        <v/>
      </c>
      <c r="FA18" s="13" t="str">
        <f>IF(入力シート!FB17="〇",単価表!$D$18,"")</f>
        <v/>
      </c>
      <c r="FB18" s="13" t="str">
        <f>IF(入力シート!FC17="〇",単価表!$D$19,"")</f>
        <v/>
      </c>
      <c r="FC18" s="13" t="str">
        <f>IF(入力シート!FD17="","",IF($FB$5="対象外","算定外",IF(入力シート!FD17="〇",単価表!$D$20)))</f>
        <v/>
      </c>
      <c r="FD18" s="16" t="str">
        <f t="shared" si="29"/>
        <v/>
      </c>
    </row>
    <row r="19" spans="2:160" x14ac:dyDescent="0.45">
      <c r="B19" s="13">
        <v>11</v>
      </c>
      <c r="C19" s="13" t="str">
        <f>IF(入力シート!C18="","",入力シート!C18)</f>
        <v>木</v>
      </c>
      <c r="D19" s="14" t="str">
        <f>IF(入力シート!E18="","",TIME(入力シート!E18,入力シート!G18,0))</f>
        <v/>
      </c>
      <c r="E19" s="14" t="str">
        <f>IF(入力シート!I18="","",TIME(入力シート!I18,入力シート!K18,0))</f>
        <v/>
      </c>
      <c r="F19" s="14" t="str">
        <f t="shared" si="0"/>
        <v/>
      </c>
      <c r="G19" s="14" t="str">
        <f t="shared" si="1"/>
        <v/>
      </c>
      <c r="H19" s="14"/>
      <c r="I19" s="15"/>
      <c r="J19" s="15"/>
      <c r="K19" s="94" t="str">
        <f>IF(AND($I$9="S6",G19="A"),単価表!$D$7,IF(AND($I$9="S6",G19="B"),単価表!$E$7,IF(AND($I$9="S6",G19="C"),単価表!$F$7,IF(AND($I$9="S5",G19="A"),単価表!$D$8,IF(AND($I$9="S5",G19="B"),単価表!$E$8,IF(AND($I$9="S5",G19="C"),単価表!$F$8,IF(AND($I$9="S4",G19="A"),単価表!$D$9,IF(AND($I$9="S4",G19="B"),単価表!$E$9,IF(AND($I$9="S4",G19="C"),単価表!$F$9,IF(AND($I$9="S3",G19="A"),単価表!$D$10,IF(AND($I$9="S3",G19="B"),単価表!$E$10,IF(AND($I$9="S3",G19="C"),単価表!$F$10,IF(AND($I$9="J3",G19="A"),単価表!$D$14,IF(AND($I$9="J3",G19="B"),単価表!$E$14,IF(AND($I$9="J3",G19="C"),単価表!$F$14,IF(AND($I$9="J2",G19="A"),単価表!$D$15,IF(AND($I$9="J2",G19="B"),単価表!$E$15,IF(AND($I$9="J2",G19="C"),単価表!$F$15,IF(AND($I$9="J1",G19="A"),単価表!$D$16,IF(AND($I$9="J1",G19="B"),単価表!$E$16,IF(AND($I$9="J1",G19="C"),単価表!$F$16,IF(AND($I$9="J0",G19="A"),単価表!$D$16,IF(AND($I$9="J0",G19="B"),単価表!$E$16,IF(AND($I$9="J0",G19="C"),単価表!$F$16,IF(AND($I$9="S012",G19="A"),単価表!$D$11,IF(AND($I$9="S012",G19="B"),単価表!$E$11,IF(AND($I$9="S012",G19="C"),単価表!$F$11,"")))))))))))))))))))))))))))</f>
        <v/>
      </c>
      <c r="L19" s="13" t="str">
        <f>IF(入力シート!M18="〇",単価表!$D$18,"")</f>
        <v/>
      </c>
      <c r="M19" s="13" t="str">
        <f>IF(入力シート!N18="〇",単価表!$D$18,"")</f>
        <v/>
      </c>
      <c r="N19" s="13" t="str">
        <f>IF(入力シート!O18="〇",単価表!$D$19,"")</f>
        <v/>
      </c>
      <c r="O19" s="13" t="str">
        <f>IF(入力シート!P18="","",IF($N$5="対象外","算定外",IF(入力シート!P18="〇",単価表!$D$20)))</f>
        <v/>
      </c>
      <c r="P19" s="16" t="str">
        <f t="shared" si="2"/>
        <v/>
      </c>
      <c r="R19" s="13">
        <v>11</v>
      </c>
      <c r="S19" s="13" t="str">
        <f>IF(入力シート!S18="","",入力シート!S18)</f>
        <v>木</v>
      </c>
      <c r="T19" s="14" t="str">
        <f>IF(入力シート!U18="","",TIME(入力シート!U18,入力シート!W18,0))</f>
        <v/>
      </c>
      <c r="U19" s="14" t="str">
        <f>IF(入力シート!Y18="","",TIME(入力シート!Y18,入力シート!AA18,0))</f>
        <v/>
      </c>
      <c r="V19" s="14" t="str">
        <f t="shared" si="3"/>
        <v/>
      </c>
      <c r="W19" s="14" t="str">
        <f t="shared" si="4"/>
        <v/>
      </c>
      <c r="X19" s="14"/>
      <c r="Y19" s="15"/>
      <c r="Z19" s="15"/>
      <c r="AA19" s="94" t="str">
        <f>IF(AND($Y$9="S6",W19="A"),単価表!$D$7,IF(AND($Y$9="S6",W19="B"),単価表!$E$7,IF(AND($Y$9="S6",W19="C"),単価表!$F$7,IF(AND($Y$9="S5",W19="A"),単価表!$D$8,IF(AND($Y$9="S5",W19="B"),単価表!$E$8,IF(AND($Y$9="S5",W19="C"),単価表!$F$8,IF(AND($Y$9="S4",W19="A"),単価表!$D$9,IF(AND($Y$9="S4",W19="B"),単価表!$E$9,IF(AND($Y$9="S4",W19="C"),単価表!$F$9,IF(AND($Y$9="S3",W19="A"),単価表!$D$10,IF(AND($Y$9="S3",W19="B"),単価表!$E$10,IF(AND($Y$9="S3",W19="C"),単価表!$F$10,IF(AND($Y$9="J3",W19="A"),単価表!$D$14,IF(AND($Y$9="J3",W19="B"),単価表!$E$14,IF(AND($Y$9="J3",W19="C"),単価表!$F$14,IF(AND($Y$9="J2",W19="A"),単価表!$D$15,IF(AND($Y$9="J2",W19="B"),単価表!$E$15,IF(AND($Y$9="J2",W19="C"),単価表!$F$15,IF(AND($Y$9="J1",W19="A"),単価表!$D$16,IF(AND($Y$9="J1",W19="B"),単価表!$E$16,IF(AND($Y$9="J1",W19="C"),単価表!$F$16,IF(AND($Y$9="J0",W19="A"),単価表!$D$16,IF(AND($Y$9="J0",W19="B"),単価表!$E$16,IF(AND($Y$9="J0",W19="C"),単価表!$F$16,IF(AND($Y$9="S012",W19="A"),単価表!$D$11,IF(AND($Y$9="S012",W19="B"),単価表!$E$11,IF(AND($Y$9="S012",W19="C"),単価表!$F$11,"")))))))))))))))))))))))))))</f>
        <v/>
      </c>
      <c r="AB19" s="13" t="str">
        <f>IF(入力シート!AC18="〇",単価表!$D$18,"")</f>
        <v/>
      </c>
      <c r="AC19" s="13" t="str">
        <f>IF(入力シート!AD18="〇",単価表!$D$18,"")</f>
        <v/>
      </c>
      <c r="AD19" s="13" t="str">
        <f>IF(入力シート!AE18="〇",単価表!$D$19,"")</f>
        <v/>
      </c>
      <c r="AE19" s="13" t="str">
        <f>IF(入力シート!AF18="","",IF($AE$5="対象外","算定外",IF(入力シート!AF18="〇",単価表!$D$20)))</f>
        <v/>
      </c>
      <c r="AF19" s="16" t="str">
        <f t="shared" si="5"/>
        <v/>
      </c>
      <c r="AH19" s="13">
        <v>11</v>
      </c>
      <c r="AI19" s="13" t="str">
        <f>IF(入力シート!AI18="","",入力シート!AI18)</f>
        <v>木</v>
      </c>
      <c r="AJ19" s="14" t="str">
        <f>IF(入力シート!AK18="","",TIME(入力シート!AK18,入力シート!AM18,0))</f>
        <v/>
      </c>
      <c r="AK19" s="14" t="str">
        <f>IF(入力シート!AO18="","",TIME(入力シート!AO18,入力シート!AQ18,0))</f>
        <v/>
      </c>
      <c r="AL19" s="14" t="str">
        <f t="shared" si="6"/>
        <v/>
      </c>
      <c r="AM19" s="14" t="str">
        <f t="shared" si="30"/>
        <v/>
      </c>
      <c r="AN19" s="14"/>
      <c r="AO19" s="80"/>
      <c r="AP19" s="80"/>
      <c r="AQ19" s="94" t="str">
        <f>IF(AND($AO$9="S6",AM19="A"),単価表!$D$7,IF(AND($AO$9="S6",AM19="B"),単価表!$E$7,IF(AND($AO$9="S6",AM19="C"),単価表!$F$7,IF(AND($AO$9="S5",AM19="A"),単価表!$D$8,IF(AND($AO$9="S5",AM19="B"),単価表!$E$8,IF(AND($AO$9="S5",AM19="C"),単価表!$F$8,IF(AND($AO$9="S4",AM19="A"),単価表!$D$9,IF(AND($AO$9="S4",AM19="B"),単価表!$E$9,IF(AND($AO$9="S4",AM19="C"),単価表!$F$9,IF(AND($AO$9="S3",AM19="A"),単価表!$D$10,IF(AND($AO$9="S3",AM19="B"),単価表!$E$10,IF(AND($AO$9="S3",AM19="C"),単価表!$F$10,IF(AND($AO$9="J3",AM19="A"),単価表!$D$14,IF(AND($AO$9="J3",AM19="B"),単価表!$E$14,IF(AND($AO$9="J3",AM19="C"),単価表!$F$14,IF(AND($AO$9="J2",AM19="A"),単価表!$D$15,IF(AND($AO$9="J2",AM19="B"),単価表!$E$15,IF(AND($AO$9="J2",AM19="C"),単価表!$F$15,IF(AND($AO$9="J1",AM19="A"),単価表!$D$16,IF(AND($AO$9="J1",AM19="B"),単価表!$E$16,IF(AND($AO$9="J1",AM19="C"),単価表!$F$16,IF(AND($AO$9="J0",AM19="A"),単価表!$D$16,IF(AND($AO$9="J0",AM19="B"),単価表!$E$16,IF(AND($AO$9="J0",AM19="C"),単価表!$F$16,IF(AND($AO$9="S012",AM19="A"),単価表!$D$11,IF(AND($AO$9="S012",AM19="B"),単価表!$E$11,IF(AND($AO$9="S012",AM19="C"),単価表!$F$11,"")))))))))))))))))))))))))))</f>
        <v/>
      </c>
      <c r="AR19" s="13" t="str">
        <f>IF(入力シート!AS18="〇",単価表!$D$18,"")</f>
        <v/>
      </c>
      <c r="AS19" s="13" t="str">
        <f>IF(入力シート!AT18="〇",単価表!$D$18,"")</f>
        <v/>
      </c>
      <c r="AT19" s="13" t="str">
        <f>IF(入力シート!AU18="〇",単価表!$D$19,"")</f>
        <v/>
      </c>
      <c r="AU19" s="13" t="str">
        <f>IF(入力シート!AV18="","",IF($AT$5="対象外","算定外",IF(入力シート!AV18="〇",単価表!$D$20)))</f>
        <v/>
      </c>
      <c r="AV19" s="16" t="str">
        <f t="shared" si="8"/>
        <v/>
      </c>
      <c r="AX19" s="13">
        <v>11</v>
      </c>
      <c r="AY19" s="13" t="str">
        <f>IF(入力シート!AY18="","",入力シート!AY18)</f>
        <v>木</v>
      </c>
      <c r="AZ19" s="14" t="str">
        <f>IF(入力シート!BA18="","",TIME(入力シート!BA18,入力シート!BC18,0))</f>
        <v/>
      </c>
      <c r="BA19" s="14" t="str">
        <f>IF(入力シート!BE18="","",TIME(入力シート!BE18,入力シート!BG18,0))</f>
        <v/>
      </c>
      <c r="BB19" s="14" t="str">
        <f t="shared" si="9"/>
        <v/>
      </c>
      <c r="BC19" s="14" t="str">
        <f t="shared" si="31"/>
        <v/>
      </c>
      <c r="BD19" s="14"/>
      <c r="BE19" s="80"/>
      <c r="BF19" s="80"/>
      <c r="BG19" s="94" t="str">
        <f>IF(AND($BE$9="S6",BC19="A"),単価表!$D$7,IF(AND($BE$9="S6",BC19="B"),単価表!$E$7,IF(AND($BE$9="S6",BC19="C"),単価表!$F$7,IF(AND($BE$9="S5",BC19="A"),単価表!$D$8,IF(AND($BE$9="S5",BC19="B"),単価表!$E$8,IF(AND($BE$9="S5",BC19="C"),単価表!$F$8,IF(AND($BE$9="S4",BC19="A"),単価表!$D$9,IF(AND($BE$9="S4",BC19="B"),単価表!$E$9,IF(AND($BE$9="S4",BC19="C"),単価表!$F$9,IF(AND($BE$9="S3",BC19="A"),単価表!$D$10,IF(AND($BE$9="S3",BC19="B"),単価表!$E$10,IF(AND($BE$9="S3",BC19="C"),単価表!$F$10,IF(AND($BE$9="J3",BC19="A"),単価表!$D$14,IF(AND($BE$9="J3",BC19="B"),単価表!$E$14,IF(AND($BE$9="J3",BC19="C"),単価表!$F$14,IF(AND($BE$9="J2",BC19="A"),単価表!$D$15,IF(AND($BE$9="J2",BC19="B"),単価表!$E$15,IF(AND($BE$9="J2",BC19="C"),単価表!$F$15,IF(AND($BE$9="J1",BC19="A"),単価表!$D$16,IF(AND($BE$9="J1",BC19="B"),単価表!$E$16,IF(AND($BE$9="J1",BC19="C"),単価表!$F$16,IF(AND($BE$9="J0",BC19="A"),単価表!$D$16,IF(AND($BE$9="J0",BC19="B"),単価表!$E$16,IF(AND($BE$9="J0",BC19="C"),単価表!$F$16,IF(AND($BE$9="S012",BC19="A"),単価表!$D$11,IF(AND($BE$9="S012",BC19="B"),単価表!$E$11,IF(AND($BE$9="S012",BC19="C"),単価表!$F$11,"")))))))))))))))))))))))))))</f>
        <v/>
      </c>
      <c r="BH19" s="13" t="str">
        <f>IF(入力シート!BI18="〇",単価表!$D$18,"")</f>
        <v/>
      </c>
      <c r="BI19" s="13" t="str">
        <f>IF(入力シート!BJ18="〇",単価表!$D$18,"")</f>
        <v/>
      </c>
      <c r="BJ19" s="13" t="str">
        <f>IF(入力シート!BK18="〇",単価表!$D$19,"")</f>
        <v/>
      </c>
      <c r="BK19" s="13" t="str">
        <f>IF(入力シート!BL18="","",IF($BJ$5="対象外","算定外",IF(入力シート!BL18="〇",単価表!$D$20)))</f>
        <v/>
      </c>
      <c r="BL19" s="16" t="str">
        <f t="shared" si="11"/>
        <v/>
      </c>
      <c r="BN19" s="13">
        <v>11</v>
      </c>
      <c r="BO19" s="13" t="str">
        <f>IF(入力シート!BO18="","",入力シート!BO18)</f>
        <v>木</v>
      </c>
      <c r="BP19" s="14" t="str">
        <f>IF(入力シート!BQ18="","",TIME(入力シート!BQ18,入力シート!BS18,0))</f>
        <v/>
      </c>
      <c r="BQ19" s="14" t="str">
        <f>IF(入力シート!BU18="","",TIME(入力シート!BU18,入力シート!BW18,0))</f>
        <v/>
      </c>
      <c r="BR19" s="14" t="str">
        <f t="shared" si="12"/>
        <v/>
      </c>
      <c r="BS19" s="14" t="str">
        <f t="shared" si="32"/>
        <v/>
      </c>
      <c r="BT19" s="14"/>
      <c r="BU19" s="80"/>
      <c r="BV19" s="80"/>
      <c r="BW19" s="94" t="str">
        <f>IF(AND($BU$9="S6",BS19="A"),単価表!$D$7,IF(AND($BU$9="S6",BS19="B"),単価表!$E$7,IF(AND($BU$9="S6",BS19="C"),単価表!$F$7,IF(AND($BU$9="S5",BS19="A"),単価表!$D$8,IF(AND($BU$9="S5",BS19="B"),単価表!$E$8,IF(AND($BU$9="S5",BS19="C"),単価表!$F$8,IF(AND($BU$9="S4",BS19="A"),単価表!$D$9,IF(AND($BU$9="S4",BS19="B"),単価表!$E$9,IF(AND($BU$9="S4",BS19="C"),単価表!$F$9,IF(AND($BU$9="S3",BS19="A"),単価表!$D$10,IF(AND($BU$9="S3",BS19="B"),単価表!$E$10,IF(AND($BU$9="S3",BS19="C"),単価表!$F$10,IF(AND($BU$9="J3",BS19="A"),単価表!$D$14,IF(AND($BU$9="J3",BS19="B"),単価表!$E$14,IF(AND($BU$9="J3",BS19="C"),単価表!$F$14,IF(AND($BU$9="J2",BS19="A"),単価表!$D$15,IF(AND($BU$9="J2",BS19="B"),単価表!$E$15,IF(AND($BU$9="J2",BS19="C"),単価表!$F$15,IF(AND($BU$9="J1",BS19="A"),単価表!$D$16,IF(AND($BU$9="J1",BS19="B"),単価表!$E$16,IF(AND($BU$9="J1",BS19="C"),単価表!$F$16,IF(AND($BU$9="J0",BS19="A"),単価表!$D$16,IF(AND($BU$9="J0",BS19="B"),単価表!$E$16,IF(AND($BU$9="J0",BS19="C"),単価表!$F$16,IF(AND($BU$9="S012",BS19="A"),単価表!$D$11,IF(AND($BU$9="S012",BS19="B"),単価表!$E$11,IF(AND($BU$9="S012",BS19="C"),単価表!$F$11,"")))))))))))))))))))))))))))</f>
        <v/>
      </c>
      <c r="BX19" s="13" t="str">
        <f>IF(入力シート!BY18="〇",単価表!$D$18,"")</f>
        <v/>
      </c>
      <c r="BY19" s="13" t="str">
        <f>IF(入力シート!BZ18="〇",単価表!$D$18,"")</f>
        <v/>
      </c>
      <c r="BZ19" s="13" t="str">
        <f>IF(入力シート!CA18="〇",単価表!$D$19,"")</f>
        <v/>
      </c>
      <c r="CA19" s="13" t="str">
        <f>IF(入力シート!CB18="","",IF($BZ$5="対象外","算定外",IF(入力シート!CB18="〇",単価表!$D$20)))</f>
        <v/>
      </c>
      <c r="CB19" s="16" t="str">
        <f t="shared" si="14"/>
        <v/>
      </c>
      <c r="CD19" s="13">
        <v>11</v>
      </c>
      <c r="CE19" s="13" t="str">
        <f>IF(入力シート!CE18="","",入力シート!CE18)</f>
        <v>木</v>
      </c>
      <c r="CF19" s="14" t="str">
        <f>IF(入力シート!CG18="","",TIME(入力シート!CG18,入力シート!CI18,0))</f>
        <v/>
      </c>
      <c r="CG19" s="14" t="str">
        <f>IF(入力シート!CK18="","",TIME(入力シート!CK18,入力シート!CM18,0))</f>
        <v/>
      </c>
      <c r="CH19" s="14" t="str">
        <f t="shared" si="15"/>
        <v/>
      </c>
      <c r="CI19" s="14" t="str">
        <f t="shared" si="33"/>
        <v/>
      </c>
      <c r="CJ19" s="14"/>
      <c r="CK19" s="80"/>
      <c r="CL19" s="80"/>
      <c r="CM19" s="94" t="str">
        <f>IF(AND($CK$9="S6",CI19="A"),単価表!$D$7,IF(AND($CK$9="S6",CI19="B"),単価表!$E$7,IF(AND($CK$9="S6",CI19="C"),単価表!$F$7,IF(AND($CK$9="S5",CI19="A"),単価表!$D$8,IF(AND($CK$9="S5",CI19="B"),単価表!$E$8,IF(AND($CK$9="S5",CI19="C"),単価表!$F$8,IF(AND($CK$9="S4",CI19="A"),単価表!$D$9,IF(AND($CK$9="S4",CI19="B"),単価表!$E$9,IF(AND($CK$9="S4",CI19="C"),単価表!$F$9,IF(AND($CK$9="S3",CI19="A"),単価表!$D$10,IF(AND($CK$9="S3",CI19="B"),単価表!$E$10,IF(AND($CK$9="S3",CI19="C"),単価表!$F$10,IF(AND($CK$9="J3",CI19="A"),単価表!$D$14,IF(AND($CK$9="J3",CI19="B"),単価表!$E$14,IF(AND($CK$9="J3",CI19="C"),単価表!$F$14,IF(AND($CK$9="J2",CI19="A"),単価表!$D$15,IF(AND($CK$9="J2",CI19="B"),単価表!$E$15,IF(AND($CK$9="J2",CI19="C"),単価表!$F$15,IF(AND($CK$9="J1",CI19="A"),単価表!$D$16,IF(AND($CK$9="J1",CI19="B"),単価表!$E$16,IF(AND($CK$9="J1",CI19="C"),単価表!$F$16,IF(AND($CK$9="J0",CI19="A"),単価表!$D$16,IF(AND($CK$9="J0",CI19="B"),単価表!$E$16,IF(AND($CK$9="J0",CI19="C"),単価表!$F$16,IF(AND($CK$9="S012",CI19="A"),単価表!$D$11,IF(AND($CK$9="S012",CI19="B"),単価表!$E$11,IF(AND($CK$9="S012",CI19="C"),単価表!$F$11,"")))))))))))))))))))))))))))</f>
        <v/>
      </c>
      <c r="CN19" s="13" t="str">
        <f>IF(入力シート!CO18="〇",単価表!$D$18,"")</f>
        <v/>
      </c>
      <c r="CO19" s="13" t="str">
        <f>IF(入力シート!CP18="〇",単価表!$D$18,"")</f>
        <v/>
      </c>
      <c r="CP19" s="13" t="str">
        <f>IF(入力シート!CQ18="〇",単価表!$D$19,"")</f>
        <v/>
      </c>
      <c r="CQ19" s="13" t="str">
        <f>IF(入力シート!CR18="","",IF($CP$5="対象外","算定外",IF(入力シート!CR18="〇",単価表!$D$20)))</f>
        <v/>
      </c>
      <c r="CR19" s="16" t="str">
        <f t="shared" si="17"/>
        <v/>
      </c>
      <c r="CT19" s="13">
        <v>11</v>
      </c>
      <c r="CU19" s="13" t="str">
        <f>IF(入力シート!CU18="","",入力シート!CU18)</f>
        <v>木</v>
      </c>
      <c r="CV19" s="14" t="str">
        <f>IF(入力シート!CW18="","",TIME(入力シート!CW18,入力シート!CY18,0))</f>
        <v/>
      </c>
      <c r="CW19" s="14" t="str">
        <f>IF(入力シート!DA18="","",TIME(入力シート!DA18,入力シート!DC18,0))</f>
        <v/>
      </c>
      <c r="CX19" s="14" t="str">
        <f t="shared" si="18"/>
        <v/>
      </c>
      <c r="CY19" s="14" t="str">
        <f t="shared" si="34"/>
        <v/>
      </c>
      <c r="CZ19" s="14"/>
      <c r="DA19" s="80"/>
      <c r="DB19" s="80"/>
      <c r="DC19" s="94" t="str">
        <f>IF(AND($DA$9="S6",CY19="A"),単価表!$D$7,IF(AND($DA$9="S6",CY19="B"),単価表!$E$7,IF(AND($DA$9="S6",CY19="C"),単価表!$F$7,IF(AND($DA$9="S5",CY19="A"),単価表!$D$8,IF(AND($DA$9="S5",CY19="B"),単価表!$E$8,IF(AND($DA$9="S5",CY19="C"),単価表!$F$8,IF(AND($DA$9="S4",CY19="A"),単価表!$D$9,IF(AND($DA$9="S4",CY19="B"),単価表!$E$9,IF(AND($DA$9="S4",CY19="C"),単価表!$F$9,IF(AND($DA$9="S3",CY19="A"),単価表!$D$10,IF(AND($DA$9="S3",CY19="B"),単価表!$E$10,IF(AND($DA$9="S3",CY19="C"),単価表!$F$10,IF(AND($DA$9="J3",CY19="A"),単価表!$D$14,IF(AND($DA$9="J3",CY19="B"),単価表!$E$14,IF(AND($DA$9="J3",CY19="C"),単価表!$F$14,IF(AND($DA$9="J2",CY19="A"),単価表!$D$15,IF(AND($DA$9="J2",CY19="B"),単価表!$E$15,IF(AND($DA$9="J2",CY19="C"),単価表!$F$15,IF(AND($DA$9="J1",CY19="A"),単価表!$D$16,IF(AND($DA$9="J1",CY19="B"),単価表!$E$16,IF(AND($DA$9="J1",CY19="C"),単価表!$F$16,IF(AND($DA$9="J0",CY19="A"),単価表!$D$16,IF(AND($DA$9="J0",CY19="B"),単価表!$E$16,IF(AND($DA$9="J0",CY19="C"),単価表!$F$16,IF(AND($DA$9="S012",CY19="A"),単価表!$D$11,IF(AND($DA$9="S012",CY19="B"),単価表!$E$11,IF(AND($DA$9="S012",CY19="C"),単価表!$F$11,"")))))))))))))))))))))))))))</f>
        <v/>
      </c>
      <c r="DD19" s="13" t="str">
        <f>IF(入力シート!DE18="〇",単価表!$D$18,"")</f>
        <v/>
      </c>
      <c r="DE19" s="13" t="str">
        <f>IF(入力シート!DF18="〇",単価表!$D$18,"")</f>
        <v/>
      </c>
      <c r="DF19" s="13" t="str">
        <f>IF(入力シート!DG18="〇",単価表!$D$19,"")</f>
        <v/>
      </c>
      <c r="DG19" s="13" t="str">
        <f>IF(入力シート!DH18="","",IF($DF$5="対象外","算定外",IF(入力シート!DH18="〇",単価表!$D$20)))</f>
        <v/>
      </c>
      <c r="DH19" s="16" t="str">
        <f t="shared" si="20"/>
        <v/>
      </c>
      <c r="DJ19" s="13">
        <v>11</v>
      </c>
      <c r="DK19" s="13" t="str">
        <f>IF(入力シート!DK18="","",入力シート!DK18)</f>
        <v>木</v>
      </c>
      <c r="DL19" s="14" t="str">
        <f>IF(入力シート!DM18="","",TIME(入力シート!DM18,入力シート!DO18,0))</f>
        <v/>
      </c>
      <c r="DM19" s="14" t="str">
        <f>IF(入力シート!DQ18="","",TIME(入力シート!DQ18,入力シート!DS18,0))</f>
        <v/>
      </c>
      <c r="DN19" s="14" t="str">
        <f t="shared" si="21"/>
        <v/>
      </c>
      <c r="DO19" s="14" t="str">
        <f t="shared" si="35"/>
        <v/>
      </c>
      <c r="DP19" s="14"/>
      <c r="DQ19" s="80"/>
      <c r="DR19" s="80"/>
      <c r="DS19" s="94" t="str">
        <f>IF(AND($DQ$9="S6",DO19="A"),単価表!$D$7,IF(AND($DQ$9="S6",DO19="B"),単価表!$E$7,IF(AND($DQ$9="S6",DO19="C"),単価表!$F$7,IF(AND($DQ$9="S5",DO19="A"),単価表!$D$8,IF(AND($DQ$9="S5",DO19="B"),単価表!$E$8,IF(AND($DQ$9="S5",DO19="C"),単価表!$F$8,IF(AND($DQ$9="S4",DO19="A"),単価表!$D$9,IF(AND($DQ$9="S4",DO19="B"),単価表!$E$9,IF(AND($DQ$9="S4",DO19="C"),単価表!$F$9,IF(AND($DQ$9="S3",DO19="A"),単価表!$D$10,IF(AND($DQ$9="S3",DO19="B"),単価表!$E$10,IF(AND($DQ$9="S3",DO19="C"),単価表!$F$10,IF(AND($DQ$9="J3",DO19="A"),単価表!$D$14,IF(AND($DQ$9="J3",DO19="B"),単価表!$E$14,IF(AND($DQ$9="J3",DO19="C"),単価表!$F$14,IF(AND($DQ$9="J2",DO19="A"),単価表!$D$15,IF(AND($DQ$9="J2",DO19="B"),単価表!$E$15,IF(AND($DQ$9="J2",DO19="C"),単価表!$F$15,IF(AND($DQ$9="J1",DO19="A"),単価表!$D$16,IF(AND($DQ$9="J1",DO19="B"),単価表!$E$16,IF(AND($DQ$9="J1",DO19="C"),単価表!$F$16,IF(AND($DQ$9="J0",DO19="A"),単価表!$D$16,IF(AND($DQ$9="J0",DO19="B"),単価表!$E$16,IF(AND($DQ$9="J0",DO19="C"),単価表!$F$16,IF(AND($DQ$9="S012",DO19="A"),単価表!$D$11,IF(AND($DQ$9="S012",DO19="B"),単価表!$E$11,IF(AND($DQ$9="S012",DO19="C"),単価表!$F$11,"")))))))))))))))))))))))))))</f>
        <v/>
      </c>
      <c r="DT19" s="13" t="str">
        <f>IF(入力シート!DU18="〇",単価表!$D$18,"")</f>
        <v/>
      </c>
      <c r="DU19" s="13" t="str">
        <f>IF(入力シート!DV18="〇",単価表!$D$18,"")</f>
        <v/>
      </c>
      <c r="DV19" s="13" t="str">
        <f>IF(入力シート!DW18="〇",単価表!$D$19,"")</f>
        <v/>
      </c>
      <c r="DW19" s="13" t="str">
        <f>IF(入力シート!DX18="","",IF($DV$5="対象外","算定外",IF(入力シート!DX18="〇",単価表!$D$20)))</f>
        <v/>
      </c>
      <c r="DX19" s="16" t="str">
        <f t="shared" si="23"/>
        <v/>
      </c>
      <c r="DZ19" s="13">
        <v>11</v>
      </c>
      <c r="EA19" s="13" t="str">
        <f>IF(入力シート!EA18="","",入力シート!EA18)</f>
        <v>木</v>
      </c>
      <c r="EB19" s="14" t="str">
        <f>IF(入力シート!EC18="","",TIME(入力シート!EC18,入力シート!EE18,0))</f>
        <v/>
      </c>
      <c r="EC19" s="14" t="str">
        <f>IF(入力シート!EG18="","",TIME(入力シート!EG18,入力シート!EI18,0))</f>
        <v/>
      </c>
      <c r="ED19" s="14" t="str">
        <f t="shared" si="24"/>
        <v/>
      </c>
      <c r="EE19" s="14" t="str">
        <f t="shared" si="36"/>
        <v/>
      </c>
      <c r="EF19" s="14"/>
      <c r="EG19" s="80"/>
      <c r="EH19" s="80"/>
      <c r="EI19" s="94" t="str">
        <f>IF(AND($EG$9="S6",EE19="A"),単価表!$D$7,IF(AND($EG$9="S6",EE19="B"),単価表!$E$7,IF(AND($EG$9="S6",EE19="C"),単価表!$F$7,IF(AND($EG$9="S5",EE19="A"),単価表!$D$8,IF(AND($EG$9="S5",EE19="B"),単価表!$E$8,IF(AND($EG$9="S5",EE19="C"),単価表!$F$8,IF(AND($EG$9="S4",EE19="A"),単価表!$D$9,IF(AND($EG$9="S4",EE19="B"),単価表!$E$9,IF(AND($EG$9="S4",EE19="C"),単価表!$F$9,IF(AND($EG$9="S3",EE19="A"),単価表!$D$10,IF(AND($EG$9="S3",EE19="B"),単価表!$E$10,IF(AND($EG$9="S3",EE19="C"),単価表!$F$10,IF(AND($EG$9="J3",EE19="A"),単価表!$D$14,IF(AND($EG$9="J3",EE19="B"),単価表!$E$14,IF(AND($EG$9="J3",EE19="C"),単価表!$F$14,IF(AND($EG$9="J2",EE19="A"),単価表!$D$15,IF(AND($EG$9="J2",EE19="B"),単価表!$E$15,IF(AND($EG$9="J2",EE19="C"),単価表!$F$15,IF(AND($EG$9="J1",EE19="A"),単価表!$D$16,IF(AND($EG$9="J1",EE19="B"),単価表!$E$16,IF(AND($EG$9="J1",EE19="C"),単価表!$F$16,IF(AND($EG$9="J0",EE19="A"),単価表!$D$16,IF(AND($EG$9="J0",EE19="B"),単価表!$E$16,IF(AND($EG$9="J0",EE19="C"),単価表!$F$16,IF(AND($EG$9="S012",EE19="A"),単価表!$D$11,IF(AND($EG$9="S012",EE19="B"),単価表!$E$11,IF(AND($EG$9="S012",EE19="C"),単価表!$F$11,"")))))))))))))))))))))))))))</f>
        <v/>
      </c>
      <c r="EJ19" s="13" t="str">
        <f>IF(入力シート!EK18="〇",単価表!$D$18,"")</f>
        <v/>
      </c>
      <c r="EK19" s="13" t="str">
        <f>IF(入力シート!EL18="〇",単価表!$D$18,"")</f>
        <v/>
      </c>
      <c r="EL19" s="13" t="str">
        <f>IF(入力シート!EM18="〇",単価表!$D$19,"")</f>
        <v/>
      </c>
      <c r="EM19" s="13" t="str">
        <f>IF(入力シート!EN18="","",IF($EL$5="対象外","算定外",IF(入力シート!EN18="〇",単価表!$D$20)))</f>
        <v/>
      </c>
      <c r="EN19" s="16" t="str">
        <f t="shared" si="26"/>
        <v/>
      </c>
      <c r="EP19" s="13">
        <v>11</v>
      </c>
      <c r="EQ19" s="13" t="str">
        <f>IF(入力シート!EQ18="","",入力シート!EQ18)</f>
        <v>木</v>
      </c>
      <c r="ER19" s="14" t="str">
        <f>IF(入力シート!ES18="","",TIME(入力シート!ES18,入力シート!EU18,0))</f>
        <v/>
      </c>
      <c r="ES19" s="14" t="str">
        <f>IF(入力シート!EW18="","",TIME(入力シート!EW18,入力シート!EY18,0))</f>
        <v/>
      </c>
      <c r="ET19" s="14" t="str">
        <f t="shared" si="27"/>
        <v/>
      </c>
      <c r="EU19" s="14" t="str">
        <f t="shared" si="37"/>
        <v/>
      </c>
      <c r="EV19" s="14"/>
      <c r="EW19" s="80"/>
      <c r="EX19" s="80"/>
      <c r="EY19" s="94" t="str">
        <f>IF(AND($EW$9="S6",EU19="A"),単価表!$D$7,IF(AND($EW$9="S6",EU19="B"),単価表!$E$7,IF(AND($EW$9="S6",EU19="C"),単価表!$F$7,IF(AND($EW$9="S5",EU19="A"),単価表!$D$8,IF(AND($EW$9="S5",EU19="B"),単価表!$E$8,IF(AND($EW$9="S5",EU19="C"),単価表!$F$8,IF(AND($EW$9="S4",EU19="A"),単価表!$D$9,IF(AND($EW$9="S4",EU19="B"),単価表!$E$9,IF(AND($EW$9="S4",EU19="C"),単価表!$F$9,IF(AND($EW$9="S3",EU19="A"),単価表!$D$10,IF(AND($EW$9="S3",EU19="B"),単価表!$E$10,IF(AND($EW$9="S3",EU19="C"),単価表!$F$10,IF(AND($EW$9="J3",EU19="A"),単価表!$D$14,IF(AND($EW$9="J3",EU19="B"),単価表!$E$14,IF(AND($EW$9="J3",EU19="C"),単価表!$F$14,IF(AND($EW$9="J2",EU19="A"),単価表!$D$15,IF(AND($EW$9="J2",EU19="B"),単価表!$E$15,IF(AND($EW$9="J2",EU19="C"),単価表!$F$15,IF(AND($EW$9="J1",EU19="A"),単価表!$D$16,IF(AND($EW$9="J1",EU19="B"),単価表!$E$16,IF(AND($EW$9="J1",EU19="C"),単価表!$F$16,IF(AND($EW$9="J0",EU19="A"),単価表!$D$16,IF(AND($EW$9="J0",EU19="B"),単価表!$E$16,IF(AND($EW$9="J0",EU19="C"),単価表!$F$16,IF(AND($EW$9="S012",EU19="A"),単価表!$D$11,IF(AND($EW$9="S012",EU19="B"),単価表!$E$11,IF(AND($EW$9="S012",EU19="C"),単価表!$F$11,"")))))))))))))))))))))))))))</f>
        <v/>
      </c>
      <c r="EZ19" s="13" t="str">
        <f>IF(入力シート!FA18="〇",単価表!$D$18,"")</f>
        <v/>
      </c>
      <c r="FA19" s="13" t="str">
        <f>IF(入力シート!FB18="〇",単価表!$D$18,"")</f>
        <v/>
      </c>
      <c r="FB19" s="13" t="str">
        <f>IF(入力シート!FC18="〇",単価表!$D$19,"")</f>
        <v/>
      </c>
      <c r="FC19" s="13" t="str">
        <f>IF(入力シート!FD18="","",IF($FB$5="対象外","算定外",IF(入力シート!FD18="〇",単価表!$D$20)))</f>
        <v/>
      </c>
      <c r="FD19" s="16" t="str">
        <f t="shared" si="29"/>
        <v/>
      </c>
    </row>
    <row r="20" spans="2:160" x14ac:dyDescent="0.45">
      <c r="B20" s="13">
        <v>12</v>
      </c>
      <c r="C20" s="13" t="str">
        <f>IF(入力シート!C19="","",入力シート!C19)</f>
        <v>金</v>
      </c>
      <c r="D20" s="14" t="str">
        <f>IF(入力シート!E19="","",TIME(入力シート!E19,入力シート!G19,0))</f>
        <v/>
      </c>
      <c r="E20" s="14" t="str">
        <f>IF(入力シート!I19="","",TIME(入力シート!I19,入力シート!K19,0))</f>
        <v/>
      </c>
      <c r="F20" s="14" t="str">
        <f t="shared" si="0"/>
        <v/>
      </c>
      <c r="G20" s="14" t="str">
        <f t="shared" si="1"/>
        <v/>
      </c>
      <c r="H20" s="14"/>
      <c r="I20" s="15"/>
      <c r="J20" s="15"/>
      <c r="K20" s="94" t="str">
        <f>IF(AND($I$9="S6",G20="A"),単価表!$D$7,IF(AND($I$9="S6",G20="B"),単価表!$E$7,IF(AND($I$9="S6",G20="C"),単価表!$F$7,IF(AND($I$9="S5",G20="A"),単価表!$D$8,IF(AND($I$9="S5",G20="B"),単価表!$E$8,IF(AND($I$9="S5",G20="C"),単価表!$F$8,IF(AND($I$9="S4",G20="A"),単価表!$D$9,IF(AND($I$9="S4",G20="B"),単価表!$E$9,IF(AND($I$9="S4",G20="C"),単価表!$F$9,IF(AND($I$9="S3",G20="A"),単価表!$D$10,IF(AND($I$9="S3",G20="B"),単価表!$E$10,IF(AND($I$9="S3",G20="C"),単価表!$F$10,IF(AND($I$9="J3",G20="A"),単価表!$D$14,IF(AND($I$9="J3",G20="B"),単価表!$E$14,IF(AND($I$9="J3",G20="C"),単価表!$F$14,IF(AND($I$9="J2",G20="A"),単価表!$D$15,IF(AND($I$9="J2",G20="B"),単価表!$E$15,IF(AND($I$9="J2",G20="C"),単価表!$F$15,IF(AND($I$9="J1",G20="A"),単価表!$D$16,IF(AND($I$9="J1",G20="B"),単価表!$E$16,IF(AND($I$9="J1",G20="C"),単価表!$F$16,IF(AND($I$9="J0",G20="A"),単価表!$D$16,IF(AND($I$9="J0",G20="B"),単価表!$E$16,IF(AND($I$9="J0",G20="C"),単価表!$F$16,IF(AND($I$9="S012",G20="A"),単価表!$D$11,IF(AND($I$9="S012",G20="B"),単価表!$E$11,IF(AND($I$9="S012",G20="C"),単価表!$F$11,"")))))))))))))))))))))))))))</f>
        <v/>
      </c>
      <c r="L20" s="13" t="str">
        <f>IF(入力シート!M19="〇",単価表!$D$18,"")</f>
        <v/>
      </c>
      <c r="M20" s="13" t="str">
        <f>IF(入力シート!N19="〇",単価表!$D$18,"")</f>
        <v/>
      </c>
      <c r="N20" s="13" t="str">
        <f>IF(入力シート!O19="〇",単価表!$D$19,"")</f>
        <v/>
      </c>
      <c r="O20" s="13" t="str">
        <f>IF(入力シート!P19="","",IF($N$5="対象外","算定外",IF(入力シート!P19="〇",単価表!$D$20)))</f>
        <v/>
      </c>
      <c r="P20" s="16" t="str">
        <f t="shared" si="2"/>
        <v/>
      </c>
      <c r="R20" s="13">
        <v>12</v>
      </c>
      <c r="S20" s="13" t="str">
        <f>IF(入力シート!S19="","",入力シート!S19)</f>
        <v>金</v>
      </c>
      <c r="T20" s="14" t="str">
        <f>IF(入力シート!U19="","",TIME(入力シート!U19,入力シート!W19,0))</f>
        <v/>
      </c>
      <c r="U20" s="14" t="str">
        <f>IF(入力シート!Y19="","",TIME(入力シート!Y19,入力シート!AA19,0))</f>
        <v/>
      </c>
      <c r="V20" s="14" t="str">
        <f t="shared" si="3"/>
        <v/>
      </c>
      <c r="W20" s="14" t="str">
        <f t="shared" si="4"/>
        <v/>
      </c>
      <c r="X20" s="14"/>
      <c r="Y20" s="15"/>
      <c r="Z20" s="15"/>
      <c r="AA20" s="94" t="str">
        <f>IF(AND($Y$9="S6",W20="A"),単価表!$D$7,IF(AND($Y$9="S6",W20="B"),単価表!$E$7,IF(AND($Y$9="S6",W20="C"),単価表!$F$7,IF(AND($Y$9="S5",W20="A"),単価表!$D$8,IF(AND($Y$9="S5",W20="B"),単価表!$E$8,IF(AND($Y$9="S5",W20="C"),単価表!$F$8,IF(AND($Y$9="S4",W20="A"),単価表!$D$9,IF(AND($Y$9="S4",W20="B"),単価表!$E$9,IF(AND($Y$9="S4",W20="C"),単価表!$F$9,IF(AND($Y$9="S3",W20="A"),単価表!$D$10,IF(AND($Y$9="S3",W20="B"),単価表!$E$10,IF(AND($Y$9="S3",W20="C"),単価表!$F$10,IF(AND($Y$9="J3",W20="A"),単価表!$D$14,IF(AND($Y$9="J3",W20="B"),単価表!$E$14,IF(AND($Y$9="J3",W20="C"),単価表!$F$14,IF(AND($Y$9="J2",W20="A"),単価表!$D$15,IF(AND($Y$9="J2",W20="B"),単価表!$E$15,IF(AND($Y$9="J2",W20="C"),単価表!$F$15,IF(AND($Y$9="J1",W20="A"),単価表!$D$16,IF(AND($Y$9="J1",W20="B"),単価表!$E$16,IF(AND($Y$9="J1",W20="C"),単価表!$F$16,IF(AND($Y$9="J0",W20="A"),単価表!$D$16,IF(AND($Y$9="J0",W20="B"),単価表!$E$16,IF(AND($Y$9="J0",W20="C"),単価表!$F$16,IF(AND($Y$9="S012",W20="A"),単価表!$D$11,IF(AND($Y$9="S012",W20="B"),単価表!$E$11,IF(AND($Y$9="S012",W20="C"),単価表!$F$11,"")))))))))))))))))))))))))))</f>
        <v/>
      </c>
      <c r="AB20" s="13" t="str">
        <f>IF(入力シート!AC19="〇",単価表!$D$18,"")</f>
        <v/>
      </c>
      <c r="AC20" s="13" t="str">
        <f>IF(入力シート!AD19="〇",単価表!$D$18,"")</f>
        <v/>
      </c>
      <c r="AD20" s="13" t="str">
        <f>IF(入力シート!AE19="〇",単価表!$D$19,"")</f>
        <v/>
      </c>
      <c r="AE20" s="13" t="str">
        <f>IF(入力シート!AF19="","",IF($AE$5="対象外","算定外",IF(入力シート!AF19="〇",単価表!$D$20)))</f>
        <v/>
      </c>
      <c r="AF20" s="16" t="str">
        <f t="shared" si="5"/>
        <v/>
      </c>
      <c r="AH20" s="13">
        <v>12</v>
      </c>
      <c r="AI20" s="13" t="str">
        <f>IF(入力シート!AI19="","",入力シート!AI19)</f>
        <v>金</v>
      </c>
      <c r="AJ20" s="14" t="str">
        <f>IF(入力シート!AK19="","",TIME(入力シート!AK19,入力シート!AM19,0))</f>
        <v/>
      </c>
      <c r="AK20" s="14" t="str">
        <f>IF(入力シート!AO19="","",TIME(入力シート!AO19,入力シート!AQ19,0))</f>
        <v/>
      </c>
      <c r="AL20" s="14" t="str">
        <f t="shared" si="6"/>
        <v/>
      </c>
      <c r="AM20" s="14" t="str">
        <f t="shared" si="30"/>
        <v/>
      </c>
      <c r="AN20" s="14"/>
      <c r="AO20" s="80"/>
      <c r="AP20" s="80"/>
      <c r="AQ20" s="94" t="str">
        <f>IF(AND($AO$9="S6",AM20="A"),単価表!$D$7,IF(AND($AO$9="S6",AM20="B"),単価表!$E$7,IF(AND($AO$9="S6",AM20="C"),単価表!$F$7,IF(AND($AO$9="S5",AM20="A"),単価表!$D$8,IF(AND($AO$9="S5",AM20="B"),単価表!$E$8,IF(AND($AO$9="S5",AM20="C"),単価表!$F$8,IF(AND($AO$9="S4",AM20="A"),単価表!$D$9,IF(AND($AO$9="S4",AM20="B"),単価表!$E$9,IF(AND($AO$9="S4",AM20="C"),単価表!$F$9,IF(AND($AO$9="S3",AM20="A"),単価表!$D$10,IF(AND($AO$9="S3",AM20="B"),単価表!$E$10,IF(AND($AO$9="S3",AM20="C"),単価表!$F$10,IF(AND($AO$9="J3",AM20="A"),単価表!$D$14,IF(AND($AO$9="J3",AM20="B"),単価表!$E$14,IF(AND($AO$9="J3",AM20="C"),単価表!$F$14,IF(AND($AO$9="J2",AM20="A"),単価表!$D$15,IF(AND($AO$9="J2",AM20="B"),単価表!$E$15,IF(AND($AO$9="J2",AM20="C"),単価表!$F$15,IF(AND($AO$9="J1",AM20="A"),単価表!$D$16,IF(AND($AO$9="J1",AM20="B"),単価表!$E$16,IF(AND($AO$9="J1",AM20="C"),単価表!$F$16,IF(AND($AO$9="J0",AM20="A"),単価表!$D$16,IF(AND($AO$9="J0",AM20="B"),単価表!$E$16,IF(AND($AO$9="J0",AM20="C"),単価表!$F$16,IF(AND($AO$9="S012",AM20="A"),単価表!$D$11,IF(AND($AO$9="S012",AM20="B"),単価表!$E$11,IF(AND($AO$9="S012",AM20="C"),単価表!$F$11,"")))))))))))))))))))))))))))</f>
        <v/>
      </c>
      <c r="AR20" s="13" t="str">
        <f>IF(入力シート!AS19="〇",単価表!$D$18,"")</f>
        <v/>
      </c>
      <c r="AS20" s="13" t="str">
        <f>IF(入力シート!AT19="〇",単価表!$D$18,"")</f>
        <v/>
      </c>
      <c r="AT20" s="13" t="str">
        <f>IF(入力シート!AU19="〇",単価表!$D$19,"")</f>
        <v/>
      </c>
      <c r="AU20" s="13" t="str">
        <f>IF(入力シート!AV19="","",IF($AT$5="対象外","算定外",IF(入力シート!AV19="〇",単価表!$D$20)))</f>
        <v/>
      </c>
      <c r="AV20" s="16" t="str">
        <f t="shared" si="8"/>
        <v/>
      </c>
      <c r="AX20" s="13">
        <v>12</v>
      </c>
      <c r="AY20" s="13" t="str">
        <f>IF(入力シート!AY19="","",入力シート!AY19)</f>
        <v>金</v>
      </c>
      <c r="AZ20" s="14" t="str">
        <f>IF(入力シート!BA19="","",TIME(入力シート!BA19,入力シート!BC19,0))</f>
        <v/>
      </c>
      <c r="BA20" s="14" t="str">
        <f>IF(入力シート!BE19="","",TIME(入力シート!BE19,入力シート!BG19,0))</f>
        <v/>
      </c>
      <c r="BB20" s="14" t="str">
        <f t="shared" si="9"/>
        <v/>
      </c>
      <c r="BC20" s="14" t="str">
        <f t="shared" si="31"/>
        <v/>
      </c>
      <c r="BD20" s="14"/>
      <c r="BE20" s="80"/>
      <c r="BF20" s="80"/>
      <c r="BG20" s="94" t="str">
        <f>IF(AND($BE$9="S6",BC20="A"),単価表!$D$7,IF(AND($BE$9="S6",BC20="B"),単価表!$E$7,IF(AND($BE$9="S6",BC20="C"),単価表!$F$7,IF(AND($BE$9="S5",BC20="A"),単価表!$D$8,IF(AND($BE$9="S5",BC20="B"),単価表!$E$8,IF(AND($BE$9="S5",BC20="C"),単価表!$F$8,IF(AND($BE$9="S4",BC20="A"),単価表!$D$9,IF(AND($BE$9="S4",BC20="B"),単価表!$E$9,IF(AND($BE$9="S4",BC20="C"),単価表!$F$9,IF(AND($BE$9="S3",BC20="A"),単価表!$D$10,IF(AND($BE$9="S3",BC20="B"),単価表!$E$10,IF(AND($BE$9="S3",BC20="C"),単価表!$F$10,IF(AND($BE$9="J3",BC20="A"),単価表!$D$14,IF(AND($BE$9="J3",BC20="B"),単価表!$E$14,IF(AND($BE$9="J3",BC20="C"),単価表!$F$14,IF(AND($BE$9="J2",BC20="A"),単価表!$D$15,IF(AND($BE$9="J2",BC20="B"),単価表!$E$15,IF(AND($BE$9="J2",BC20="C"),単価表!$F$15,IF(AND($BE$9="J1",BC20="A"),単価表!$D$16,IF(AND($BE$9="J1",BC20="B"),単価表!$E$16,IF(AND($BE$9="J1",BC20="C"),単価表!$F$16,IF(AND($BE$9="J0",BC20="A"),単価表!$D$16,IF(AND($BE$9="J0",BC20="B"),単価表!$E$16,IF(AND($BE$9="J0",BC20="C"),単価表!$F$16,IF(AND($BE$9="S012",BC20="A"),単価表!$D$11,IF(AND($BE$9="S012",BC20="B"),単価表!$E$11,IF(AND($BE$9="S012",BC20="C"),単価表!$F$11,"")))))))))))))))))))))))))))</f>
        <v/>
      </c>
      <c r="BH20" s="13" t="str">
        <f>IF(入力シート!BI19="〇",単価表!$D$18,"")</f>
        <v/>
      </c>
      <c r="BI20" s="13" t="str">
        <f>IF(入力シート!BJ19="〇",単価表!$D$18,"")</f>
        <v/>
      </c>
      <c r="BJ20" s="13" t="str">
        <f>IF(入力シート!BK19="〇",単価表!$D$19,"")</f>
        <v/>
      </c>
      <c r="BK20" s="13" t="str">
        <f>IF(入力シート!BL19="","",IF($BJ$5="対象外","算定外",IF(入力シート!BL19="〇",単価表!$D$20)))</f>
        <v/>
      </c>
      <c r="BL20" s="16" t="str">
        <f t="shared" si="11"/>
        <v/>
      </c>
      <c r="BN20" s="13">
        <v>12</v>
      </c>
      <c r="BO20" s="13" t="str">
        <f>IF(入力シート!BO19="","",入力シート!BO19)</f>
        <v>金</v>
      </c>
      <c r="BP20" s="14" t="str">
        <f>IF(入力シート!BQ19="","",TIME(入力シート!BQ19,入力シート!BS19,0))</f>
        <v/>
      </c>
      <c r="BQ20" s="14" t="str">
        <f>IF(入力シート!BU19="","",TIME(入力シート!BU19,入力シート!BW19,0))</f>
        <v/>
      </c>
      <c r="BR20" s="14" t="str">
        <f t="shared" si="12"/>
        <v/>
      </c>
      <c r="BS20" s="14" t="str">
        <f t="shared" si="32"/>
        <v/>
      </c>
      <c r="BT20" s="14"/>
      <c r="BU20" s="80"/>
      <c r="BV20" s="80"/>
      <c r="BW20" s="94" t="str">
        <f>IF(AND($BU$9="S6",BS20="A"),単価表!$D$7,IF(AND($BU$9="S6",BS20="B"),単価表!$E$7,IF(AND($BU$9="S6",BS20="C"),単価表!$F$7,IF(AND($BU$9="S5",BS20="A"),単価表!$D$8,IF(AND($BU$9="S5",BS20="B"),単価表!$E$8,IF(AND($BU$9="S5",BS20="C"),単価表!$F$8,IF(AND($BU$9="S4",BS20="A"),単価表!$D$9,IF(AND($BU$9="S4",BS20="B"),単価表!$E$9,IF(AND($BU$9="S4",BS20="C"),単価表!$F$9,IF(AND($BU$9="S3",BS20="A"),単価表!$D$10,IF(AND($BU$9="S3",BS20="B"),単価表!$E$10,IF(AND($BU$9="S3",BS20="C"),単価表!$F$10,IF(AND($BU$9="J3",BS20="A"),単価表!$D$14,IF(AND($BU$9="J3",BS20="B"),単価表!$E$14,IF(AND($BU$9="J3",BS20="C"),単価表!$F$14,IF(AND($BU$9="J2",BS20="A"),単価表!$D$15,IF(AND($BU$9="J2",BS20="B"),単価表!$E$15,IF(AND($BU$9="J2",BS20="C"),単価表!$F$15,IF(AND($BU$9="J1",BS20="A"),単価表!$D$16,IF(AND($BU$9="J1",BS20="B"),単価表!$E$16,IF(AND($BU$9="J1",BS20="C"),単価表!$F$16,IF(AND($BU$9="J0",BS20="A"),単価表!$D$16,IF(AND($BU$9="J0",BS20="B"),単価表!$E$16,IF(AND($BU$9="J0",BS20="C"),単価表!$F$16,IF(AND($BU$9="S012",BS20="A"),単価表!$D$11,IF(AND($BU$9="S012",BS20="B"),単価表!$E$11,IF(AND($BU$9="S012",BS20="C"),単価表!$F$11,"")))))))))))))))))))))))))))</f>
        <v/>
      </c>
      <c r="BX20" s="13" t="str">
        <f>IF(入力シート!BY19="〇",単価表!$D$18,"")</f>
        <v/>
      </c>
      <c r="BY20" s="13" t="str">
        <f>IF(入力シート!BZ19="〇",単価表!$D$18,"")</f>
        <v/>
      </c>
      <c r="BZ20" s="13" t="str">
        <f>IF(入力シート!CA19="〇",単価表!$D$19,"")</f>
        <v/>
      </c>
      <c r="CA20" s="13" t="str">
        <f>IF(入力シート!CB19="","",IF($BZ$5="対象外","算定外",IF(入力シート!CB19="〇",単価表!$D$20)))</f>
        <v/>
      </c>
      <c r="CB20" s="16" t="str">
        <f t="shared" si="14"/>
        <v/>
      </c>
      <c r="CD20" s="13">
        <v>12</v>
      </c>
      <c r="CE20" s="13" t="str">
        <f>IF(入力シート!CE19="","",入力シート!CE19)</f>
        <v>金</v>
      </c>
      <c r="CF20" s="14" t="str">
        <f>IF(入力シート!CG19="","",TIME(入力シート!CG19,入力シート!CI19,0))</f>
        <v/>
      </c>
      <c r="CG20" s="14" t="str">
        <f>IF(入力シート!CK19="","",TIME(入力シート!CK19,入力シート!CM19,0))</f>
        <v/>
      </c>
      <c r="CH20" s="14" t="str">
        <f t="shared" si="15"/>
        <v/>
      </c>
      <c r="CI20" s="14" t="str">
        <f t="shared" si="33"/>
        <v/>
      </c>
      <c r="CJ20" s="14"/>
      <c r="CK20" s="80"/>
      <c r="CL20" s="80"/>
      <c r="CM20" s="94" t="str">
        <f>IF(AND($CK$9="S6",CI20="A"),単価表!$D$7,IF(AND($CK$9="S6",CI20="B"),単価表!$E$7,IF(AND($CK$9="S6",CI20="C"),単価表!$F$7,IF(AND($CK$9="S5",CI20="A"),単価表!$D$8,IF(AND($CK$9="S5",CI20="B"),単価表!$E$8,IF(AND($CK$9="S5",CI20="C"),単価表!$F$8,IF(AND($CK$9="S4",CI20="A"),単価表!$D$9,IF(AND($CK$9="S4",CI20="B"),単価表!$E$9,IF(AND($CK$9="S4",CI20="C"),単価表!$F$9,IF(AND($CK$9="S3",CI20="A"),単価表!$D$10,IF(AND($CK$9="S3",CI20="B"),単価表!$E$10,IF(AND($CK$9="S3",CI20="C"),単価表!$F$10,IF(AND($CK$9="J3",CI20="A"),単価表!$D$14,IF(AND($CK$9="J3",CI20="B"),単価表!$E$14,IF(AND($CK$9="J3",CI20="C"),単価表!$F$14,IF(AND($CK$9="J2",CI20="A"),単価表!$D$15,IF(AND($CK$9="J2",CI20="B"),単価表!$E$15,IF(AND($CK$9="J2",CI20="C"),単価表!$F$15,IF(AND($CK$9="J1",CI20="A"),単価表!$D$16,IF(AND($CK$9="J1",CI20="B"),単価表!$E$16,IF(AND($CK$9="J1",CI20="C"),単価表!$F$16,IF(AND($CK$9="J0",CI20="A"),単価表!$D$16,IF(AND($CK$9="J0",CI20="B"),単価表!$E$16,IF(AND($CK$9="J0",CI20="C"),単価表!$F$16,IF(AND($CK$9="S012",CI20="A"),単価表!$D$11,IF(AND($CK$9="S012",CI20="B"),単価表!$E$11,IF(AND($CK$9="S012",CI20="C"),単価表!$F$11,"")))))))))))))))))))))))))))</f>
        <v/>
      </c>
      <c r="CN20" s="13" t="str">
        <f>IF(入力シート!CO19="〇",単価表!$D$18,"")</f>
        <v/>
      </c>
      <c r="CO20" s="13" t="str">
        <f>IF(入力シート!CP19="〇",単価表!$D$18,"")</f>
        <v/>
      </c>
      <c r="CP20" s="13" t="str">
        <f>IF(入力シート!CQ19="〇",単価表!$D$19,"")</f>
        <v/>
      </c>
      <c r="CQ20" s="13" t="str">
        <f>IF(入力シート!CR19="","",IF($CP$5="対象外","算定外",IF(入力シート!CR19="〇",単価表!$D$20)))</f>
        <v/>
      </c>
      <c r="CR20" s="16" t="str">
        <f t="shared" si="17"/>
        <v/>
      </c>
      <c r="CT20" s="13">
        <v>12</v>
      </c>
      <c r="CU20" s="13" t="str">
        <f>IF(入力シート!CU19="","",入力シート!CU19)</f>
        <v>金</v>
      </c>
      <c r="CV20" s="14" t="str">
        <f>IF(入力シート!CW19="","",TIME(入力シート!CW19,入力シート!CY19,0))</f>
        <v/>
      </c>
      <c r="CW20" s="14" t="str">
        <f>IF(入力シート!DA19="","",TIME(入力シート!DA19,入力シート!DC19,0))</f>
        <v/>
      </c>
      <c r="CX20" s="14" t="str">
        <f t="shared" si="18"/>
        <v/>
      </c>
      <c r="CY20" s="14" t="str">
        <f t="shared" si="34"/>
        <v/>
      </c>
      <c r="CZ20" s="14"/>
      <c r="DA20" s="80"/>
      <c r="DB20" s="80"/>
      <c r="DC20" s="94" t="str">
        <f>IF(AND($DA$9="S6",CY20="A"),単価表!$D$7,IF(AND($DA$9="S6",CY20="B"),単価表!$E$7,IF(AND($DA$9="S6",CY20="C"),単価表!$F$7,IF(AND($DA$9="S5",CY20="A"),単価表!$D$8,IF(AND($DA$9="S5",CY20="B"),単価表!$E$8,IF(AND($DA$9="S5",CY20="C"),単価表!$F$8,IF(AND($DA$9="S4",CY20="A"),単価表!$D$9,IF(AND($DA$9="S4",CY20="B"),単価表!$E$9,IF(AND($DA$9="S4",CY20="C"),単価表!$F$9,IF(AND($DA$9="S3",CY20="A"),単価表!$D$10,IF(AND($DA$9="S3",CY20="B"),単価表!$E$10,IF(AND($DA$9="S3",CY20="C"),単価表!$F$10,IF(AND($DA$9="J3",CY20="A"),単価表!$D$14,IF(AND($DA$9="J3",CY20="B"),単価表!$E$14,IF(AND($DA$9="J3",CY20="C"),単価表!$F$14,IF(AND($DA$9="J2",CY20="A"),単価表!$D$15,IF(AND($DA$9="J2",CY20="B"),単価表!$E$15,IF(AND($DA$9="J2",CY20="C"),単価表!$F$15,IF(AND($DA$9="J1",CY20="A"),単価表!$D$16,IF(AND($DA$9="J1",CY20="B"),単価表!$E$16,IF(AND($DA$9="J1",CY20="C"),単価表!$F$16,IF(AND($DA$9="J0",CY20="A"),単価表!$D$16,IF(AND($DA$9="J0",CY20="B"),単価表!$E$16,IF(AND($DA$9="J0",CY20="C"),単価表!$F$16,IF(AND($DA$9="S012",CY20="A"),単価表!$D$11,IF(AND($DA$9="S012",CY20="B"),単価表!$E$11,IF(AND($DA$9="S012",CY20="C"),単価表!$F$11,"")))))))))))))))))))))))))))</f>
        <v/>
      </c>
      <c r="DD20" s="13" t="str">
        <f>IF(入力シート!DE19="〇",単価表!$D$18,"")</f>
        <v/>
      </c>
      <c r="DE20" s="13" t="str">
        <f>IF(入力シート!DF19="〇",単価表!$D$18,"")</f>
        <v/>
      </c>
      <c r="DF20" s="13" t="str">
        <f>IF(入力シート!DG19="〇",単価表!$D$19,"")</f>
        <v/>
      </c>
      <c r="DG20" s="13" t="str">
        <f>IF(入力シート!DH19="","",IF($DF$5="対象外","算定外",IF(入力シート!DH19="〇",単価表!$D$20)))</f>
        <v/>
      </c>
      <c r="DH20" s="16" t="str">
        <f t="shared" si="20"/>
        <v/>
      </c>
      <c r="DJ20" s="13">
        <v>12</v>
      </c>
      <c r="DK20" s="13" t="str">
        <f>IF(入力シート!DK19="","",入力シート!DK19)</f>
        <v>金</v>
      </c>
      <c r="DL20" s="14" t="str">
        <f>IF(入力シート!DM19="","",TIME(入力シート!DM19,入力シート!DO19,0))</f>
        <v/>
      </c>
      <c r="DM20" s="14" t="str">
        <f>IF(入力シート!DQ19="","",TIME(入力シート!DQ19,入力シート!DS19,0))</f>
        <v/>
      </c>
      <c r="DN20" s="14" t="str">
        <f t="shared" si="21"/>
        <v/>
      </c>
      <c r="DO20" s="14" t="str">
        <f t="shared" si="35"/>
        <v/>
      </c>
      <c r="DP20" s="14"/>
      <c r="DQ20" s="80"/>
      <c r="DR20" s="80"/>
      <c r="DS20" s="94" t="str">
        <f>IF(AND($DQ$9="S6",DO20="A"),単価表!$D$7,IF(AND($DQ$9="S6",DO20="B"),単価表!$E$7,IF(AND($DQ$9="S6",DO20="C"),単価表!$F$7,IF(AND($DQ$9="S5",DO20="A"),単価表!$D$8,IF(AND($DQ$9="S5",DO20="B"),単価表!$E$8,IF(AND($DQ$9="S5",DO20="C"),単価表!$F$8,IF(AND($DQ$9="S4",DO20="A"),単価表!$D$9,IF(AND($DQ$9="S4",DO20="B"),単価表!$E$9,IF(AND($DQ$9="S4",DO20="C"),単価表!$F$9,IF(AND($DQ$9="S3",DO20="A"),単価表!$D$10,IF(AND($DQ$9="S3",DO20="B"),単価表!$E$10,IF(AND($DQ$9="S3",DO20="C"),単価表!$F$10,IF(AND($DQ$9="J3",DO20="A"),単価表!$D$14,IF(AND($DQ$9="J3",DO20="B"),単価表!$E$14,IF(AND($DQ$9="J3",DO20="C"),単価表!$F$14,IF(AND($DQ$9="J2",DO20="A"),単価表!$D$15,IF(AND($DQ$9="J2",DO20="B"),単価表!$E$15,IF(AND($DQ$9="J2",DO20="C"),単価表!$F$15,IF(AND($DQ$9="J1",DO20="A"),単価表!$D$16,IF(AND($DQ$9="J1",DO20="B"),単価表!$E$16,IF(AND($DQ$9="J1",DO20="C"),単価表!$F$16,IF(AND($DQ$9="J0",DO20="A"),単価表!$D$16,IF(AND($DQ$9="J0",DO20="B"),単価表!$E$16,IF(AND($DQ$9="J0",DO20="C"),単価表!$F$16,IF(AND($DQ$9="S012",DO20="A"),単価表!$D$11,IF(AND($DQ$9="S012",DO20="B"),単価表!$E$11,IF(AND($DQ$9="S012",DO20="C"),単価表!$F$11,"")))))))))))))))))))))))))))</f>
        <v/>
      </c>
      <c r="DT20" s="13" t="str">
        <f>IF(入力シート!DU19="〇",単価表!$D$18,"")</f>
        <v/>
      </c>
      <c r="DU20" s="13" t="str">
        <f>IF(入力シート!DV19="〇",単価表!$D$18,"")</f>
        <v/>
      </c>
      <c r="DV20" s="13" t="str">
        <f>IF(入力シート!DW19="〇",単価表!$D$19,"")</f>
        <v/>
      </c>
      <c r="DW20" s="13" t="str">
        <f>IF(入力シート!DX19="","",IF($DV$5="対象外","算定外",IF(入力シート!DX19="〇",単価表!$D$20)))</f>
        <v/>
      </c>
      <c r="DX20" s="16" t="str">
        <f t="shared" si="23"/>
        <v/>
      </c>
      <c r="DZ20" s="13">
        <v>12</v>
      </c>
      <c r="EA20" s="13" t="str">
        <f>IF(入力シート!EA19="","",入力シート!EA19)</f>
        <v>金</v>
      </c>
      <c r="EB20" s="14" t="str">
        <f>IF(入力シート!EC19="","",TIME(入力シート!EC19,入力シート!EE19,0))</f>
        <v/>
      </c>
      <c r="EC20" s="14" t="str">
        <f>IF(入力シート!EG19="","",TIME(入力シート!EG19,入力シート!EI19,0))</f>
        <v/>
      </c>
      <c r="ED20" s="14" t="str">
        <f t="shared" si="24"/>
        <v/>
      </c>
      <c r="EE20" s="14" t="str">
        <f t="shared" si="36"/>
        <v/>
      </c>
      <c r="EF20" s="14"/>
      <c r="EG20" s="80"/>
      <c r="EH20" s="80"/>
      <c r="EI20" s="94" t="str">
        <f>IF(AND($EG$9="S6",EE20="A"),単価表!$D$7,IF(AND($EG$9="S6",EE20="B"),単価表!$E$7,IF(AND($EG$9="S6",EE20="C"),単価表!$F$7,IF(AND($EG$9="S5",EE20="A"),単価表!$D$8,IF(AND($EG$9="S5",EE20="B"),単価表!$E$8,IF(AND($EG$9="S5",EE20="C"),単価表!$F$8,IF(AND($EG$9="S4",EE20="A"),単価表!$D$9,IF(AND($EG$9="S4",EE20="B"),単価表!$E$9,IF(AND($EG$9="S4",EE20="C"),単価表!$F$9,IF(AND($EG$9="S3",EE20="A"),単価表!$D$10,IF(AND($EG$9="S3",EE20="B"),単価表!$E$10,IF(AND($EG$9="S3",EE20="C"),単価表!$F$10,IF(AND($EG$9="J3",EE20="A"),単価表!$D$14,IF(AND($EG$9="J3",EE20="B"),単価表!$E$14,IF(AND($EG$9="J3",EE20="C"),単価表!$F$14,IF(AND($EG$9="J2",EE20="A"),単価表!$D$15,IF(AND($EG$9="J2",EE20="B"),単価表!$E$15,IF(AND($EG$9="J2",EE20="C"),単価表!$F$15,IF(AND($EG$9="J1",EE20="A"),単価表!$D$16,IF(AND($EG$9="J1",EE20="B"),単価表!$E$16,IF(AND($EG$9="J1",EE20="C"),単価表!$F$16,IF(AND($EG$9="J0",EE20="A"),単価表!$D$16,IF(AND($EG$9="J0",EE20="B"),単価表!$E$16,IF(AND($EG$9="J0",EE20="C"),単価表!$F$16,IF(AND($EG$9="S012",EE20="A"),単価表!$D$11,IF(AND($EG$9="S012",EE20="B"),単価表!$E$11,IF(AND($EG$9="S012",EE20="C"),単価表!$F$11,"")))))))))))))))))))))))))))</f>
        <v/>
      </c>
      <c r="EJ20" s="13" t="str">
        <f>IF(入力シート!EK19="〇",単価表!$D$18,"")</f>
        <v/>
      </c>
      <c r="EK20" s="13" t="str">
        <f>IF(入力シート!EL19="〇",単価表!$D$18,"")</f>
        <v/>
      </c>
      <c r="EL20" s="13" t="str">
        <f>IF(入力シート!EM19="〇",単価表!$D$19,"")</f>
        <v/>
      </c>
      <c r="EM20" s="13" t="str">
        <f>IF(入力シート!EN19="","",IF($EL$5="対象外","算定外",IF(入力シート!EN19="〇",単価表!$D$20)))</f>
        <v/>
      </c>
      <c r="EN20" s="16" t="str">
        <f t="shared" si="26"/>
        <v/>
      </c>
      <c r="EP20" s="13">
        <v>12</v>
      </c>
      <c r="EQ20" s="13" t="str">
        <f>IF(入力シート!EQ19="","",入力シート!EQ19)</f>
        <v>金</v>
      </c>
      <c r="ER20" s="14" t="str">
        <f>IF(入力シート!ES19="","",TIME(入力シート!ES19,入力シート!EU19,0))</f>
        <v/>
      </c>
      <c r="ES20" s="14" t="str">
        <f>IF(入力シート!EW19="","",TIME(入力シート!EW19,入力シート!EY19,0))</f>
        <v/>
      </c>
      <c r="ET20" s="14" t="str">
        <f t="shared" si="27"/>
        <v/>
      </c>
      <c r="EU20" s="14" t="str">
        <f t="shared" si="37"/>
        <v/>
      </c>
      <c r="EV20" s="14"/>
      <c r="EW20" s="80"/>
      <c r="EX20" s="80"/>
      <c r="EY20" s="94" t="str">
        <f>IF(AND($EW$9="S6",EU20="A"),単価表!$D$7,IF(AND($EW$9="S6",EU20="B"),単価表!$E$7,IF(AND($EW$9="S6",EU20="C"),単価表!$F$7,IF(AND($EW$9="S5",EU20="A"),単価表!$D$8,IF(AND($EW$9="S5",EU20="B"),単価表!$E$8,IF(AND($EW$9="S5",EU20="C"),単価表!$F$8,IF(AND($EW$9="S4",EU20="A"),単価表!$D$9,IF(AND($EW$9="S4",EU20="B"),単価表!$E$9,IF(AND($EW$9="S4",EU20="C"),単価表!$F$9,IF(AND($EW$9="S3",EU20="A"),単価表!$D$10,IF(AND($EW$9="S3",EU20="B"),単価表!$E$10,IF(AND($EW$9="S3",EU20="C"),単価表!$F$10,IF(AND($EW$9="J3",EU20="A"),単価表!$D$14,IF(AND($EW$9="J3",EU20="B"),単価表!$E$14,IF(AND($EW$9="J3",EU20="C"),単価表!$F$14,IF(AND($EW$9="J2",EU20="A"),単価表!$D$15,IF(AND($EW$9="J2",EU20="B"),単価表!$E$15,IF(AND($EW$9="J2",EU20="C"),単価表!$F$15,IF(AND($EW$9="J1",EU20="A"),単価表!$D$16,IF(AND($EW$9="J1",EU20="B"),単価表!$E$16,IF(AND($EW$9="J1",EU20="C"),単価表!$F$16,IF(AND($EW$9="J0",EU20="A"),単価表!$D$16,IF(AND($EW$9="J0",EU20="B"),単価表!$E$16,IF(AND($EW$9="J0",EU20="C"),単価表!$F$16,IF(AND($EW$9="S012",EU20="A"),単価表!$D$11,IF(AND($EW$9="S012",EU20="B"),単価表!$E$11,IF(AND($EW$9="S012",EU20="C"),単価表!$F$11,"")))))))))))))))))))))))))))</f>
        <v/>
      </c>
      <c r="EZ20" s="13" t="str">
        <f>IF(入力シート!FA19="〇",単価表!$D$18,"")</f>
        <v/>
      </c>
      <c r="FA20" s="13" t="str">
        <f>IF(入力シート!FB19="〇",単価表!$D$18,"")</f>
        <v/>
      </c>
      <c r="FB20" s="13" t="str">
        <f>IF(入力シート!FC19="〇",単価表!$D$19,"")</f>
        <v/>
      </c>
      <c r="FC20" s="13" t="str">
        <f>IF(入力シート!FD19="","",IF($FB$5="対象外","算定外",IF(入力シート!FD19="〇",単価表!$D$20)))</f>
        <v/>
      </c>
      <c r="FD20" s="16" t="str">
        <f t="shared" si="29"/>
        <v/>
      </c>
    </row>
    <row r="21" spans="2:160" x14ac:dyDescent="0.45">
      <c r="B21" s="13">
        <v>13</v>
      </c>
      <c r="C21" s="13" t="str">
        <f>IF(入力シート!C20="","",入力シート!C20)</f>
        <v>土</v>
      </c>
      <c r="D21" s="14" t="str">
        <f>IF(入力シート!E20="","",TIME(入力シート!E20,入力シート!G20,0))</f>
        <v/>
      </c>
      <c r="E21" s="14" t="str">
        <f>IF(入力シート!I20="","",TIME(入力シート!I20,入力シート!K20,0))</f>
        <v/>
      </c>
      <c r="F21" s="14" t="str">
        <f t="shared" si="0"/>
        <v/>
      </c>
      <c r="G21" s="14" t="str">
        <f t="shared" si="1"/>
        <v/>
      </c>
      <c r="H21" s="14"/>
      <c r="I21" s="15"/>
      <c r="J21" s="15"/>
      <c r="K21" s="94" t="str">
        <f>IF(AND($I$9="S6",G21="A"),単価表!$D$7,IF(AND($I$9="S6",G21="B"),単価表!$E$7,IF(AND($I$9="S6",G21="C"),単価表!$F$7,IF(AND($I$9="S5",G21="A"),単価表!$D$8,IF(AND($I$9="S5",G21="B"),単価表!$E$8,IF(AND($I$9="S5",G21="C"),単価表!$F$8,IF(AND($I$9="S4",G21="A"),単価表!$D$9,IF(AND($I$9="S4",G21="B"),単価表!$E$9,IF(AND($I$9="S4",G21="C"),単価表!$F$9,IF(AND($I$9="S3",G21="A"),単価表!$D$10,IF(AND($I$9="S3",G21="B"),単価表!$E$10,IF(AND($I$9="S3",G21="C"),単価表!$F$10,IF(AND($I$9="J3",G21="A"),単価表!$D$14,IF(AND($I$9="J3",G21="B"),単価表!$E$14,IF(AND($I$9="J3",G21="C"),単価表!$F$14,IF(AND($I$9="J2",G21="A"),単価表!$D$15,IF(AND($I$9="J2",G21="B"),単価表!$E$15,IF(AND($I$9="J2",G21="C"),単価表!$F$15,IF(AND($I$9="J1",G21="A"),単価表!$D$16,IF(AND($I$9="J1",G21="B"),単価表!$E$16,IF(AND($I$9="J1",G21="C"),単価表!$F$16,IF(AND($I$9="J0",G21="A"),単価表!$D$16,IF(AND($I$9="J0",G21="B"),単価表!$E$16,IF(AND($I$9="J0",G21="C"),単価表!$F$16,IF(AND($I$9="S012",G21="A"),単価表!$D$11,IF(AND($I$9="S012",G21="B"),単価表!$E$11,IF(AND($I$9="S012",G21="C"),単価表!$F$11,"")))))))))))))))))))))))))))</f>
        <v/>
      </c>
      <c r="L21" s="13" t="str">
        <f>IF(入力シート!M20="〇",単価表!$D$18,"")</f>
        <v/>
      </c>
      <c r="M21" s="13" t="str">
        <f>IF(入力シート!N20="〇",単価表!$D$18,"")</f>
        <v/>
      </c>
      <c r="N21" s="13" t="str">
        <f>IF(入力シート!O20="〇",単価表!$D$19,"")</f>
        <v/>
      </c>
      <c r="O21" s="13" t="str">
        <f>IF(入力シート!P20="","",IF($N$5="対象外","算定外",IF(入力シート!P20="〇",単価表!$D$20)))</f>
        <v/>
      </c>
      <c r="P21" s="16" t="str">
        <f t="shared" si="2"/>
        <v/>
      </c>
      <c r="R21" s="13">
        <v>13</v>
      </c>
      <c r="S21" s="13" t="str">
        <f>IF(入力シート!S20="","",入力シート!S20)</f>
        <v>土</v>
      </c>
      <c r="T21" s="14" t="str">
        <f>IF(入力シート!U20="","",TIME(入力シート!U20,入力シート!W20,0))</f>
        <v/>
      </c>
      <c r="U21" s="14" t="str">
        <f>IF(入力シート!Y20="","",TIME(入力シート!Y20,入力シート!AA20,0))</f>
        <v/>
      </c>
      <c r="V21" s="14" t="str">
        <f t="shared" si="3"/>
        <v/>
      </c>
      <c r="W21" s="14" t="str">
        <f t="shared" si="4"/>
        <v/>
      </c>
      <c r="X21" s="14"/>
      <c r="Y21" s="15"/>
      <c r="Z21" s="15"/>
      <c r="AA21" s="94" t="str">
        <f>IF(AND($Y$9="S6",W21="A"),単価表!$D$7,IF(AND($Y$9="S6",W21="B"),単価表!$E$7,IF(AND($Y$9="S6",W21="C"),単価表!$F$7,IF(AND($Y$9="S5",W21="A"),単価表!$D$8,IF(AND($Y$9="S5",W21="B"),単価表!$E$8,IF(AND($Y$9="S5",W21="C"),単価表!$F$8,IF(AND($Y$9="S4",W21="A"),単価表!$D$9,IF(AND($Y$9="S4",W21="B"),単価表!$E$9,IF(AND($Y$9="S4",W21="C"),単価表!$F$9,IF(AND($Y$9="S3",W21="A"),単価表!$D$10,IF(AND($Y$9="S3",W21="B"),単価表!$E$10,IF(AND($Y$9="S3",W21="C"),単価表!$F$10,IF(AND($Y$9="J3",W21="A"),単価表!$D$14,IF(AND($Y$9="J3",W21="B"),単価表!$E$14,IF(AND($Y$9="J3",W21="C"),単価表!$F$14,IF(AND($Y$9="J2",W21="A"),単価表!$D$15,IF(AND($Y$9="J2",W21="B"),単価表!$E$15,IF(AND($Y$9="J2",W21="C"),単価表!$F$15,IF(AND($Y$9="J1",W21="A"),単価表!$D$16,IF(AND($Y$9="J1",W21="B"),単価表!$E$16,IF(AND($Y$9="J1",W21="C"),単価表!$F$16,IF(AND($Y$9="J0",W21="A"),単価表!$D$16,IF(AND($Y$9="J0",W21="B"),単価表!$E$16,IF(AND($Y$9="J0",W21="C"),単価表!$F$16,IF(AND($Y$9="S012",W21="A"),単価表!$D$11,IF(AND($Y$9="S012",W21="B"),単価表!$E$11,IF(AND($Y$9="S012",W21="C"),単価表!$F$11,"")))))))))))))))))))))))))))</f>
        <v/>
      </c>
      <c r="AB21" s="13" t="str">
        <f>IF(入力シート!AC20="〇",単価表!$D$18,"")</f>
        <v/>
      </c>
      <c r="AC21" s="13" t="str">
        <f>IF(入力シート!AD20="〇",単価表!$D$18,"")</f>
        <v/>
      </c>
      <c r="AD21" s="13" t="str">
        <f>IF(入力シート!AE20="〇",単価表!$D$19,"")</f>
        <v/>
      </c>
      <c r="AE21" s="13" t="str">
        <f>IF(入力シート!AF20="","",IF($AE$5="対象外","算定外",IF(入力シート!AF20="〇",単価表!$D$20)))</f>
        <v/>
      </c>
      <c r="AF21" s="16" t="str">
        <f t="shared" si="5"/>
        <v/>
      </c>
      <c r="AH21" s="13">
        <v>13</v>
      </c>
      <c r="AI21" s="13" t="str">
        <f>IF(入力シート!AI20="","",入力シート!AI20)</f>
        <v>土</v>
      </c>
      <c r="AJ21" s="14" t="str">
        <f>IF(入力シート!AK20="","",TIME(入力シート!AK20,入力シート!AM20,0))</f>
        <v/>
      </c>
      <c r="AK21" s="14" t="str">
        <f>IF(入力シート!AO20="","",TIME(入力シート!AO20,入力シート!AQ20,0))</f>
        <v/>
      </c>
      <c r="AL21" s="14" t="str">
        <f t="shared" si="6"/>
        <v/>
      </c>
      <c r="AM21" s="14" t="str">
        <f t="shared" si="30"/>
        <v/>
      </c>
      <c r="AN21" s="14"/>
      <c r="AO21" s="80"/>
      <c r="AP21" s="80"/>
      <c r="AQ21" s="94" t="str">
        <f>IF(AND($AO$9="S6",AM21="A"),単価表!$D$7,IF(AND($AO$9="S6",AM21="B"),単価表!$E$7,IF(AND($AO$9="S6",AM21="C"),単価表!$F$7,IF(AND($AO$9="S5",AM21="A"),単価表!$D$8,IF(AND($AO$9="S5",AM21="B"),単価表!$E$8,IF(AND($AO$9="S5",AM21="C"),単価表!$F$8,IF(AND($AO$9="S4",AM21="A"),単価表!$D$9,IF(AND($AO$9="S4",AM21="B"),単価表!$E$9,IF(AND($AO$9="S4",AM21="C"),単価表!$F$9,IF(AND($AO$9="S3",AM21="A"),単価表!$D$10,IF(AND($AO$9="S3",AM21="B"),単価表!$E$10,IF(AND($AO$9="S3",AM21="C"),単価表!$F$10,IF(AND($AO$9="J3",AM21="A"),単価表!$D$14,IF(AND($AO$9="J3",AM21="B"),単価表!$E$14,IF(AND($AO$9="J3",AM21="C"),単価表!$F$14,IF(AND($AO$9="J2",AM21="A"),単価表!$D$15,IF(AND($AO$9="J2",AM21="B"),単価表!$E$15,IF(AND($AO$9="J2",AM21="C"),単価表!$F$15,IF(AND($AO$9="J1",AM21="A"),単価表!$D$16,IF(AND($AO$9="J1",AM21="B"),単価表!$E$16,IF(AND($AO$9="J1",AM21="C"),単価表!$F$16,IF(AND($AO$9="J0",AM21="A"),単価表!$D$16,IF(AND($AO$9="J0",AM21="B"),単価表!$E$16,IF(AND($AO$9="J0",AM21="C"),単価表!$F$16,IF(AND($AO$9="S012",AM21="A"),単価表!$D$11,IF(AND($AO$9="S012",AM21="B"),単価表!$E$11,IF(AND($AO$9="S012",AM21="C"),単価表!$F$11,"")))))))))))))))))))))))))))</f>
        <v/>
      </c>
      <c r="AR21" s="13" t="str">
        <f>IF(入力シート!AS20="〇",単価表!$D$18,"")</f>
        <v/>
      </c>
      <c r="AS21" s="13" t="str">
        <f>IF(入力シート!AT20="〇",単価表!$D$18,"")</f>
        <v/>
      </c>
      <c r="AT21" s="13" t="str">
        <f>IF(入力シート!AU20="〇",単価表!$D$19,"")</f>
        <v/>
      </c>
      <c r="AU21" s="13" t="str">
        <f>IF(入力シート!AV20="","",IF($AT$5="対象外","算定外",IF(入力シート!AV20="〇",単価表!$D$20)))</f>
        <v/>
      </c>
      <c r="AV21" s="16" t="str">
        <f t="shared" si="8"/>
        <v/>
      </c>
      <c r="AX21" s="13">
        <v>13</v>
      </c>
      <c r="AY21" s="13" t="str">
        <f>IF(入力シート!AY20="","",入力シート!AY20)</f>
        <v>土</v>
      </c>
      <c r="AZ21" s="14" t="str">
        <f>IF(入力シート!BA20="","",TIME(入力シート!BA20,入力シート!BC20,0))</f>
        <v/>
      </c>
      <c r="BA21" s="14" t="str">
        <f>IF(入力シート!BE20="","",TIME(入力シート!BE20,入力シート!BG20,0))</f>
        <v/>
      </c>
      <c r="BB21" s="14" t="str">
        <f t="shared" si="9"/>
        <v/>
      </c>
      <c r="BC21" s="14" t="str">
        <f t="shared" si="31"/>
        <v/>
      </c>
      <c r="BD21" s="14"/>
      <c r="BE21" s="80"/>
      <c r="BF21" s="80"/>
      <c r="BG21" s="94" t="str">
        <f>IF(AND($BE$9="S6",BC21="A"),単価表!$D$7,IF(AND($BE$9="S6",BC21="B"),単価表!$E$7,IF(AND($BE$9="S6",BC21="C"),単価表!$F$7,IF(AND($BE$9="S5",BC21="A"),単価表!$D$8,IF(AND($BE$9="S5",BC21="B"),単価表!$E$8,IF(AND($BE$9="S5",BC21="C"),単価表!$F$8,IF(AND($BE$9="S4",BC21="A"),単価表!$D$9,IF(AND($BE$9="S4",BC21="B"),単価表!$E$9,IF(AND($BE$9="S4",BC21="C"),単価表!$F$9,IF(AND($BE$9="S3",BC21="A"),単価表!$D$10,IF(AND($BE$9="S3",BC21="B"),単価表!$E$10,IF(AND($BE$9="S3",BC21="C"),単価表!$F$10,IF(AND($BE$9="J3",BC21="A"),単価表!$D$14,IF(AND($BE$9="J3",BC21="B"),単価表!$E$14,IF(AND($BE$9="J3",BC21="C"),単価表!$F$14,IF(AND($BE$9="J2",BC21="A"),単価表!$D$15,IF(AND($BE$9="J2",BC21="B"),単価表!$E$15,IF(AND($BE$9="J2",BC21="C"),単価表!$F$15,IF(AND($BE$9="J1",BC21="A"),単価表!$D$16,IF(AND($BE$9="J1",BC21="B"),単価表!$E$16,IF(AND($BE$9="J1",BC21="C"),単価表!$F$16,IF(AND($BE$9="J0",BC21="A"),単価表!$D$16,IF(AND($BE$9="J0",BC21="B"),単価表!$E$16,IF(AND($BE$9="J0",BC21="C"),単価表!$F$16,IF(AND($BE$9="S012",BC21="A"),単価表!$D$11,IF(AND($BE$9="S012",BC21="B"),単価表!$E$11,IF(AND($BE$9="S012",BC21="C"),単価表!$F$11,"")))))))))))))))))))))))))))</f>
        <v/>
      </c>
      <c r="BH21" s="13" t="str">
        <f>IF(入力シート!BI20="〇",単価表!$D$18,"")</f>
        <v/>
      </c>
      <c r="BI21" s="13" t="str">
        <f>IF(入力シート!BJ20="〇",単価表!$D$18,"")</f>
        <v/>
      </c>
      <c r="BJ21" s="13" t="str">
        <f>IF(入力シート!BK20="〇",単価表!$D$19,"")</f>
        <v/>
      </c>
      <c r="BK21" s="13" t="str">
        <f>IF(入力シート!BL20="","",IF($BJ$5="対象外","算定外",IF(入力シート!BL20="〇",単価表!$D$20)))</f>
        <v/>
      </c>
      <c r="BL21" s="16" t="str">
        <f t="shared" si="11"/>
        <v/>
      </c>
      <c r="BN21" s="13">
        <v>13</v>
      </c>
      <c r="BO21" s="13" t="str">
        <f>IF(入力シート!BO20="","",入力シート!BO20)</f>
        <v>土</v>
      </c>
      <c r="BP21" s="14" t="str">
        <f>IF(入力シート!BQ20="","",TIME(入力シート!BQ20,入力シート!BS20,0))</f>
        <v/>
      </c>
      <c r="BQ21" s="14" t="str">
        <f>IF(入力シート!BU20="","",TIME(入力シート!BU20,入力シート!BW20,0))</f>
        <v/>
      </c>
      <c r="BR21" s="14" t="str">
        <f t="shared" si="12"/>
        <v/>
      </c>
      <c r="BS21" s="14" t="str">
        <f t="shared" si="32"/>
        <v/>
      </c>
      <c r="BT21" s="14"/>
      <c r="BU21" s="80"/>
      <c r="BV21" s="80"/>
      <c r="BW21" s="94" t="str">
        <f>IF(AND($BU$9="S6",BS21="A"),単価表!$D$7,IF(AND($BU$9="S6",BS21="B"),単価表!$E$7,IF(AND($BU$9="S6",BS21="C"),単価表!$F$7,IF(AND($BU$9="S5",BS21="A"),単価表!$D$8,IF(AND($BU$9="S5",BS21="B"),単価表!$E$8,IF(AND($BU$9="S5",BS21="C"),単価表!$F$8,IF(AND($BU$9="S4",BS21="A"),単価表!$D$9,IF(AND($BU$9="S4",BS21="B"),単価表!$E$9,IF(AND($BU$9="S4",BS21="C"),単価表!$F$9,IF(AND($BU$9="S3",BS21="A"),単価表!$D$10,IF(AND($BU$9="S3",BS21="B"),単価表!$E$10,IF(AND($BU$9="S3",BS21="C"),単価表!$F$10,IF(AND($BU$9="J3",BS21="A"),単価表!$D$14,IF(AND($BU$9="J3",BS21="B"),単価表!$E$14,IF(AND($BU$9="J3",BS21="C"),単価表!$F$14,IF(AND($BU$9="J2",BS21="A"),単価表!$D$15,IF(AND($BU$9="J2",BS21="B"),単価表!$E$15,IF(AND($BU$9="J2",BS21="C"),単価表!$F$15,IF(AND($BU$9="J1",BS21="A"),単価表!$D$16,IF(AND($BU$9="J1",BS21="B"),単価表!$E$16,IF(AND($BU$9="J1",BS21="C"),単価表!$F$16,IF(AND($BU$9="J0",BS21="A"),単価表!$D$16,IF(AND($BU$9="J0",BS21="B"),単価表!$E$16,IF(AND($BU$9="J0",BS21="C"),単価表!$F$16,IF(AND($BU$9="S012",BS21="A"),単価表!$D$11,IF(AND($BU$9="S012",BS21="B"),単価表!$E$11,IF(AND($BU$9="S012",BS21="C"),単価表!$F$11,"")))))))))))))))))))))))))))</f>
        <v/>
      </c>
      <c r="BX21" s="13" t="str">
        <f>IF(入力シート!BY20="〇",単価表!$D$18,"")</f>
        <v/>
      </c>
      <c r="BY21" s="13" t="str">
        <f>IF(入力シート!BZ20="〇",単価表!$D$18,"")</f>
        <v/>
      </c>
      <c r="BZ21" s="13" t="str">
        <f>IF(入力シート!CA20="〇",単価表!$D$19,"")</f>
        <v/>
      </c>
      <c r="CA21" s="13" t="str">
        <f>IF(入力シート!CB20="","",IF($BZ$5="対象外","算定外",IF(入力シート!CB20="〇",単価表!$D$20)))</f>
        <v/>
      </c>
      <c r="CB21" s="16" t="str">
        <f t="shared" si="14"/>
        <v/>
      </c>
      <c r="CD21" s="13">
        <v>13</v>
      </c>
      <c r="CE21" s="13" t="str">
        <f>IF(入力シート!CE20="","",入力シート!CE20)</f>
        <v>土</v>
      </c>
      <c r="CF21" s="14" t="str">
        <f>IF(入力シート!CG20="","",TIME(入力シート!CG20,入力シート!CI20,0))</f>
        <v/>
      </c>
      <c r="CG21" s="14" t="str">
        <f>IF(入力シート!CK20="","",TIME(入力シート!CK20,入力シート!CM20,0))</f>
        <v/>
      </c>
      <c r="CH21" s="14" t="str">
        <f t="shared" si="15"/>
        <v/>
      </c>
      <c r="CI21" s="14" t="str">
        <f t="shared" si="33"/>
        <v/>
      </c>
      <c r="CJ21" s="14"/>
      <c r="CK21" s="80"/>
      <c r="CL21" s="80"/>
      <c r="CM21" s="94" t="str">
        <f>IF(AND($CK$9="S6",CI21="A"),単価表!$D$7,IF(AND($CK$9="S6",CI21="B"),単価表!$E$7,IF(AND($CK$9="S6",CI21="C"),単価表!$F$7,IF(AND($CK$9="S5",CI21="A"),単価表!$D$8,IF(AND($CK$9="S5",CI21="B"),単価表!$E$8,IF(AND($CK$9="S5",CI21="C"),単価表!$F$8,IF(AND($CK$9="S4",CI21="A"),単価表!$D$9,IF(AND($CK$9="S4",CI21="B"),単価表!$E$9,IF(AND($CK$9="S4",CI21="C"),単価表!$F$9,IF(AND($CK$9="S3",CI21="A"),単価表!$D$10,IF(AND($CK$9="S3",CI21="B"),単価表!$E$10,IF(AND($CK$9="S3",CI21="C"),単価表!$F$10,IF(AND($CK$9="J3",CI21="A"),単価表!$D$14,IF(AND($CK$9="J3",CI21="B"),単価表!$E$14,IF(AND($CK$9="J3",CI21="C"),単価表!$F$14,IF(AND($CK$9="J2",CI21="A"),単価表!$D$15,IF(AND($CK$9="J2",CI21="B"),単価表!$E$15,IF(AND($CK$9="J2",CI21="C"),単価表!$F$15,IF(AND($CK$9="J1",CI21="A"),単価表!$D$16,IF(AND($CK$9="J1",CI21="B"),単価表!$E$16,IF(AND($CK$9="J1",CI21="C"),単価表!$F$16,IF(AND($CK$9="J0",CI21="A"),単価表!$D$16,IF(AND($CK$9="J0",CI21="B"),単価表!$E$16,IF(AND($CK$9="J0",CI21="C"),単価表!$F$16,IF(AND($CK$9="S012",CI21="A"),単価表!$D$11,IF(AND($CK$9="S012",CI21="B"),単価表!$E$11,IF(AND($CK$9="S012",CI21="C"),単価表!$F$11,"")))))))))))))))))))))))))))</f>
        <v/>
      </c>
      <c r="CN21" s="13" t="str">
        <f>IF(入力シート!CO20="〇",単価表!$D$18,"")</f>
        <v/>
      </c>
      <c r="CO21" s="13" t="str">
        <f>IF(入力シート!CP20="〇",単価表!$D$18,"")</f>
        <v/>
      </c>
      <c r="CP21" s="13" t="str">
        <f>IF(入力シート!CQ20="〇",単価表!$D$19,"")</f>
        <v/>
      </c>
      <c r="CQ21" s="13" t="str">
        <f>IF(入力シート!CR20="","",IF($CP$5="対象外","算定外",IF(入力シート!CR20="〇",単価表!$D$20)))</f>
        <v/>
      </c>
      <c r="CR21" s="16" t="str">
        <f t="shared" si="17"/>
        <v/>
      </c>
      <c r="CT21" s="13">
        <v>13</v>
      </c>
      <c r="CU21" s="13" t="str">
        <f>IF(入力シート!CU20="","",入力シート!CU20)</f>
        <v>土</v>
      </c>
      <c r="CV21" s="14" t="str">
        <f>IF(入力シート!CW20="","",TIME(入力シート!CW20,入力シート!CY20,0))</f>
        <v/>
      </c>
      <c r="CW21" s="14" t="str">
        <f>IF(入力シート!DA20="","",TIME(入力シート!DA20,入力シート!DC20,0))</f>
        <v/>
      </c>
      <c r="CX21" s="14" t="str">
        <f t="shared" si="18"/>
        <v/>
      </c>
      <c r="CY21" s="14" t="str">
        <f t="shared" si="34"/>
        <v/>
      </c>
      <c r="CZ21" s="14"/>
      <c r="DA21" s="80"/>
      <c r="DB21" s="80"/>
      <c r="DC21" s="94" t="str">
        <f>IF(AND($DA$9="S6",CY21="A"),単価表!$D$7,IF(AND($DA$9="S6",CY21="B"),単価表!$E$7,IF(AND($DA$9="S6",CY21="C"),単価表!$F$7,IF(AND($DA$9="S5",CY21="A"),単価表!$D$8,IF(AND($DA$9="S5",CY21="B"),単価表!$E$8,IF(AND($DA$9="S5",CY21="C"),単価表!$F$8,IF(AND($DA$9="S4",CY21="A"),単価表!$D$9,IF(AND($DA$9="S4",CY21="B"),単価表!$E$9,IF(AND($DA$9="S4",CY21="C"),単価表!$F$9,IF(AND($DA$9="S3",CY21="A"),単価表!$D$10,IF(AND($DA$9="S3",CY21="B"),単価表!$E$10,IF(AND($DA$9="S3",CY21="C"),単価表!$F$10,IF(AND($DA$9="J3",CY21="A"),単価表!$D$14,IF(AND($DA$9="J3",CY21="B"),単価表!$E$14,IF(AND($DA$9="J3",CY21="C"),単価表!$F$14,IF(AND($DA$9="J2",CY21="A"),単価表!$D$15,IF(AND($DA$9="J2",CY21="B"),単価表!$E$15,IF(AND($DA$9="J2",CY21="C"),単価表!$F$15,IF(AND($DA$9="J1",CY21="A"),単価表!$D$16,IF(AND($DA$9="J1",CY21="B"),単価表!$E$16,IF(AND($DA$9="J1",CY21="C"),単価表!$F$16,IF(AND($DA$9="J0",CY21="A"),単価表!$D$16,IF(AND($DA$9="J0",CY21="B"),単価表!$E$16,IF(AND($DA$9="J0",CY21="C"),単価表!$F$16,IF(AND($DA$9="S012",CY21="A"),単価表!$D$11,IF(AND($DA$9="S012",CY21="B"),単価表!$E$11,IF(AND($DA$9="S012",CY21="C"),単価表!$F$11,"")))))))))))))))))))))))))))</f>
        <v/>
      </c>
      <c r="DD21" s="13" t="str">
        <f>IF(入力シート!DE20="〇",単価表!$D$18,"")</f>
        <v/>
      </c>
      <c r="DE21" s="13" t="str">
        <f>IF(入力シート!DF20="〇",単価表!$D$18,"")</f>
        <v/>
      </c>
      <c r="DF21" s="13" t="str">
        <f>IF(入力シート!DG20="〇",単価表!$D$19,"")</f>
        <v/>
      </c>
      <c r="DG21" s="13" t="str">
        <f>IF(入力シート!DH20="","",IF($DF$5="対象外","算定外",IF(入力シート!DH20="〇",単価表!$D$20)))</f>
        <v/>
      </c>
      <c r="DH21" s="16" t="str">
        <f t="shared" si="20"/>
        <v/>
      </c>
      <c r="DJ21" s="13">
        <v>13</v>
      </c>
      <c r="DK21" s="13" t="str">
        <f>IF(入力シート!DK20="","",入力シート!DK20)</f>
        <v>土</v>
      </c>
      <c r="DL21" s="14" t="str">
        <f>IF(入力シート!DM20="","",TIME(入力シート!DM20,入力シート!DO20,0))</f>
        <v/>
      </c>
      <c r="DM21" s="14" t="str">
        <f>IF(入力シート!DQ20="","",TIME(入力シート!DQ20,入力シート!DS20,0))</f>
        <v/>
      </c>
      <c r="DN21" s="14" t="str">
        <f t="shared" si="21"/>
        <v/>
      </c>
      <c r="DO21" s="14" t="str">
        <f t="shared" si="35"/>
        <v/>
      </c>
      <c r="DP21" s="14"/>
      <c r="DQ21" s="80"/>
      <c r="DR21" s="80"/>
      <c r="DS21" s="94" t="str">
        <f>IF(AND($DQ$9="S6",DO21="A"),単価表!$D$7,IF(AND($DQ$9="S6",DO21="B"),単価表!$E$7,IF(AND($DQ$9="S6",DO21="C"),単価表!$F$7,IF(AND($DQ$9="S5",DO21="A"),単価表!$D$8,IF(AND($DQ$9="S5",DO21="B"),単価表!$E$8,IF(AND($DQ$9="S5",DO21="C"),単価表!$F$8,IF(AND($DQ$9="S4",DO21="A"),単価表!$D$9,IF(AND($DQ$9="S4",DO21="B"),単価表!$E$9,IF(AND($DQ$9="S4",DO21="C"),単価表!$F$9,IF(AND($DQ$9="S3",DO21="A"),単価表!$D$10,IF(AND($DQ$9="S3",DO21="B"),単価表!$E$10,IF(AND($DQ$9="S3",DO21="C"),単価表!$F$10,IF(AND($DQ$9="J3",DO21="A"),単価表!$D$14,IF(AND($DQ$9="J3",DO21="B"),単価表!$E$14,IF(AND($DQ$9="J3",DO21="C"),単価表!$F$14,IF(AND($DQ$9="J2",DO21="A"),単価表!$D$15,IF(AND($DQ$9="J2",DO21="B"),単価表!$E$15,IF(AND($DQ$9="J2",DO21="C"),単価表!$F$15,IF(AND($DQ$9="J1",DO21="A"),単価表!$D$16,IF(AND($DQ$9="J1",DO21="B"),単価表!$E$16,IF(AND($DQ$9="J1",DO21="C"),単価表!$F$16,IF(AND($DQ$9="J0",DO21="A"),単価表!$D$16,IF(AND($DQ$9="J0",DO21="B"),単価表!$E$16,IF(AND($DQ$9="J0",DO21="C"),単価表!$F$16,IF(AND($DQ$9="S012",DO21="A"),単価表!$D$11,IF(AND($DQ$9="S012",DO21="B"),単価表!$E$11,IF(AND($DQ$9="S012",DO21="C"),単価表!$F$11,"")))))))))))))))))))))))))))</f>
        <v/>
      </c>
      <c r="DT21" s="13" t="str">
        <f>IF(入力シート!DU20="〇",単価表!$D$18,"")</f>
        <v/>
      </c>
      <c r="DU21" s="13" t="str">
        <f>IF(入力シート!DV20="〇",単価表!$D$18,"")</f>
        <v/>
      </c>
      <c r="DV21" s="13" t="str">
        <f>IF(入力シート!DW20="〇",単価表!$D$19,"")</f>
        <v/>
      </c>
      <c r="DW21" s="13" t="str">
        <f>IF(入力シート!DX20="","",IF($DV$5="対象外","算定外",IF(入力シート!DX20="〇",単価表!$D$20)))</f>
        <v/>
      </c>
      <c r="DX21" s="16" t="str">
        <f t="shared" si="23"/>
        <v/>
      </c>
      <c r="DZ21" s="13">
        <v>13</v>
      </c>
      <c r="EA21" s="13" t="str">
        <f>IF(入力シート!EA20="","",入力シート!EA20)</f>
        <v>土</v>
      </c>
      <c r="EB21" s="14" t="str">
        <f>IF(入力シート!EC20="","",TIME(入力シート!EC20,入力シート!EE20,0))</f>
        <v/>
      </c>
      <c r="EC21" s="14" t="str">
        <f>IF(入力シート!EG20="","",TIME(入力シート!EG20,入力シート!EI20,0))</f>
        <v/>
      </c>
      <c r="ED21" s="14" t="str">
        <f t="shared" si="24"/>
        <v/>
      </c>
      <c r="EE21" s="14" t="str">
        <f t="shared" si="36"/>
        <v/>
      </c>
      <c r="EF21" s="14"/>
      <c r="EG21" s="80"/>
      <c r="EH21" s="80"/>
      <c r="EI21" s="94" t="str">
        <f>IF(AND($EG$9="S6",EE21="A"),単価表!$D$7,IF(AND($EG$9="S6",EE21="B"),単価表!$E$7,IF(AND($EG$9="S6",EE21="C"),単価表!$F$7,IF(AND($EG$9="S5",EE21="A"),単価表!$D$8,IF(AND($EG$9="S5",EE21="B"),単価表!$E$8,IF(AND($EG$9="S5",EE21="C"),単価表!$F$8,IF(AND($EG$9="S4",EE21="A"),単価表!$D$9,IF(AND($EG$9="S4",EE21="B"),単価表!$E$9,IF(AND($EG$9="S4",EE21="C"),単価表!$F$9,IF(AND($EG$9="S3",EE21="A"),単価表!$D$10,IF(AND($EG$9="S3",EE21="B"),単価表!$E$10,IF(AND($EG$9="S3",EE21="C"),単価表!$F$10,IF(AND($EG$9="J3",EE21="A"),単価表!$D$14,IF(AND($EG$9="J3",EE21="B"),単価表!$E$14,IF(AND($EG$9="J3",EE21="C"),単価表!$F$14,IF(AND($EG$9="J2",EE21="A"),単価表!$D$15,IF(AND($EG$9="J2",EE21="B"),単価表!$E$15,IF(AND($EG$9="J2",EE21="C"),単価表!$F$15,IF(AND($EG$9="J1",EE21="A"),単価表!$D$16,IF(AND($EG$9="J1",EE21="B"),単価表!$E$16,IF(AND($EG$9="J1",EE21="C"),単価表!$F$16,IF(AND($EG$9="J0",EE21="A"),単価表!$D$16,IF(AND($EG$9="J0",EE21="B"),単価表!$E$16,IF(AND($EG$9="J0",EE21="C"),単価表!$F$16,IF(AND($EG$9="S012",EE21="A"),単価表!$D$11,IF(AND($EG$9="S012",EE21="B"),単価表!$E$11,IF(AND($EG$9="S012",EE21="C"),単価表!$F$11,"")))))))))))))))))))))))))))</f>
        <v/>
      </c>
      <c r="EJ21" s="13" t="str">
        <f>IF(入力シート!EK20="〇",単価表!$D$18,"")</f>
        <v/>
      </c>
      <c r="EK21" s="13" t="str">
        <f>IF(入力シート!EL20="〇",単価表!$D$18,"")</f>
        <v/>
      </c>
      <c r="EL21" s="13" t="str">
        <f>IF(入力シート!EM20="〇",単価表!$D$19,"")</f>
        <v/>
      </c>
      <c r="EM21" s="13" t="str">
        <f>IF(入力シート!EN20="","",IF($EL$5="対象外","算定外",IF(入力シート!EN20="〇",単価表!$D$20)))</f>
        <v/>
      </c>
      <c r="EN21" s="16" t="str">
        <f t="shared" si="26"/>
        <v/>
      </c>
      <c r="EP21" s="13">
        <v>13</v>
      </c>
      <c r="EQ21" s="13" t="str">
        <f>IF(入力シート!EQ20="","",入力シート!EQ20)</f>
        <v>土</v>
      </c>
      <c r="ER21" s="14" t="str">
        <f>IF(入力シート!ES20="","",TIME(入力シート!ES20,入力シート!EU20,0))</f>
        <v/>
      </c>
      <c r="ES21" s="14" t="str">
        <f>IF(入力シート!EW20="","",TIME(入力シート!EW20,入力シート!EY20,0))</f>
        <v/>
      </c>
      <c r="ET21" s="14" t="str">
        <f t="shared" si="27"/>
        <v/>
      </c>
      <c r="EU21" s="14" t="str">
        <f t="shared" si="37"/>
        <v/>
      </c>
      <c r="EV21" s="14"/>
      <c r="EW21" s="80"/>
      <c r="EX21" s="80"/>
      <c r="EY21" s="94" t="str">
        <f>IF(AND($EW$9="S6",EU21="A"),単価表!$D$7,IF(AND($EW$9="S6",EU21="B"),単価表!$E$7,IF(AND($EW$9="S6",EU21="C"),単価表!$F$7,IF(AND($EW$9="S5",EU21="A"),単価表!$D$8,IF(AND($EW$9="S5",EU21="B"),単価表!$E$8,IF(AND($EW$9="S5",EU21="C"),単価表!$F$8,IF(AND($EW$9="S4",EU21="A"),単価表!$D$9,IF(AND($EW$9="S4",EU21="B"),単価表!$E$9,IF(AND($EW$9="S4",EU21="C"),単価表!$F$9,IF(AND($EW$9="S3",EU21="A"),単価表!$D$10,IF(AND($EW$9="S3",EU21="B"),単価表!$E$10,IF(AND($EW$9="S3",EU21="C"),単価表!$F$10,IF(AND($EW$9="J3",EU21="A"),単価表!$D$14,IF(AND($EW$9="J3",EU21="B"),単価表!$E$14,IF(AND($EW$9="J3",EU21="C"),単価表!$F$14,IF(AND($EW$9="J2",EU21="A"),単価表!$D$15,IF(AND($EW$9="J2",EU21="B"),単価表!$E$15,IF(AND($EW$9="J2",EU21="C"),単価表!$F$15,IF(AND($EW$9="J1",EU21="A"),単価表!$D$16,IF(AND($EW$9="J1",EU21="B"),単価表!$E$16,IF(AND($EW$9="J1",EU21="C"),単価表!$F$16,IF(AND($EW$9="J0",EU21="A"),単価表!$D$16,IF(AND($EW$9="J0",EU21="B"),単価表!$E$16,IF(AND($EW$9="J0",EU21="C"),単価表!$F$16,IF(AND($EW$9="S012",EU21="A"),単価表!$D$11,IF(AND($EW$9="S012",EU21="B"),単価表!$E$11,IF(AND($EW$9="S012",EU21="C"),単価表!$F$11,"")))))))))))))))))))))))))))</f>
        <v/>
      </c>
      <c r="EZ21" s="13" t="str">
        <f>IF(入力シート!FA20="〇",単価表!$D$18,"")</f>
        <v/>
      </c>
      <c r="FA21" s="13" t="str">
        <f>IF(入力シート!FB20="〇",単価表!$D$18,"")</f>
        <v/>
      </c>
      <c r="FB21" s="13" t="str">
        <f>IF(入力シート!FC20="〇",単価表!$D$19,"")</f>
        <v/>
      </c>
      <c r="FC21" s="13" t="str">
        <f>IF(入力シート!FD20="","",IF($FB$5="対象外","算定外",IF(入力シート!FD20="〇",単価表!$D$20)))</f>
        <v/>
      </c>
      <c r="FD21" s="16" t="str">
        <f t="shared" si="29"/>
        <v/>
      </c>
    </row>
    <row r="22" spans="2:160" x14ac:dyDescent="0.45">
      <c r="B22" s="13">
        <v>14</v>
      </c>
      <c r="C22" s="13" t="str">
        <f>IF(入力シート!C21="","",入力シート!C21)</f>
        <v>日</v>
      </c>
      <c r="D22" s="14" t="str">
        <f>IF(入力シート!E21="","",TIME(入力シート!E21,入力シート!G21,0))</f>
        <v/>
      </c>
      <c r="E22" s="14" t="str">
        <f>IF(入力シート!I21="","",TIME(入力シート!I21,入力シート!K21,0))</f>
        <v/>
      </c>
      <c r="F22" s="14" t="str">
        <f t="shared" si="0"/>
        <v/>
      </c>
      <c r="G22" s="14" t="str">
        <f t="shared" si="1"/>
        <v/>
      </c>
      <c r="H22" s="14"/>
      <c r="I22" s="15"/>
      <c r="J22" s="15"/>
      <c r="K22" s="94" t="str">
        <f>IF(AND($I$9="S6",G22="A"),単価表!$D$7,IF(AND($I$9="S6",G22="B"),単価表!$E$7,IF(AND($I$9="S6",G22="C"),単価表!$F$7,IF(AND($I$9="S5",G22="A"),単価表!$D$8,IF(AND($I$9="S5",G22="B"),単価表!$E$8,IF(AND($I$9="S5",G22="C"),単価表!$F$8,IF(AND($I$9="S4",G22="A"),単価表!$D$9,IF(AND($I$9="S4",G22="B"),単価表!$E$9,IF(AND($I$9="S4",G22="C"),単価表!$F$9,IF(AND($I$9="S3",G22="A"),単価表!$D$10,IF(AND($I$9="S3",G22="B"),単価表!$E$10,IF(AND($I$9="S3",G22="C"),単価表!$F$10,IF(AND($I$9="J3",G22="A"),単価表!$D$14,IF(AND($I$9="J3",G22="B"),単価表!$E$14,IF(AND($I$9="J3",G22="C"),単価表!$F$14,IF(AND($I$9="J2",G22="A"),単価表!$D$15,IF(AND($I$9="J2",G22="B"),単価表!$E$15,IF(AND($I$9="J2",G22="C"),単価表!$F$15,IF(AND($I$9="J1",G22="A"),単価表!$D$16,IF(AND($I$9="J1",G22="B"),単価表!$E$16,IF(AND($I$9="J1",G22="C"),単価表!$F$16,IF(AND($I$9="J0",G22="A"),単価表!$D$16,IF(AND($I$9="J0",G22="B"),単価表!$E$16,IF(AND($I$9="J0",G22="C"),単価表!$F$16,IF(AND($I$9="S012",G22="A"),単価表!$D$11,IF(AND($I$9="S012",G22="B"),単価表!$E$11,IF(AND($I$9="S012",G22="C"),単価表!$F$11,"")))))))))))))))))))))))))))</f>
        <v/>
      </c>
      <c r="L22" s="13" t="str">
        <f>IF(入力シート!M21="〇",単価表!$D$18,"")</f>
        <v/>
      </c>
      <c r="M22" s="13" t="str">
        <f>IF(入力シート!N21="〇",単価表!$D$18,"")</f>
        <v/>
      </c>
      <c r="N22" s="13" t="str">
        <f>IF(入力シート!O21="〇",単価表!$D$19,"")</f>
        <v/>
      </c>
      <c r="O22" s="13" t="str">
        <f>IF(入力シート!P21="","",IF($N$5="対象外","算定外",IF(入力シート!P21="〇",単価表!$D$20)))</f>
        <v/>
      </c>
      <c r="P22" s="16" t="str">
        <f t="shared" si="2"/>
        <v/>
      </c>
      <c r="R22" s="13">
        <v>14</v>
      </c>
      <c r="S22" s="13" t="str">
        <f>IF(入力シート!S21="","",入力シート!S21)</f>
        <v>日</v>
      </c>
      <c r="T22" s="14" t="str">
        <f>IF(入力シート!U21="","",TIME(入力シート!U21,入力シート!W21,0))</f>
        <v/>
      </c>
      <c r="U22" s="14" t="str">
        <f>IF(入力シート!Y21="","",TIME(入力シート!Y21,入力シート!AA21,0))</f>
        <v/>
      </c>
      <c r="V22" s="14" t="str">
        <f t="shared" si="3"/>
        <v/>
      </c>
      <c r="W22" s="14" t="str">
        <f t="shared" si="4"/>
        <v/>
      </c>
      <c r="X22" s="14"/>
      <c r="Y22" s="15"/>
      <c r="Z22" s="15"/>
      <c r="AA22" s="94" t="str">
        <f>IF(AND($Y$9="S6",W22="A"),単価表!$D$7,IF(AND($Y$9="S6",W22="B"),単価表!$E$7,IF(AND($Y$9="S6",W22="C"),単価表!$F$7,IF(AND($Y$9="S5",W22="A"),単価表!$D$8,IF(AND($Y$9="S5",W22="B"),単価表!$E$8,IF(AND($Y$9="S5",W22="C"),単価表!$F$8,IF(AND($Y$9="S4",W22="A"),単価表!$D$9,IF(AND($Y$9="S4",W22="B"),単価表!$E$9,IF(AND($Y$9="S4",W22="C"),単価表!$F$9,IF(AND($Y$9="S3",W22="A"),単価表!$D$10,IF(AND($Y$9="S3",W22="B"),単価表!$E$10,IF(AND($Y$9="S3",W22="C"),単価表!$F$10,IF(AND($Y$9="J3",W22="A"),単価表!$D$14,IF(AND($Y$9="J3",W22="B"),単価表!$E$14,IF(AND($Y$9="J3",W22="C"),単価表!$F$14,IF(AND($Y$9="J2",W22="A"),単価表!$D$15,IF(AND($Y$9="J2",W22="B"),単価表!$E$15,IF(AND($Y$9="J2",W22="C"),単価表!$F$15,IF(AND($Y$9="J1",W22="A"),単価表!$D$16,IF(AND($Y$9="J1",W22="B"),単価表!$E$16,IF(AND($Y$9="J1",W22="C"),単価表!$F$16,IF(AND($Y$9="J0",W22="A"),単価表!$D$16,IF(AND($Y$9="J0",W22="B"),単価表!$E$16,IF(AND($Y$9="J0",W22="C"),単価表!$F$16,IF(AND($Y$9="S012",W22="A"),単価表!$D$11,IF(AND($Y$9="S012",W22="B"),単価表!$E$11,IF(AND($Y$9="S012",W22="C"),単価表!$F$11,"")))))))))))))))))))))))))))</f>
        <v/>
      </c>
      <c r="AB22" s="13" t="str">
        <f>IF(入力シート!AC21="〇",単価表!$D$18,"")</f>
        <v/>
      </c>
      <c r="AC22" s="13" t="str">
        <f>IF(入力シート!AD21="〇",単価表!$D$18,"")</f>
        <v/>
      </c>
      <c r="AD22" s="13" t="str">
        <f>IF(入力シート!AE21="〇",単価表!$D$19,"")</f>
        <v/>
      </c>
      <c r="AE22" s="13" t="str">
        <f>IF(入力シート!AF21="","",IF($AE$5="対象外","算定外",IF(入力シート!AF21="〇",単価表!$D$20)))</f>
        <v/>
      </c>
      <c r="AF22" s="16" t="str">
        <f t="shared" si="5"/>
        <v/>
      </c>
      <c r="AH22" s="13">
        <v>14</v>
      </c>
      <c r="AI22" s="13" t="str">
        <f>IF(入力シート!AI21="","",入力シート!AI21)</f>
        <v>日</v>
      </c>
      <c r="AJ22" s="14" t="str">
        <f>IF(入力シート!AK21="","",TIME(入力シート!AK21,入力シート!AM21,0))</f>
        <v/>
      </c>
      <c r="AK22" s="14" t="str">
        <f>IF(入力シート!AO21="","",TIME(入力シート!AO21,入力シート!AQ21,0))</f>
        <v/>
      </c>
      <c r="AL22" s="14" t="str">
        <f t="shared" si="6"/>
        <v/>
      </c>
      <c r="AM22" s="14" t="str">
        <f t="shared" si="30"/>
        <v/>
      </c>
      <c r="AN22" s="14"/>
      <c r="AO22" s="80"/>
      <c r="AP22" s="80"/>
      <c r="AQ22" s="94" t="str">
        <f>IF(AND($AO$9="S6",AM22="A"),単価表!$D$7,IF(AND($AO$9="S6",AM22="B"),単価表!$E$7,IF(AND($AO$9="S6",AM22="C"),単価表!$F$7,IF(AND($AO$9="S5",AM22="A"),単価表!$D$8,IF(AND($AO$9="S5",AM22="B"),単価表!$E$8,IF(AND($AO$9="S5",AM22="C"),単価表!$F$8,IF(AND($AO$9="S4",AM22="A"),単価表!$D$9,IF(AND($AO$9="S4",AM22="B"),単価表!$E$9,IF(AND($AO$9="S4",AM22="C"),単価表!$F$9,IF(AND($AO$9="S3",AM22="A"),単価表!$D$10,IF(AND($AO$9="S3",AM22="B"),単価表!$E$10,IF(AND($AO$9="S3",AM22="C"),単価表!$F$10,IF(AND($AO$9="J3",AM22="A"),単価表!$D$14,IF(AND($AO$9="J3",AM22="B"),単価表!$E$14,IF(AND($AO$9="J3",AM22="C"),単価表!$F$14,IF(AND($AO$9="J2",AM22="A"),単価表!$D$15,IF(AND($AO$9="J2",AM22="B"),単価表!$E$15,IF(AND($AO$9="J2",AM22="C"),単価表!$F$15,IF(AND($AO$9="J1",AM22="A"),単価表!$D$16,IF(AND($AO$9="J1",AM22="B"),単価表!$E$16,IF(AND($AO$9="J1",AM22="C"),単価表!$F$16,IF(AND($AO$9="J0",AM22="A"),単価表!$D$16,IF(AND($AO$9="J0",AM22="B"),単価表!$E$16,IF(AND($AO$9="J0",AM22="C"),単価表!$F$16,IF(AND($AO$9="S012",AM22="A"),単価表!$D$11,IF(AND($AO$9="S012",AM22="B"),単価表!$E$11,IF(AND($AO$9="S012",AM22="C"),単価表!$F$11,"")))))))))))))))))))))))))))</f>
        <v/>
      </c>
      <c r="AR22" s="13" t="str">
        <f>IF(入力シート!AS21="〇",単価表!$D$18,"")</f>
        <v/>
      </c>
      <c r="AS22" s="13" t="str">
        <f>IF(入力シート!AT21="〇",単価表!$D$18,"")</f>
        <v/>
      </c>
      <c r="AT22" s="13" t="str">
        <f>IF(入力シート!AU21="〇",単価表!$D$19,"")</f>
        <v/>
      </c>
      <c r="AU22" s="13" t="str">
        <f>IF(入力シート!AV21="","",IF($AT$5="対象外","算定外",IF(入力シート!AV21="〇",単価表!$D$20)))</f>
        <v/>
      </c>
      <c r="AV22" s="16" t="str">
        <f t="shared" si="8"/>
        <v/>
      </c>
      <c r="AX22" s="13">
        <v>14</v>
      </c>
      <c r="AY22" s="13" t="str">
        <f>IF(入力シート!AY21="","",入力シート!AY21)</f>
        <v>日</v>
      </c>
      <c r="AZ22" s="14" t="str">
        <f>IF(入力シート!BA21="","",TIME(入力シート!BA21,入力シート!BC21,0))</f>
        <v/>
      </c>
      <c r="BA22" s="14" t="str">
        <f>IF(入力シート!BE21="","",TIME(入力シート!BE21,入力シート!BG21,0))</f>
        <v/>
      </c>
      <c r="BB22" s="14" t="str">
        <f t="shared" si="9"/>
        <v/>
      </c>
      <c r="BC22" s="14" t="str">
        <f t="shared" si="31"/>
        <v/>
      </c>
      <c r="BD22" s="14"/>
      <c r="BE22" s="80"/>
      <c r="BF22" s="80"/>
      <c r="BG22" s="94" t="str">
        <f>IF(AND($BE$9="S6",BC22="A"),単価表!$D$7,IF(AND($BE$9="S6",BC22="B"),単価表!$E$7,IF(AND($BE$9="S6",BC22="C"),単価表!$F$7,IF(AND($BE$9="S5",BC22="A"),単価表!$D$8,IF(AND($BE$9="S5",BC22="B"),単価表!$E$8,IF(AND($BE$9="S5",BC22="C"),単価表!$F$8,IF(AND($BE$9="S4",BC22="A"),単価表!$D$9,IF(AND($BE$9="S4",BC22="B"),単価表!$E$9,IF(AND($BE$9="S4",BC22="C"),単価表!$F$9,IF(AND($BE$9="S3",BC22="A"),単価表!$D$10,IF(AND($BE$9="S3",BC22="B"),単価表!$E$10,IF(AND($BE$9="S3",BC22="C"),単価表!$F$10,IF(AND($BE$9="J3",BC22="A"),単価表!$D$14,IF(AND($BE$9="J3",BC22="B"),単価表!$E$14,IF(AND($BE$9="J3",BC22="C"),単価表!$F$14,IF(AND($BE$9="J2",BC22="A"),単価表!$D$15,IF(AND($BE$9="J2",BC22="B"),単価表!$E$15,IF(AND($BE$9="J2",BC22="C"),単価表!$F$15,IF(AND($BE$9="J1",BC22="A"),単価表!$D$16,IF(AND($BE$9="J1",BC22="B"),単価表!$E$16,IF(AND($BE$9="J1",BC22="C"),単価表!$F$16,IF(AND($BE$9="J0",BC22="A"),単価表!$D$16,IF(AND($BE$9="J0",BC22="B"),単価表!$E$16,IF(AND($BE$9="J0",BC22="C"),単価表!$F$16,IF(AND($BE$9="S012",BC22="A"),単価表!$D$11,IF(AND($BE$9="S012",BC22="B"),単価表!$E$11,IF(AND($BE$9="S012",BC22="C"),単価表!$F$11,"")))))))))))))))))))))))))))</f>
        <v/>
      </c>
      <c r="BH22" s="13" t="str">
        <f>IF(入力シート!BI21="〇",単価表!$D$18,"")</f>
        <v/>
      </c>
      <c r="BI22" s="13" t="str">
        <f>IF(入力シート!BJ21="〇",単価表!$D$18,"")</f>
        <v/>
      </c>
      <c r="BJ22" s="13" t="str">
        <f>IF(入力シート!BK21="〇",単価表!$D$19,"")</f>
        <v/>
      </c>
      <c r="BK22" s="13" t="str">
        <f>IF(入力シート!BL21="","",IF($BJ$5="対象外","算定外",IF(入力シート!BL21="〇",単価表!$D$20)))</f>
        <v/>
      </c>
      <c r="BL22" s="16" t="str">
        <f t="shared" si="11"/>
        <v/>
      </c>
      <c r="BN22" s="13">
        <v>14</v>
      </c>
      <c r="BO22" s="13" t="str">
        <f>IF(入力シート!BO21="","",入力シート!BO21)</f>
        <v>日</v>
      </c>
      <c r="BP22" s="14" t="str">
        <f>IF(入力シート!BQ21="","",TIME(入力シート!BQ21,入力シート!BS21,0))</f>
        <v/>
      </c>
      <c r="BQ22" s="14" t="str">
        <f>IF(入力シート!BU21="","",TIME(入力シート!BU21,入力シート!BW21,0))</f>
        <v/>
      </c>
      <c r="BR22" s="14" t="str">
        <f t="shared" si="12"/>
        <v/>
      </c>
      <c r="BS22" s="14" t="str">
        <f t="shared" si="32"/>
        <v/>
      </c>
      <c r="BT22" s="14"/>
      <c r="BU22" s="80"/>
      <c r="BV22" s="80"/>
      <c r="BW22" s="94" t="str">
        <f>IF(AND($BU$9="S6",BS22="A"),単価表!$D$7,IF(AND($BU$9="S6",BS22="B"),単価表!$E$7,IF(AND($BU$9="S6",BS22="C"),単価表!$F$7,IF(AND($BU$9="S5",BS22="A"),単価表!$D$8,IF(AND($BU$9="S5",BS22="B"),単価表!$E$8,IF(AND($BU$9="S5",BS22="C"),単価表!$F$8,IF(AND($BU$9="S4",BS22="A"),単価表!$D$9,IF(AND($BU$9="S4",BS22="B"),単価表!$E$9,IF(AND($BU$9="S4",BS22="C"),単価表!$F$9,IF(AND($BU$9="S3",BS22="A"),単価表!$D$10,IF(AND($BU$9="S3",BS22="B"),単価表!$E$10,IF(AND($BU$9="S3",BS22="C"),単価表!$F$10,IF(AND($BU$9="J3",BS22="A"),単価表!$D$14,IF(AND($BU$9="J3",BS22="B"),単価表!$E$14,IF(AND($BU$9="J3",BS22="C"),単価表!$F$14,IF(AND($BU$9="J2",BS22="A"),単価表!$D$15,IF(AND($BU$9="J2",BS22="B"),単価表!$E$15,IF(AND($BU$9="J2",BS22="C"),単価表!$F$15,IF(AND($BU$9="J1",BS22="A"),単価表!$D$16,IF(AND($BU$9="J1",BS22="B"),単価表!$E$16,IF(AND($BU$9="J1",BS22="C"),単価表!$F$16,IF(AND($BU$9="J0",BS22="A"),単価表!$D$16,IF(AND($BU$9="J0",BS22="B"),単価表!$E$16,IF(AND($BU$9="J0",BS22="C"),単価表!$F$16,IF(AND($BU$9="S012",BS22="A"),単価表!$D$11,IF(AND($BU$9="S012",BS22="B"),単価表!$E$11,IF(AND($BU$9="S012",BS22="C"),単価表!$F$11,"")))))))))))))))))))))))))))</f>
        <v/>
      </c>
      <c r="BX22" s="13" t="str">
        <f>IF(入力シート!BY21="〇",単価表!$D$18,"")</f>
        <v/>
      </c>
      <c r="BY22" s="13" t="str">
        <f>IF(入力シート!BZ21="〇",単価表!$D$18,"")</f>
        <v/>
      </c>
      <c r="BZ22" s="13" t="str">
        <f>IF(入力シート!CA21="〇",単価表!$D$19,"")</f>
        <v/>
      </c>
      <c r="CA22" s="13" t="str">
        <f>IF(入力シート!CB21="","",IF($BZ$5="対象外","算定外",IF(入力シート!CB21="〇",単価表!$D$20)))</f>
        <v/>
      </c>
      <c r="CB22" s="16" t="str">
        <f t="shared" si="14"/>
        <v/>
      </c>
      <c r="CD22" s="13">
        <v>14</v>
      </c>
      <c r="CE22" s="13" t="str">
        <f>IF(入力シート!CE21="","",入力シート!CE21)</f>
        <v>日</v>
      </c>
      <c r="CF22" s="14" t="str">
        <f>IF(入力シート!CG21="","",TIME(入力シート!CG21,入力シート!CI21,0))</f>
        <v/>
      </c>
      <c r="CG22" s="14" t="str">
        <f>IF(入力シート!CK21="","",TIME(入力シート!CK21,入力シート!CM21,0))</f>
        <v/>
      </c>
      <c r="CH22" s="14" t="str">
        <f t="shared" si="15"/>
        <v/>
      </c>
      <c r="CI22" s="14" t="str">
        <f t="shared" si="33"/>
        <v/>
      </c>
      <c r="CJ22" s="14"/>
      <c r="CK22" s="80"/>
      <c r="CL22" s="80"/>
      <c r="CM22" s="94" t="str">
        <f>IF(AND($CK$9="S6",CI22="A"),単価表!$D$7,IF(AND($CK$9="S6",CI22="B"),単価表!$E$7,IF(AND($CK$9="S6",CI22="C"),単価表!$F$7,IF(AND($CK$9="S5",CI22="A"),単価表!$D$8,IF(AND($CK$9="S5",CI22="B"),単価表!$E$8,IF(AND($CK$9="S5",CI22="C"),単価表!$F$8,IF(AND($CK$9="S4",CI22="A"),単価表!$D$9,IF(AND($CK$9="S4",CI22="B"),単価表!$E$9,IF(AND($CK$9="S4",CI22="C"),単価表!$F$9,IF(AND($CK$9="S3",CI22="A"),単価表!$D$10,IF(AND($CK$9="S3",CI22="B"),単価表!$E$10,IF(AND($CK$9="S3",CI22="C"),単価表!$F$10,IF(AND($CK$9="J3",CI22="A"),単価表!$D$14,IF(AND($CK$9="J3",CI22="B"),単価表!$E$14,IF(AND($CK$9="J3",CI22="C"),単価表!$F$14,IF(AND($CK$9="J2",CI22="A"),単価表!$D$15,IF(AND($CK$9="J2",CI22="B"),単価表!$E$15,IF(AND($CK$9="J2",CI22="C"),単価表!$F$15,IF(AND($CK$9="J1",CI22="A"),単価表!$D$16,IF(AND($CK$9="J1",CI22="B"),単価表!$E$16,IF(AND($CK$9="J1",CI22="C"),単価表!$F$16,IF(AND($CK$9="J0",CI22="A"),単価表!$D$16,IF(AND($CK$9="J0",CI22="B"),単価表!$E$16,IF(AND($CK$9="J0",CI22="C"),単価表!$F$16,IF(AND($CK$9="S012",CI22="A"),単価表!$D$11,IF(AND($CK$9="S012",CI22="B"),単価表!$E$11,IF(AND($CK$9="S012",CI22="C"),単価表!$F$11,"")))))))))))))))))))))))))))</f>
        <v/>
      </c>
      <c r="CN22" s="13" t="str">
        <f>IF(入力シート!CO21="〇",単価表!$D$18,"")</f>
        <v/>
      </c>
      <c r="CO22" s="13" t="str">
        <f>IF(入力シート!CP21="〇",単価表!$D$18,"")</f>
        <v/>
      </c>
      <c r="CP22" s="13" t="str">
        <f>IF(入力シート!CQ21="〇",単価表!$D$19,"")</f>
        <v/>
      </c>
      <c r="CQ22" s="13" t="str">
        <f>IF(入力シート!CR21="","",IF($CP$5="対象外","算定外",IF(入力シート!CR21="〇",単価表!$D$20)))</f>
        <v/>
      </c>
      <c r="CR22" s="16" t="str">
        <f t="shared" si="17"/>
        <v/>
      </c>
      <c r="CT22" s="13">
        <v>14</v>
      </c>
      <c r="CU22" s="13" t="str">
        <f>IF(入力シート!CU21="","",入力シート!CU21)</f>
        <v>日</v>
      </c>
      <c r="CV22" s="14" t="str">
        <f>IF(入力シート!CW21="","",TIME(入力シート!CW21,入力シート!CY21,0))</f>
        <v/>
      </c>
      <c r="CW22" s="14" t="str">
        <f>IF(入力シート!DA21="","",TIME(入力シート!DA21,入力シート!DC21,0))</f>
        <v/>
      </c>
      <c r="CX22" s="14" t="str">
        <f t="shared" si="18"/>
        <v/>
      </c>
      <c r="CY22" s="14" t="str">
        <f t="shared" si="34"/>
        <v/>
      </c>
      <c r="CZ22" s="14"/>
      <c r="DA22" s="80"/>
      <c r="DB22" s="80"/>
      <c r="DC22" s="94" t="str">
        <f>IF(AND($DA$9="S6",CY22="A"),単価表!$D$7,IF(AND($DA$9="S6",CY22="B"),単価表!$E$7,IF(AND($DA$9="S6",CY22="C"),単価表!$F$7,IF(AND($DA$9="S5",CY22="A"),単価表!$D$8,IF(AND($DA$9="S5",CY22="B"),単価表!$E$8,IF(AND($DA$9="S5",CY22="C"),単価表!$F$8,IF(AND($DA$9="S4",CY22="A"),単価表!$D$9,IF(AND($DA$9="S4",CY22="B"),単価表!$E$9,IF(AND($DA$9="S4",CY22="C"),単価表!$F$9,IF(AND($DA$9="S3",CY22="A"),単価表!$D$10,IF(AND($DA$9="S3",CY22="B"),単価表!$E$10,IF(AND($DA$9="S3",CY22="C"),単価表!$F$10,IF(AND($DA$9="J3",CY22="A"),単価表!$D$14,IF(AND($DA$9="J3",CY22="B"),単価表!$E$14,IF(AND($DA$9="J3",CY22="C"),単価表!$F$14,IF(AND($DA$9="J2",CY22="A"),単価表!$D$15,IF(AND($DA$9="J2",CY22="B"),単価表!$E$15,IF(AND($DA$9="J2",CY22="C"),単価表!$F$15,IF(AND($DA$9="J1",CY22="A"),単価表!$D$16,IF(AND($DA$9="J1",CY22="B"),単価表!$E$16,IF(AND($DA$9="J1",CY22="C"),単価表!$F$16,IF(AND($DA$9="J0",CY22="A"),単価表!$D$16,IF(AND($DA$9="J0",CY22="B"),単価表!$E$16,IF(AND($DA$9="J0",CY22="C"),単価表!$F$16,IF(AND($DA$9="S012",CY22="A"),単価表!$D$11,IF(AND($DA$9="S012",CY22="B"),単価表!$E$11,IF(AND($DA$9="S012",CY22="C"),単価表!$F$11,"")))))))))))))))))))))))))))</f>
        <v/>
      </c>
      <c r="DD22" s="13" t="str">
        <f>IF(入力シート!DE21="〇",単価表!$D$18,"")</f>
        <v/>
      </c>
      <c r="DE22" s="13" t="str">
        <f>IF(入力シート!DF21="〇",単価表!$D$18,"")</f>
        <v/>
      </c>
      <c r="DF22" s="13" t="str">
        <f>IF(入力シート!DG21="〇",単価表!$D$19,"")</f>
        <v/>
      </c>
      <c r="DG22" s="13" t="str">
        <f>IF(入力シート!DH21="","",IF($DF$5="対象外","算定外",IF(入力シート!DH21="〇",単価表!$D$20)))</f>
        <v/>
      </c>
      <c r="DH22" s="16" t="str">
        <f t="shared" si="20"/>
        <v/>
      </c>
      <c r="DJ22" s="13">
        <v>14</v>
      </c>
      <c r="DK22" s="13" t="str">
        <f>IF(入力シート!DK21="","",入力シート!DK21)</f>
        <v>日</v>
      </c>
      <c r="DL22" s="14" t="str">
        <f>IF(入力シート!DM21="","",TIME(入力シート!DM21,入力シート!DO21,0))</f>
        <v/>
      </c>
      <c r="DM22" s="14" t="str">
        <f>IF(入力シート!DQ21="","",TIME(入力シート!DQ21,入力シート!DS21,0))</f>
        <v/>
      </c>
      <c r="DN22" s="14" t="str">
        <f t="shared" si="21"/>
        <v/>
      </c>
      <c r="DO22" s="14" t="str">
        <f t="shared" si="35"/>
        <v/>
      </c>
      <c r="DP22" s="14"/>
      <c r="DQ22" s="80"/>
      <c r="DR22" s="80"/>
      <c r="DS22" s="94" t="str">
        <f>IF(AND($DQ$9="S6",DO22="A"),単価表!$D$7,IF(AND($DQ$9="S6",DO22="B"),単価表!$E$7,IF(AND($DQ$9="S6",DO22="C"),単価表!$F$7,IF(AND($DQ$9="S5",DO22="A"),単価表!$D$8,IF(AND($DQ$9="S5",DO22="B"),単価表!$E$8,IF(AND($DQ$9="S5",DO22="C"),単価表!$F$8,IF(AND($DQ$9="S4",DO22="A"),単価表!$D$9,IF(AND($DQ$9="S4",DO22="B"),単価表!$E$9,IF(AND($DQ$9="S4",DO22="C"),単価表!$F$9,IF(AND($DQ$9="S3",DO22="A"),単価表!$D$10,IF(AND($DQ$9="S3",DO22="B"),単価表!$E$10,IF(AND($DQ$9="S3",DO22="C"),単価表!$F$10,IF(AND($DQ$9="J3",DO22="A"),単価表!$D$14,IF(AND($DQ$9="J3",DO22="B"),単価表!$E$14,IF(AND($DQ$9="J3",DO22="C"),単価表!$F$14,IF(AND($DQ$9="J2",DO22="A"),単価表!$D$15,IF(AND($DQ$9="J2",DO22="B"),単価表!$E$15,IF(AND($DQ$9="J2",DO22="C"),単価表!$F$15,IF(AND($DQ$9="J1",DO22="A"),単価表!$D$16,IF(AND($DQ$9="J1",DO22="B"),単価表!$E$16,IF(AND($DQ$9="J1",DO22="C"),単価表!$F$16,IF(AND($DQ$9="J0",DO22="A"),単価表!$D$16,IF(AND($DQ$9="J0",DO22="B"),単価表!$E$16,IF(AND($DQ$9="J0",DO22="C"),単価表!$F$16,IF(AND($DQ$9="S012",DO22="A"),単価表!$D$11,IF(AND($DQ$9="S012",DO22="B"),単価表!$E$11,IF(AND($DQ$9="S012",DO22="C"),単価表!$F$11,"")))))))))))))))))))))))))))</f>
        <v/>
      </c>
      <c r="DT22" s="13" t="str">
        <f>IF(入力シート!DU21="〇",単価表!$D$18,"")</f>
        <v/>
      </c>
      <c r="DU22" s="13" t="str">
        <f>IF(入力シート!DV21="〇",単価表!$D$18,"")</f>
        <v/>
      </c>
      <c r="DV22" s="13" t="str">
        <f>IF(入力シート!DW21="〇",単価表!$D$19,"")</f>
        <v/>
      </c>
      <c r="DW22" s="13" t="str">
        <f>IF(入力シート!DX21="","",IF($DV$5="対象外","算定外",IF(入力シート!DX21="〇",単価表!$D$20)))</f>
        <v/>
      </c>
      <c r="DX22" s="16" t="str">
        <f t="shared" si="23"/>
        <v/>
      </c>
      <c r="DZ22" s="13">
        <v>14</v>
      </c>
      <c r="EA22" s="13" t="str">
        <f>IF(入力シート!EA21="","",入力シート!EA21)</f>
        <v>日</v>
      </c>
      <c r="EB22" s="14" t="str">
        <f>IF(入力シート!EC21="","",TIME(入力シート!EC21,入力シート!EE21,0))</f>
        <v/>
      </c>
      <c r="EC22" s="14" t="str">
        <f>IF(入力シート!EG21="","",TIME(入力シート!EG21,入力シート!EI21,0))</f>
        <v/>
      </c>
      <c r="ED22" s="14" t="str">
        <f t="shared" si="24"/>
        <v/>
      </c>
      <c r="EE22" s="14" t="str">
        <f t="shared" si="36"/>
        <v/>
      </c>
      <c r="EF22" s="14"/>
      <c r="EG22" s="80"/>
      <c r="EH22" s="80"/>
      <c r="EI22" s="94" t="str">
        <f>IF(AND($EG$9="S6",EE22="A"),単価表!$D$7,IF(AND($EG$9="S6",EE22="B"),単価表!$E$7,IF(AND($EG$9="S6",EE22="C"),単価表!$F$7,IF(AND($EG$9="S5",EE22="A"),単価表!$D$8,IF(AND($EG$9="S5",EE22="B"),単価表!$E$8,IF(AND($EG$9="S5",EE22="C"),単価表!$F$8,IF(AND($EG$9="S4",EE22="A"),単価表!$D$9,IF(AND($EG$9="S4",EE22="B"),単価表!$E$9,IF(AND($EG$9="S4",EE22="C"),単価表!$F$9,IF(AND($EG$9="S3",EE22="A"),単価表!$D$10,IF(AND($EG$9="S3",EE22="B"),単価表!$E$10,IF(AND($EG$9="S3",EE22="C"),単価表!$F$10,IF(AND($EG$9="J3",EE22="A"),単価表!$D$14,IF(AND($EG$9="J3",EE22="B"),単価表!$E$14,IF(AND($EG$9="J3",EE22="C"),単価表!$F$14,IF(AND($EG$9="J2",EE22="A"),単価表!$D$15,IF(AND($EG$9="J2",EE22="B"),単価表!$E$15,IF(AND($EG$9="J2",EE22="C"),単価表!$F$15,IF(AND($EG$9="J1",EE22="A"),単価表!$D$16,IF(AND($EG$9="J1",EE22="B"),単価表!$E$16,IF(AND($EG$9="J1",EE22="C"),単価表!$F$16,IF(AND($EG$9="J0",EE22="A"),単価表!$D$16,IF(AND($EG$9="J0",EE22="B"),単価表!$E$16,IF(AND($EG$9="J0",EE22="C"),単価表!$F$16,IF(AND($EG$9="S012",EE22="A"),単価表!$D$11,IF(AND($EG$9="S012",EE22="B"),単価表!$E$11,IF(AND($EG$9="S012",EE22="C"),単価表!$F$11,"")))))))))))))))))))))))))))</f>
        <v/>
      </c>
      <c r="EJ22" s="13" t="str">
        <f>IF(入力シート!EK21="〇",単価表!$D$18,"")</f>
        <v/>
      </c>
      <c r="EK22" s="13" t="str">
        <f>IF(入力シート!EL21="〇",単価表!$D$18,"")</f>
        <v/>
      </c>
      <c r="EL22" s="13" t="str">
        <f>IF(入力シート!EM21="〇",単価表!$D$19,"")</f>
        <v/>
      </c>
      <c r="EM22" s="13" t="str">
        <f>IF(入力シート!EN21="","",IF($EL$5="対象外","算定外",IF(入力シート!EN21="〇",単価表!$D$20)))</f>
        <v/>
      </c>
      <c r="EN22" s="16" t="str">
        <f t="shared" si="26"/>
        <v/>
      </c>
      <c r="EP22" s="13">
        <v>14</v>
      </c>
      <c r="EQ22" s="13" t="str">
        <f>IF(入力シート!EQ21="","",入力シート!EQ21)</f>
        <v>日</v>
      </c>
      <c r="ER22" s="14" t="str">
        <f>IF(入力シート!ES21="","",TIME(入力シート!ES21,入力シート!EU21,0))</f>
        <v/>
      </c>
      <c r="ES22" s="14" t="str">
        <f>IF(入力シート!EW21="","",TIME(入力シート!EW21,入力シート!EY21,0))</f>
        <v/>
      </c>
      <c r="ET22" s="14" t="str">
        <f t="shared" si="27"/>
        <v/>
      </c>
      <c r="EU22" s="14" t="str">
        <f t="shared" si="37"/>
        <v/>
      </c>
      <c r="EV22" s="14"/>
      <c r="EW22" s="80"/>
      <c r="EX22" s="80"/>
      <c r="EY22" s="94" t="str">
        <f>IF(AND($EW$9="S6",EU22="A"),単価表!$D$7,IF(AND($EW$9="S6",EU22="B"),単価表!$E$7,IF(AND($EW$9="S6",EU22="C"),単価表!$F$7,IF(AND($EW$9="S5",EU22="A"),単価表!$D$8,IF(AND($EW$9="S5",EU22="B"),単価表!$E$8,IF(AND($EW$9="S5",EU22="C"),単価表!$F$8,IF(AND($EW$9="S4",EU22="A"),単価表!$D$9,IF(AND($EW$9="S4",EU22="B"),単価表!$E$9,IF(AND($EW$9="S4",EU22="C"),単価表!$F$9,IF(AND($EW$9="S3",EU22="A"),単価表!$D$10,IF(AND($EW$9="S3",EU22="B"),単価表!$E$10,IF(AND($EW$9="S3",EU22="C"),単価表!$F$10,IF(AND($EW$9="J3",EU22="A"),単価表!$D$14,IF(AND($EW$9="J3",EU22="B"),単価表!$E$14,IF(AND($EW$9="J3",EU22="C"),単価表!$F$14,IF(AND($EW$9="J2",EU22="A"),単価表!$D$15,IF(AND($EW$9="J2",EU22="B"),単価表!$E$15,IF(AND($EW$9="J2",EU22="C"),単価表!$F$15,IF(AND($EW$9="J1",EU22="A"),単価表!$D$16,IF(AND($EW$9="J1",EU22="B"),単価表!$E$16,IF(AND($EW$9="J1",EU22="C"),単価表!$F$16,IF(AND($EW$9="J0",EU22="A"),単価表!$D$16,IF(AND($EW$9="J0",EU22="B"),単価表!$E$16,IF(AND($EW$9="J0",EU22="C"),単価表!$F$16,IF(AND($EW$9="S012",EU22="A"),単価表!$D$11,IF(AND($EW$9="S012",EU22="B"),単価表!$E$11,IF(AND($EW$9="S012",EU22="C"),単価表!$F$11,"")))))))))))))))))))))))))))</f>
        <v/>
      </c>
      <c r="EZ22" s="13" t="str">
        <f>IF(入力シート!FA21="〇",単価表!$D$18,"")</f>
        <v/>
      </c>
      <c r="FA22" s="13" t="str">
        <f>IF(入力シート!FB21="〇",単価表!$D$18,"")</f>
        <v/>
      </c>
      <c r="FB22" s="13" t="str">
        <f>IF(入力シート!FC21="〇",単価表!$D$19,"")</f>
        <v/>
      </c>
      <c r="FC22" s="13" t="str">
        <f>IF(入力シート!FD21="","",IF($FB$5="対象外","算定外",IF(入力シート!FD21="〇",単価表!$D$20)))</f>
        <v/>
      </c>
      <c r="FD22" s="16" t="str">
        <f t="shared" si="29"/>
        <v/>
      </c>
    </row>
    <row r="23" spans="2:160" x14ac:dyDescent="0.45">
      <c r="B23" s="13">
        <v>15</v>
      </c>
      <c r="C23" s="13" t="str">
        <f>IF(入力シート!C22="","",入力シート!C22)</f>
        <v>月</v>
      </c>
      <c r="D23" s="14" t="str">
        <f>IF(入力シート!E22="","",TIME(入力シート!E22,入力シート!G22,0))</f>
        <v/>
      </c>
      <c r="E23" s="14" t="str">
        <f>IF(入力シート!I22="","",TIME(入力シート!I22,入力シート!K22,0))</f>
        <v/>
      </c>
      <c r="F23" s="14" t="str">
        <f t="shared" si="0"/>
        <v/>
      </c>
      <c r="G23" s="14" t="str">
        <f t="shared" si="1"/>
        <v/>
      </c>
      <c r="H23" s="14"/>
      <c r="I23" s="15"/>
      <c r="J23" s="15"/>
      <c r="K23" s="94" t="str">
        <f>IF(AND($I$9="S6",G23="A"),単価表!$D$7,IF(AND($I$9="S6",G23="B"),単価表!$E$7,IF(AND($I$9="S6",G23="C"),単価表!$F$7,IF(AND($I$9="S5",G23="A"),単価表!$D$8,IF(AND($I$9="S5",G23="B"),単価表!$E$8,IF(AND($I$9="S5",G23="C"),単価表!$F$8,IF(AND($I$9="S4",G23="A"),単価表!$D$9,IF(AND($I$9="S4",G23="B"),単価表!$E$9,IF(AND($I$9="S4",G23="C"),単価表!$F$9,IF(AND($I$9="S3",G23="A"),単価表!$D$10,IF(AND($I$9="S3",G23="B"),単価表!$E$10,IF(AND($I$9="S3",G23="C"),単価表!$F$10,IF(AND($I$9="J3",G23="A"),単価表!$D$14,IF(AND($I$9="J3",G23="B"),単価表!$E$14,IF(AND($I$9="J3",G23="C"),単価表!$F$14,IF(AND($I$9="J2",G23="A"),単価表!$D$15,IF(AND($I$9="J2",G23="B"),単価表!$E$15,IF(AND($I$9="J2",G23="C"),単価表!$F$15,IF(AND($I$9="J1",G23="A"),単価表!$D$16,IF(AND($I$9="J1",G23="B"),単価表!$E$16,IF(AND($I$9="J1",G23="C"),単価表!$F$16,IF(AND($I$9="J0",G23="A"),単価表!$D$16,IF(AND($I$9="J0",G23="B"),単価表!$E$16,IF(AND($I$9="J0",G23="C"),単価表!$F$16,IF(AND($I$9="S012",G23="A"),単価表!$D$11,IF(AND($I$9="S012",G23="B"),単価表!$E$11,IF(AND($I$9="S012",G23="C"),単価表!$F$11,"")))))))))))))))))))))))))))</f>
        <v/>
      </c>
      <c r="L23" s="13" t="str">
        <f>IF(入力シート!M22="〇",単価表!$D$18,"")</f>
        <v/>
      </c>
      <c r="M23" s="13" t="str">
        <f>IF(入力シート!N22="〇",単価表!$D$18,"")</f>
        <v/>
      </c>
      <c r="N23" s="13" t="str">
        <f>IF(入力シート!O22="〇",単価表!$D$19,"")</f>
        <v/>
      </c>
      <c r="O23" s="13" t="str">
        <f>IF(入力シート!P22="","",IF($N$5="対象外","算定外",IF(入力シート!P22="〇",単価表!$D$20)))</f>
        <v/>
      </c>
      <c r="P23" s="16" t="str">
        <f t="shared" si="2"/>
        <v/>
      </c>
      <c r="R23" s="13">
        <v>15</v>
      </c>
      <c r="S23" s="13" t="str">
        <f>IF(入力シート!S22="","",入力シート!S22)</f>
        <v>月</v>
      </c>
      <c r="T23" s="14" t="str">
        <f>IF(入力シート!U22="","",TIME(入力シート!U22,入力シート!W22,0))</f>
        <v/>
      </c>
      <c r="U23" s="14" t="str">
        <f>IF(入力シート!Y22="","",TIME(入力シート!Y22,入力シート!AA22,0))</f>
        <v/>
      </c>
      <c r="V23" s="14" t="str">
        <f t="shared" si="3"/>
        <v/>
      </c>
      <c r="W23" s="14" t="str">
        <f t="shared" si="4"/>
        <v/>
      </c>
      <c r="X23" s="14"/>
      <c r="Y23" s="15"/>
      <c r="Z23" s="15"/>
      <c r="AA23" s="94" t="str">
        <f>IF(AND($Y$9="S6",W23="A"),単価表!$D$7,IF(AND($Y$9="S6",W23="B"),単価表!$E$7,IF(AND($Y$9="S6",W23="C"),単価表!$F$7,IF(AND($Y$9="S5",W23="A"),単価表!$D$8,IF(AND($Y$9="S5",W23="B"),単価表!$E$8,IF(AND($Y$9="S5",W23="C"),単価表!$F$8,IF(AND($Y$9="S4",W23="A"),単価表!$D$9,IF(AND($Y$9="S4",W23="B"),単価表!$E$9,IF(AND($Y$9="S4",W23="C"),単価表!$F$9,IF(AND($Y$9="S3",W23="A"),単価表!$D$10,IF(AND($Y$9="S3",W23="B"),単価表!$E$10,IF(AND($Y$9="S3",W23="C"),単価表!$F$10,IF(AND($Y$9="J3",W23="A"),単価表!$D$14,IF(AND($Y$9="J3",W23="B"),単価表!$E$14,IF(AND($Y$9="J3",W23="C"),単価表!$F$14,IF(AND($Y$9="J2",W23="A"),単価表!$D$15,IF(AND($Y$9="J2",W23="B"),単価表!$E$15,IF(AND($Y$9="J2",W23="C"),単価表!$F$15,IF(AND($Y$9="J1",W23="A"),単価表!$D$16,IF(AND($Y$9="J1",W23="B"),単価表!$E$16,IF(AND($Y$9="J1",W23="C"),単価表!$F$16,IF(AND($Y$9="J0",W23="A"),単価表!$D$16,IF(AND($Y$9="J0",W23="B"),単価表!$E$16,IF(AND($Y$9="J0",W23="C"),単価表!$F$16,IF(AND($Y$9="S012",W23="A"),単価表!$D$11,IF(AND($Y$9="S012",W23="B"),単価表!$E$11,IF(AND($Y$9="S012",W23="C"),単価表!$F$11,"")))))))))))))))))))))))))))</f>
        <v/>
      </c>
      <c r="AB23" s="13" t="str">
        <f>IF(入力シート!AC22="〇",単価表!$D$18,"")</f>
        <v/>
      </c>
      <c r="AC23" s="13" t="str">
        <f>IF(入力シート!AD22="〇",単価表!$D$18,"")</f>
        <v/>
      </c>
      <c r="AD23" s="13" t="str">
        <f>IF(入力シート!AE22="〇",単価表!$D$19,"")</f>
        <v/>
      </c>
      <c r="AE23" s="13" t="str">
        <f>IF(入力シート!AF22="","",IF($AE$5="対象外","算定外",IF(入力シート!AF22="〇",単価表!$D$20)))</f>
        <v/>
      </c>
      <c r="AF23" s="16" t="str">
        <f t="shared" si="5"/>
        <v/>
      </c>
      <c r="AH23" s="13">
        <v>15</v>
      </c>
      <c r="AI23" s="13" t="str">
        <f>IF(入力シート!AI22="","",入力シート!AI22)</f>
        <v>月</v>
      </c>
      <c r="AJ23" s="14" t="str">
        <f>IF(入力シート!AK22="","",TIME(入力シート!AK22,入力シート!AM22,0))</f>
        <v/>
      </c>
      <c r="AK23" s="14" t="str">
        <f>IF(入力シート!AO22="","",TIME(入力シート!AO22,入力シート!AQ22,0))</f>
        <v/>
      </c>
      <c r="AL23" s="14" t="str">
        <f t="shared" si="6"/>
        <v/>
      </c>
      <c r="AM23" s="14" t="str">
        <f t="shared" si="30"/>
        <v/>
      </c>
      <c r="AN23" s="14"/>
      <c r="AO23" s="80"/>
      <c r="AP23" s="80"/>
      <c r="AQ23" s="94" t="str">
        <f>IF(AND($AO$9="S6",AM23="A"),単価表!$D$7,IF(AND($AO$9="S6",AM23="B"),単価表!$E$7,IF(AND($AO$9="S6",AM23="C"),単価表!$F$7,IF(AND($AO$9="S5",AM23="A"),単価表!$D$8,IF(AND($AO$9="S5",AM23="B"),単価表!$E$8,IF(AND($AO$9="S5",AM23="C"),単価表!$F$8,IF(AND($AO$9="S4",AM23="A"),単価表!$D$9,IF(AND($AO$9="S4",AM23="B"),単価表!$E$9,IF(AND($AO$9="S4",AM23="C"),単価表!$F$9,IF(AND($AO$9="S3",AM23="A"),単価表!$D$10,IF(AND($AO$9="S3",AM23="B"),単価表!$E$10,IF(AND($AO$9="S3",AM23="C"),単価表!$F$10,IF(AND($AO$9="J3",AM23="A"),単価表!$D$14,IF(AND($AO$9="J3",AM23="B"),単価表!$E$14,IF(AND($AO$9="J3",AM23="C"),単価表!$F$14,IF(AND($AO$9="J2",AM23="A"),単価表!$D$15,IF(AND($AO$9="J2",AM23="B"),単価表!$E$15,IF(AND($AO$9="J2",AM23="C"),単価表!$F$15,IF(AND($AO$9="J1",AM23="A"),単価表!$D$16,IF(AND($AO$9="J1",AM23="B"),単価表!$E$16,IF(AND($AO$9="J1",AM23="C"),単価表!$F$16,IF(AND($AO$9="J0",AM23="A"),単価表!$D$16,IF(AND($AO$9="J0",AM23="B"),単価表!$E$16,IF(AND($AO$9="J0",AM23="C"),単価表!$F$16,IF(AND($AO$9="S012",AM23="A"),単価表!$D$11,IF(AND($AO$9="S012",AM23="B"),単価表!$E$11,IF(AND($AO$9="S012",AM23="C"),単価表!$F$11,"")))))))))))))))))))))))))))</f>
        <v/>
      </c>
      <c r="AR23" s="13" t="str">
        <f>IF(入力シート!AS22="〇",単価表!$D$18,"")</f>
        <v/>
      </c>
      <c r="AS23" s="13" t="str">
        <f>IF(入力シート!AT22="〇",単価表!$D$18,"")</f>
        <v/>
      </c>
      <c r="AT23" s="13" t="str">
        <f>IF(入力シート!AU22="〇",単価表!$D$19,"")</f>
        <v/>
      </c>
      <c r="AU23" s="13" t="str">
        <f>IF(入力シート!AV22="","",IF($AT$5="対象外","算定外",IF(入力シート!AV22="〇",単価表!$D$20)))</f>
        <v/>
      </c>
      <c r="AV23" s="16" t="str">
        <f t="shared" si="8"/>
        <v/>
      </c>
      <c r="AX23" s="13">
        <v>15</v>
      </c>
      <c r="AY23" s="13" t="str">
        <f>IF(入力シート!AY22="","",入力シート!AY22)</f>
        <v>月</v>
      </c>
      <c r="AZ23" s="14" t="str">
        <f>IF(入力シート!BA22="","",TIME(入力シート!BA22,入力シート!BC22,0))</f>
        <v/>
      </c>
      <c r="BA23" s="14" t="str">
        <f>IF(入力シート!BE22="","",TIME(入力シート!BE22,入力シート!BG22,0))</f>
        <v/>
      </c>
      <c r="BB23" s="14" t="str">
        <f t="shared" si="9"/>
        <v/>
      </c>
      <c r="BC23" s="14" t="str">
        <f t="shared" si="31"/>
        <v/>
      </c>
      <c r="BD23" s="14"/>
      <c r="BE23" s="80"/>
      <c r="BF23" s="80"/>
      <c r="BG23" s="94" t="str">
        <f>IF(AND($BE$9="S6",BC23="A"),単価表!$D$7,IF(AND($BE$9="S6",BC23="B"),単価表!$E$7,IF(AND($BE$9="S6",BC23="C"),単価表!$F$7,IF(AND($BE$9="S5",BC23="A"),単価表!$D$8,IF(AND($BE$9="S5",BC23="B"),単価表!$E$8,IF(AND($BE$9="S5",BC23="C"),単価表!$F$8,IF(AND($BE$9="S4",BC23="A"),単価表!$D$9,IF(AND($BE$9="S4",BC23="B"),単価表!$E$9,IF(AND($BE$9="S4",BC23="C"),単価表!$F$9,IF(AND($BE$9="S3",BC23="A"),単価表!$D$10,IF(AND($BE$9="S3",BC23="B"),単価表!$E$10,IF(AND($BE$9="S3",BC23="C"),単価表!$F$10,IF(AND($BE$9="J3",BC23="A"),単価表!$D$14,IF(AND($BE$9="J3",BC23="B"),単価表!$E$14,IF(AND($BE$9="J3",BC23="C"),単価表!$F$14,IF(AND($BE$9="J2",BC23="A"),単価表!$D$15,IF(AND($BE$9="J2",BC23="B"),単価表!$E$15,IF(AND($BE$9="J2",BC23="C"),単価表!$F$15,IF(AND($BE$9="J1",BC23="A"),単価表!$D$16,IF(AND($BE$9="J1",BC23="B"),単価表!$E$16,IF(AND($BE$9="J1",BC23="C"),単価表!$F$16,IF(AND($BE$9="J0",BC23="A"),単価表!$D$16,IF(AND($BE$9="J0",BC23="B"),単価表!$E$16,IF(AND($BE$9="J0",BC23="C"),単価表!$F$16,IF(AND($BE$9="S012",BC23="A"),単価表!$D$11,IF(AND($BE$9="S012",BC23="B"),単価表!$E$11,IF(AND($BE$9="S012",BC23="C"),単価表!$F$11,"")))))))))))))))))))))))))))</f>
        <v/>
      </c>
      <c r="BH23" s="13" t="str">
        <f>IF(入力シート!BI22="〇",単価表!$D$18,"")</f>
        <v/>
      </c>
      <c r="BI23" s="13" t="str">
        <f>IF(入力シート!BJ22="〇",単価表!$D$18,"")</f>
        <v/>
      </c>
      <c r="BJ23" s="13" t="str">
        <f>IF(入力シート!BK22="〇",単価表!$D$19,"")</f>
        <v/>
      </c>
      <c r="BK23" s="13" t="str">
        <f>IF(入力シート!BL22="","",IF($BJ$5="対象外","算定外",IF(入力シート!BL22="〇",単価表!$D$20)))</f>
        <v/>
      </c>
      <c r="BL23" s="16" t="str">
        <f t="shared" si="11"/>
        <v/>
      </c>
      <c r="BN23" s="13">
        <v>15</v>
      </c>
      <c r="BO23" s="13" t="str">
        <f>IF(入力シート!BO22="","",入力シート!BO22)</f>
        <v>月</v>
      </c>
      <c r="BP23" s="14" t="str">
        <f>IF(入力シート!BQ22="","",TIME(入力シート!BQ22,入力シート!BS22,0))</f>
        <v/>
      </c>
      <c r="BQ23" s="14" t="str">
        <f>IF(入力シート!BU22="","",TIME(入力シート!BU22,入力シート!BW22,0))</f>
        <v/>
      </c>
      <c r="BR23" s="14" t="str">
        <f t="shared" si="12"/>
        <v/>
      </c>
      <c r="BS23" s="14" t="str">
        <f t="shared" si="32"/>
        <v/>
      </c>
      <c r="BT23" s="14"/>
      <c r="BU23" s="80"/>
      <c r="BV23" s="80"/>
      <c r="BW23" s="94" t="str">
        <f>IF(AND($BU$9="S6",BS23="A"),単価表!$D$7,IF(AND($BU$9="S6",BS23="B"),単価表!$E$7,IF(AND($BU$9="S6",BS23="C"),単価表!$F$7,IF(AND($BU$9="S5",BS23="A"),単価表!$D$8,IF(AND($BU$9="S5",BS23="B"),単価表!$E$8,IF(AND($BU$9="S5",BS23="C"),単価表!$F$8,IF(AND($BU$9="S4",BS23="A"),単価表!$D$9,IF(AND($BU$9="S4",BS23="B"),単価表!$E$9,IF(AND($BU$9="S4",BS23="C"),単価表!$F$9,IF(AND($BU$9="S3",BS23="A"),単価表!$D$10,IF(AND($BU$9="S3",BS23="B"),単価表!$E$10,IF(AND($BU$9="S3",BS23="C"),単価表!$F$10,IF(AND($BU$9="J3",BS23="A"),単価表!$D$14,IF(AND($BU$9="J3",BS23="B"),単価表!$E$14,IF(AND($BU$9="J3",BS23="C"),単価表!$F$14,IF(AND($BU$9="J2",BS23="A"),単価表!$D$15,IF(AND($BU$9="J2",BS23="B"),単価表!$E$15,IF(AND($BU$9="J2",BS23="C"),単価表!$F$15,IF(AND($BU$9="J1",BS23="A"),単価表!$D$16,IF(AND($BU$9="J1",BS23="B"),単価表!$E$16,IF(AND($BU$9="J1",BS23="C"),単価表!$F$16,IF(AND($BU$9="J0",BS23="A"),単価表!$D$16,IF(AND($BU$9="J0",BS23="B"),単価表!$E$16,IF(AND($BU$9="J0",BS23="C"),単価表!$F$16,IF(AND($BU$9="S012",BS23="A"),単価表!$D$11,IF(AND($BU$9="S012",BS23="B"),単価表!$E$11,IF(AND($BU$9="S012",BS23="C"),単価表!$F$11,"")))))))))))))))))))))))))))</f>
        <v/>
      </c>
      <c r="BX23" s="13" t="str">
        <f>IF(入力シート!BY22="〇",単価表!$D$18,"")</f>
        <v/>
      </c>
      <c r="BY23" s="13" t="str">
        <f>IF(入力シート!BZ22="〇",単価表!$D$18,"")</f>
        <v/>
      </c>
      <c r="BZ23" s="13" t="str">
        <f>IF(入力シート!CA22="〇",単価表!$D$19,"")</f>
        <v/>
      </c>
      <c r="CA23" s="13" t="str">
        <f>IF(入力シート!CB22="","",IF($BZ$5="対象外","算定外",IF(入力シート!CB22="〇",単価表!$D$20)))</f>
        <v/>
      </c>
      <c r="CB23" s="16" t="str">
        <f t="shared" si="14"/>
        <v/>
      </c>
      <c r="CD23" s="13">
        <v>15</v>
      </c>
      <c r="CE23" s="13" t="str">
        <f>IF(入力シート!CE22="","",入力シート!CE22)</f>
        <v>月</v>
      </c>
      <c r="CF23" s="14" t="str">
        <f>IF(入力シート!CG22="","",TIME(入力シート!CG22,入力シート!CI22,0))</f>
        <v/>
      </c>
      <c r="CG23" s="14" t="str">
        <f>IF(入力シート!CK22="","",TIME(入力シート!CK22,入力シート!CM22,0))</f>
        <v/>
      </c>
      <c r="CH23" s="14" t="str">
        <f t="shared" si="15"/>
        <v/>
      </c>
      <c r="CI23" s="14" t="str">
        <f t="shared" si="33"/>
        <v/>
      </c>
      <c r="CJ23" s="14"/>
      <c r="CK23" s="80"/>
      <c r="CL23" s="80"/>
      <c r="CM23" s="94" t="str">
        <f>IF(AND($CK$9="S6",CI23="A"),単価表!$D$7,IF(AND($CK$9="S6",CI23="B"),単価表!$E$7,IF(AND($CK$9="S6",CI23="C"),単価表!$F$7,IF(AND($CK$9="S5",CI23="A"),単価表!$D$8,IF(AND($CK$9="S5",CI23="B"),単価表!$E$8,IF(AND($CK$9="S5",CI23="C"),単価表!$F$8,IF(AND($CK$9="S4",CI23="A"),単価表!$D$9,IF(AND($CK$9="S4",CI23="B"),単価表!$E$9,IF(AND($CK$9="S4",CI23="C"),単価表!$F$9,IF(AND($CK$9="S3",CI23="A"),単価表!$D$10,IF(AND($CK$9="S3",CI23="B"),単価表!$E$10,IF(AND($CK$9="S3",CI23="C"),単価表!$F$10,IF(AND($CK$9="J3",CI23="A"),単価表!$D$14,IF(AND($CK$9="J3",CI23="B"),単価表!$E$14,IF(AND($CK$9="J3",CI23="C"),単価表!$F$14,IF(AND($CK$9="J2",CI23="A"),単価表!$D$15,IF(AND($CK$9="J2",CI23="B"),単価表!$E$15,IF(AND($CK$9="J2",CI23="C"),単価表!$F$15,IF(AND($CK$9="J1",CI23="A"),単価表!$D$16,IF(AND($CK$9="J1",CI23="B"),単価表!$E$16,IF(AND($CK$9="J1",CI23="C"),単価表!$F$16,IF(AND($CK$9="J0",CI23="A"),単価表!$D$16,IF(AND($CK$9="J0",CI23="B"),単価表!$E$16,IF(AND($CK$9="J0",CI23="C"),単価表!$F$16,IF(AND($CK$9="S012",CI23="A"),単価表!$D$11,IF(AND($CK$9="S012",CI23="B"),単価表!$E$11,IF(AND($CK$9="S012",CI23="C"),単価表!$F$11,"")))))))))))))))))))))))))))</f>
        <v/>
      </c>
      <c r="CN23" s="13" t="str">
        <f>IF(入力シート!CO22="〇",単価表!$D$18,"")</f>
        <v/>
      </c>
      <c r="CO23" s="13" t="str">
        <f>IF(入力シート!CP22="〇",単価表!$D$18,"")</f>
        <v/>
      </c>
      <c r="CP23" s="13" t="str">
        <f>IF(入力シート!CQ22="〇",単価表!$D$19,"")</f>
        <v/>
      </c>
      <c r="CQ23" s="13" t="str">
        <f>IF(入力シート!CR22="","",IF($CP$5="対象外","算定外",IF(入力シート!CR22="〇",単価表!$D$20)))</f>
        <v/>
      </c>
      <c r="CR23" s="16" t="str">
        <f t="shared" si="17"/>
        <v/>
      </c>
      <c r="CT23" s="13">
        <v>15</v>
      </c>
      <c r="CU23" s="13" t="str">
        <f>IF(入力シート!CU22="","",入力シート!CU22)</f>
        <v>月</v>
      </c>
      <c r="CV23" s="14" t="str">
        <f>IF(入力シート!CW22="","",TIME(入力シート!CW22,入力シート!CY22,0))</f>
        <v/>
      </c>
      <c r="CW23" s="14" t="str">
        <f>IF(入力シート!DA22="","",TIME(入力シート!DA22,入力シート!DC22,0))</f>
        <v/>
      </c>
      <c r="CX23" s="14" t="str">
        <f t="shared" si="18"/>
        <v/>
      </c>
      <c r="CY23" s="14" t="str">
        <f t="shared" si="34"/>
        <v/>
      </c>
      <c r="CZ23" s="14"/>
      <c r="DA23" s="80"/>
      <c r="DB23" s="80"/>
      <c r="DC23" s="94" t="str">
        <f>IF(AND($DA$9="S6",CY23="A"),単価表!$D$7,IF(AND($DA$9="S6",CY23="B"),単価表!$E$7,IF(AND($DA$9="S6",CY23="C"),単価表!$F$7,IF(AND($DA$9="S5",CY23="A"),単価表!$D$8,IF(AND($DA$9="S5",CY23="B"),単価表!$E$8,IF(AND($DA$9="S5",CY23="C"),単価表!$F$8,IF(AND($DA$9="S4",CY23="A"),単価表!$D$9,IF(AND($DA$9="S4",CY23="B"),単価表!$E$9,IF(AND($DA$9="S4",CY23="C"),単価表!$F$9,IF(AND($DA$9="S3",CY23="A"),単価表!$D$10,IF(AND($DA$9="S3",CY23="B"),単価表!$E$10,IF(AND($DA$9="S3",CY23="C"),単価表!$F$10,IF(AND($DA$9="J3",CY23="A"),単価表!$D$14,IF(AND($DA$9="J3",CY23="B"),単価表!$E$14,IF(AND($DA$9="J3",CY23="C"),単価表!$F$14,IF(AND($DA$9="J2",CY23="A"),単価表!$D$15,IF(AND($DA$9="J2",CY23="B"),単価表!$E$15,IF(AND($DA$9="J2",CY23="C"),単価表!$F$15,IF(AND($DA$9="J1",CY23="A"),単価表!$D$16,IF(AND($DA$9="J1",CY23="B"),単価表!$E$16,IF(AND($DA$9="J1",CY23="C"),単価表!$F$16,IF(AND($DA$9="J0",CY23="A"),単価表!$D$16,IF(AND($DA$9="J0",CY23="B"),単価表!$E$16,IF(AND($DA$9="J0",CY23="C"),単価表!$F$16,IF(AND($DA$9="S012",CY23="A"),単価表!$D$11,IF(AND($DA$9="S012",CY23="B"),単価表!$E$11,IF(AND($DA$9="S012",CY23="C"),単価表!$F$11,"")))))))))))))))))))))))))))</f>
        <v/>
      </c>
      <c r="DD23" s="13" t="str">
        <f>IF(入力シート!DE22="〇",単価表!$D$18,"")</f>
        <v/>
      </c>
      <c r="DE23" s="13" t="str">
        <f>IF(入力シート!DF22="〇",単価表!$D$18,"")</f>
        <v/>
      </c>
      <c r="DF23" s="13" t="str">
        <f>IF(入力シート!DG22="〇",単価表!$D$19,"")</f>
        <v/>
      </c>
      <c r="DG23" s="13" t="str">
        <f>IF(入力シート!DH22="","",IF($DF$5="対象外","算定外",IF(入力シート!DH22="〇",単価表!$D$20)))</f>
        <v/>
      </c>
      <c r="DH23" s="16" t="str">
        <f t="shared" si="20"/>
        <v/>
      </c>
      <c r="DJ23" s="13">
        <v>15</v>
      </c>
      <c r="DK23" s="13" t="str">
        <f>IF(入力シート!DK22="","",入力シート!DK22)</f>
        <v>月</v>
      </c>
      <c r="DL23" s="14" t="str">
        <f>IF(入力シート!DM22="","",TIME(入力シート!DM22,入力シート!DO22,0))</f>
        <v/>
      </c>
      <c r="DM23" s="14" t="str">
        <f>IF(入力シート!DQ22="","",TIME(入力シート!DQ22,入力シート!DS22,0))</f>
        <v/>
      </c>
      <c r="DN23" s="14" t="str">
        <f t="shared" si="21"/>
        <v/>
      </c>
      <c r="DO23" s="14" t="str">
        <f t="shared" si="35"/>
        <v/>
      </c>
      <c r="DP23" s="14"/>
      <c r="DQ23" s="80"/>
      <c r="DR23" s="80"/>
      <c r="DS23" s="94" t="str">
        <f>IF(AND($DQ$9="S6",DO23="A"),単価表!$D$7,IF(AND($DQ$9="S6",DO23="B"),単価表!$E$7,IF(AND($DQ$9="S6",DO23="C"),単価表!$F$7,IF(AND($DQ$9="S5",DO23="A"),単価表!$D$8,IF(AND($DQ$9="S5",DO23="B"),単価表!$E$8,IF(AND($DQ$9="S5",DO23="C"),単価表!$F$8,IF(AND($DQ$9="S4",DO23="A"),単価表!$D$9,IF(AND($DQ$9="S4",DO23="B"),単価表!$E$9,IF(AND($DQ$9="S4",DO23="C"),単価表!$F$9,IF(AND($DQ$9="S3",DO23="A"),単価表!$D$10,IF(AND($DQ$9="S3",DO23="B"),単価表!$E$10,IF(AND($DQ$9="S3",DO23="C"),単価表!$F$10,IF(AND($DQ$9="J3",DO23="A"),単価表!$D$14,IF(AND($DQ$9="J3",DO23="B"),単価表!$E$14,IF(AND($DQ$9="J3",DO23="C"),単価表!$F$14,IF(AND($DQ$9="J2",DO23="A"),単価表!$D$15,IF(AND($DQ$9="J2",DO23="B"),単価表!$E$15,IF(AND($DQ$9="J2",DO23="C"),単価表!$F$15,IF(AND($DQ$9="J1",DO23="A"),単価表!$D$16,IF(AND($DQ$9="J1",DO23="B"),単価表!$E$16,IF(AND($DQ$9="J1",DO23="C"),単価表!$F$16,IF(AND($DQ$9="J0",DO23="A"),単価表!$D$16,IF(AND($DQ$9="J0",DO23="B"),単価表!$E$16,IF(AND($DQ$9="J0",DO23="C"),単価表!$F$16,IF(AND($DQ$9="S012",DO23="A"),単価表!$D$11,IF(AND($DQ$9="S012",DO23="B"),単価表!$E$11,IF(AND($DQ$9="S012",DO23="C"),単価表!$F$11,"")))))))))))))))))))))))))))</f>
        <v/>
      </c>
      <c r="DT23" s="13" t="str">
        <f>IF(入力シート!DU22="〇",単価表!$D$18,"")</f>
        <v/>
      </c>
      <c r="DU23" s="13" t="str">
        <f>IF(入力シート!DV22="〇",単価表!$D$18,"")</f>
        <v/>
      </c>
      <c r="DV23" s="13" t="str">
        <f>IF(入力シート!DW22="〇",単価表!$D$19,"")</f>
        <v/>
      </c>
      <c r="DW23" s="13" t="str">
        <f>IF(入力シート!DX22="","",IF($DV$5="対象外","算定外",IF(入力シート!DX22="〇",単価表!$D$20)))</f>
        <v/>
      </c>
      <c r="DX23" s="16" t="str">
        <f t="shared" si="23"/>
        <v/>
      </c>
      <c r="DZ23" s="13">
        <v>15</v>
      </c>
      <c r="EA23" s="13" t="str">
        <f>IF(入力シート!EA22="","",入力シート!EA22)</f>
        <v>月</v>
      </c>
      <c r="EB23" s="14" t="str">
        <f>IF(入力シート!EC22="","",TIME(入力シート!EC22,入力シート!EE22,0))</f>
        <v/>
      </c>
      <c r="EC23" s="14" t="str">
        <f>IF(入力シート!EG22="","",TIME(入力シート!EG22,入力シート!EI22,0))</f>
        <v/>
      </c>
      <c r="ED23" s="14" t="str">
        <f t="shared" si="24"/>
        <v/>
      </c>
      <c r="EE23" s="14" t="str">
        <f t="shared" si="36"/>
        <v/>
      </c>
      <c r="EF23" s="14"/>
      <c r="EG23" s="80"/>
      <c r="EH23" s="80"/>
      <c r="EI23" s="94" t="str">
        <f>IF(AND($EG$9="S6",EE23="A"),単価表!$D$7,IF(AND($EG$9="S6",EE23="B"),単価表!$E$7,IF(AND($EG$9="S6",EE23="C"),単価表!$F$7,IF(AND($EG$9="S5",EE23="A"),単価表!$D$8,IF(AND($EG$9="S5",EE23="B"),単価表!$E$8,IF(AND($EG$9="S5",EE23="C"),単価表!$F$8,IF(AND($EG$9="S4",EE23="A"),単価表!$D$9,IF(AND($EG$9="S4",EE23="B"),単価表!$E$9,IF(AND($EG$9="S4",EE23="C"),単価表!$F$9,IF(AND($EG$9="S3",EE23="A"),単価表!$D$10,IF(AND($EG$9="S3",EE23="B"),単価表!$E$10,IF(AND($EG$9="S3",EE23="C"),単価表!$F$10,IF(AND($EG$9="J3",EE23="A"),単価表!$D$14,IF(AND($EG$9="J3",EE23="B"),単価表!$E$14,IF(AND($EG$9="J3",EE23="C"),単価表!$F$14,IF(AND($EG$9="J2",EE23="A"),単価表!$D$15,IF(AND($EG$9="J2",EE23="B"),単価表!$E$15,IF(AND($EG$9="J2",EE23="C"),単価表!$F$15,IF(AND($EG$9="J1",EE23="A"),単価表!$D$16,IF(AND($EG$9="J1",EE23="B"),単価表!$E$16,IF(AND($EG$9="J1",EE23="C"),単価表!$F$16,IF(AND($EG$9="J0",EE23="A"),単価表!$D$16,IF(AND($EG$9="J0",EE23="B"),単価表!$E$16,IF(AND($EG$9="J0",EE23="C"),単価表!$F$16,IF(AND($EG$9="S012",EE23="A"),単価表!$D$11,IF(AND($EG$9="S012",EE23="B"),単価表!$E$11,IF(AND($EG$9="S012",EE23="C"),単価表!$F$11,"")))))))))))))))))))))))))))</f>
        <v/>
      </c>
      <c r="EJ23" s="13" t="str">
        <f>IF(入力シート!EK22="〇",単価表!$D$18,"")</f>
        <v/>
      </c>
      <c r="EK23" s="13" t="str">
        <f>IF(入力シート!EL22="〇",単価表!$D$18,"")</f>
        <v/>
      </c>
      <c r="EL23" s="13" t="str">
        <f>IF(入力シート!EM22="〇",単価表!$D$19,"")</f>
        <v/>
      </c>
      <c r="EM23" s="13" t="str">
        <f>IF(入力シート!EN22="","",IF($EL$5="対象外","算定外",IF(入力シート!EN22="〇",単価表!$D$20)))</f>
        <v/>
      </c>
      <c r="EN23" s="16" t="str">
        <f t="shared" si="26"/>
        <v/>
      </c>
      <c r="EP23" s="13">
        <v>15</v>
      </c>
      <c r="EQ23" s="13" t="str">
        <f>IF(入力シート!EQ22="","",入力シート!EQ22)</f>
        <v>月</v>
      </c>
      <c r="ER23" s="14" t="str">
        <f>IF(入力シート!ES22="","",TIME(入力シート!ES22,入力シート!EU22,0))</f>
        <v/>
      </c>
      <c r="ES23" s="14" t="str">
        <f>IF(入力シート!EW22="","",TIME(入力シート!EW22,入力シート!EY22,0))</f>
        <v/>
      </c>
      <c r="ET23" s="14" t="str">
        <f t="shared" si="27"/>
        <v/>
      </c>
      <c r="EU23" s="14" t="str">
        <f t="shared" si="37"/>
        <v/>
      </c>
      <c r="EV23" s="14"/>
      <c r="EW23" s="80"/>
      <c r="EX23" s="80"/>
      <c r="EY23" s="94" t="str">
        <f>IF(AND($EW$9="S6",EU23="A"),単価表!$D$7,IF(AND($EW$9="S6",EU23="B"),単価表!$E$7,IF(AND($EW$9="S6",EU23="C"),単価表!$F$7,IF(AND($EW$9="S5",EU23="A"),単価表!$D$8,IF(AND($EW$9="S5",EU23="B"),単価表!$E$8,IF(AND($EW$9="S5",EU23="C"),単価表!$F$8,IF(AND($EW$9="S4",EU23="A"),単価表!$D$9,IF(AND($EW$9="S4",EU23="B"),単価表!$E$9,IF(AND($EW$9="S4",EU23="C"),単価表!$F$9,IF(AND($EW$9="S3",EU23="A"),単価表!$D$10,IF(AND($EW$9="S3",EU23="B"),単価表!$E$10,IF(AND($EW$9="S3",EU23="C"),単価表!$F$10,IF(AND($EW$9="J3",EU23="A"),単価表!$D$14,IF(AND($EW$9="J3",EU23="B"),単価表!$E$14,IF(AND($EW$9="J3",EU23="C"),単価表!$F$14,IF(AND($EW$9="J2",EU23="A"),単価表!$D$15,IF(AND($EW$9="J2",EU23="B"),単価表!$E$15,IF(AND($EW$9="J2",EU23="C"),単価表!$F$15,IF(AND($EW$9="J1",EU23="A"),単価表!$D$16,IF(AND($EW$9="J1",EU23="B"),単価表!$E$16,IF(AND($EW$9="J1",EU23="C"),単価表!$F$16,IF(AND($EW$9="J0",EU23="A"),単価表!$D$16,IF(AND($EW$9="J0",EU23="B"),単価表!$E$16,IF(AND($EW$9="J0",EU23="C"),単価表!$F$16,IF(AND($EW$9="S012",EU23="A"),単価表!$D$11,IF(AND($EW$9="S012",EU23="B"),単価表!$E$11,IF(AND($EW$9="S012",EU23="C"),単価表!$F$11,"")))))))))))))))))))))))))))</f>
        <v/>
      </c>
      <c r="EZ23" s="13" t="str">
        <f>IF(入力シート!FA22="〇",単価表!$D$18,"")</f>
        <v/>
      </c>
      <c r="FA23" s="13" t="str">
        <f>IF(入力シート!FB22="〇",単価表!$D$18,"")</f>
        <v/>
      </c>
      <c r="FB23" s="13" t="str">
        <f>IF(入力シート!FC22="〇",単価表!$D$19,"")</f>
        <v/>
      </c>
      <c r="FC23" s="13" t="str">
        <f>IF(入力シート!FD22="","",IF($FB$5="対象外","算定外",IF(入力シート!FD22="〇",単価表!$D$20)))</f>
        <v/>
      </c>
      <c r="FD23" s="16" t="str">
        <f t="shared" si="29"/>
        <v/>
      </c>
    </row>
    <row r="24" spans="2:160" x14ac:dyDescent="0.45">
      <c r="B24" s="13">
        <v>16</v>
      </c>
      <c r="C24" s="13" t="str">
        <f>IF(入力シート!C23="","",入力シート!C23)</f>
        <v>火</v>
      </c>
      <c r="D24" s="14" t="str">
        <f>IF(入力シート!E23="","",TIME(入力シート!E23,入力シート!G23,0))</f>
        <v/>
      </c>
      <c r="E24" s="14" t="str">
        <f>IF(入力シート!I23="","",TIME(入力シート!I23,入力シート!K23,0))</f>
        <v/>
      </c>
      <c r="F24" s="14" t="str">
        <f t="shared" si="0"/>
        <v/>
      </c>
      <c r="G24" s="14" t="str">
        <f t="shared" si="1"/>
        <v/>
      </c>
      <c r="H24" s="14"/>
      <c r="I24" s="15"/>
      <c r="J24" s="15"/>
      <c r="K24" s="94" t="str">
        <f>IF(AND($I$9="S6",G24="A"),単価表!$D$7,IF(AND($I$9="S6",G24="B"),単価表!$E$7,IF(AND($I$9="S6",G24="C"),単価表!$F$7,IF(AND($I$9="S5",G24="A"),単価表!$D$8,IF(AND($I$9="S5",G24="B"),単価表!$E$8,IF(AND($I$9="S5",G24="C"),単価表!$F$8,IF(AND($I$9="S4",G24="A"),単価表!$D$9,IF(AND($I$9="S4",G24="B"),単価表!$E$9,IF(AND($I$9="S4",G24="C"),単価表!$F$9,IF(AND($I$9="S3",G24="A"),単価表!$D$10,IF(AND($I$9="S3",G24="B"),単価表!$E$10,IF(AND($I$9="S3",G24="C"),単価表!$F$10,IF(AND($I$9="J3",G24="A"),単価表!$D$14,IF(AND($I$9="J3",G24="B"),単価表!$E$14,IF(AND($I$9="J3",G24="C"),単価表!$F$14,IF(AND($I$9="J2",G24="A"),単価表!$D$15,IF(AND($I$9="J2",G24="B"),単価表!$E$15,IF(AND($I$9="J2",G24="C"),単価表!$F$15,IF(AND($I$9="J1",G24="A"),単価表!$D$16,IF(AND($I$9="J1",G24="B"),単価表!$E$16,IF(AND($I$9="J1",G24="C"),単価表!$F$16,IF(AND($I$9="J0",G24="A"),単価表!$D$16,IF(AND($I$9="J0",G24="B"),単価表!$E$16,IF(AND($I$9="J0",G24="C"),単価表!$F$16,IF(AND($I$9="S012",G24="A"),単価表!$D$11,IF(AND($I$9="S012",G24="B"),単価表!$E$11,IF(AND($I$9="S012",G24="C"),単価表!$F$11,"")))))))))))))))))))))))))))</f>
        <v/>
      </c>
      <c r="L24" s="13" t="str">
        <f>IF(入力シート!M23="〇",単価表!$D$18,"")</f>
        <v/>
      </c>
      <c r="M24" s="13" t="str">
        <f>IF(入力シート!N23="〇",単価表!$D$18,"")</f>
        <v/>
      </c>
      <c r="N24" s="13" t="str">
        <f>IF(入力シート!O23="〇",単価表!$D$19,"")</f>
        <v/>
      </c>
      <c r="O24" s="13" t="str">
        <f>IF(入力シート!P23="","",IF($N$5="対象外","算定外",IF(入力シート!P23="〇",単価表!$D$20)))</f>
        <v/>
      </c>
      <c r="P24" s="16" t="str">
        <f t="shared" si="2"/>
        <v/>
      </c>
      <c r="R24" s="13">
        <v>16</v>
      </c>
      <c r="S24" s="13" t="str">
        <f>IF(入力シート!S23="","",入力シート!S23)</f>
        <v>火</v>
      </c>
      <c r="T24" s="14" t="str">
        <f>IF(入力シート!U23="","",TIME(入力シート!U23,入力シート!W23,0))</f>
        <v/>
      </c>
      <c r="U24" s="14" t="str">
        <f>IF(入力シート!Y23="","",TIME(入力シート!Y23,入力シート!AA23,0))</f>
        <v/>
      </c>
      <c r="V24" s="14" t="str">
        <f t="shared" si="3"/>
        <v/>
      </c>
      <c r="W24" s="14" t="str">
        <f t="shared" si="4"/>
        <v/>
      </c>
      <c r="X24" s="14"/>
      <c r="Y24" s="15"/>
      <c r="Z24" s="15"/>
      <c r="AA24" s="94" t="str">
        <f>IF(AND($Y$9="S6",W24="A"),単価表!$D$7,IF(AND($Y$9="S6",W24="B"),単価表!$E$7,IF(AND($Y$9="S6",W24="C"),単価表!$F$7,IF(AND($Y$9="S5",W24="A"),単価表!$D$8,IF(AND($Y$9="S5",W24="B"),単価表!$E$8,IF(AND($Y$9="S5",W24="C"),単価表!$F$8,IF(AND($Y$9="S4",W24="A"),単価表!$D$9,IF(AND($Y$9="S4",W24="B"),単価表!$E$9,IF(AND($Y$9="S4",W24="C"),単価表!$F$9,IF(AND($Y$9="S3",W24="A"),単価表!$D$10,IF(AND($Y$9="S3",W24="B"),単価表!$E$10,IF(AND($Y$9="S3",W24="C"),単価表!$F$10,IF(AND($Y$9="J3",W24="A"),単価表!$D$14,IF(AND($Y$9="J3",W24="B"),単価表!$E$14,IF(AND($Y$9="J3",W24="C"),単価表!$F$14,IF(AND($Y$9="J2",W24="A"),単価表!$D$15,IF(AND($Y$9="J2",W24="B"),単価表!$E$15,IF(AND($Y$9="J2",W24="C"),単価表!$F$15,IF(AND($Y$9="J1",W24="A"),単価表!$D$16,IF(AND($Y$9="J1",W24="B"),単価表!$E$16,IF(AND($Y$9="J1",W24="C"),単価表!$F$16,IF(AND($Y$9="J0",W24="A"),単価表!$D$16,IF(AND($Y$9="J0",W24="B"),単価表!$E$16,IF(AND($Y$9="J0",W24="C"),単価表!$F$16,IF(AND($Y$9="S012",W24="A"),単価表!$D$11,IF(AND($Y$9="S012",W24="B"),単価表!$E$11,IF(AND($Y$9="S012",W24="C"),単価表!$F$11,"")))))))))))))))))))))))))))</f>
        <v/>
      </c>
      <c r="AB24" s="13" t="str">
        <f>IF(入力シート!AC23="〇",単価表!$D$18,"")</f>
        <v/>
      </c>
      <c r="AC24" s="13" t="str">
        <f>IF(入力シート!AD23="〇",単価表!$D$18,"")</f>
        <v/>
      </c>
      <c r="AD24" s="13" t="str">
        <f>IF(入力シート!AE23="〇",単価表!$D$19,"")</f>
        <v/>
      </c>
      <c r="AE24" s="13" t="str">
        <f>IF(入力シート!AF23="","",IF($AE$5="対象外","算定外",IF(入力シート!AF23="〇",単価表!$D$20)))</f>
        <v/>
      </c>
      <c r="AF24" s="16" t="str">
        <f t="shared" si="5"/>
        <v/>
      </c>
      <c r="AH24" s="13">
        <v>16</v>
      </c>
      <c r="AI24" s="13" t="str">
        <f>IF(入力シート!AI23="","",入力シート!AI23)</f>
        <v>火</v>
      </c>
      <c r="AJ24" s="14" t="str">
        <f>IF(入力シート!AK23="","",TIME(入力シート!AK23,入力シート!AM23,0))</f>
        <v/>
      </c>
      <c r="AK24" s="14" t="str">
        <f>IF(入力シート!AO23="","",TIME(入力シート!AO23,入力シート!AQ23,0))</f>
        <v/>
      </c>
      <c r="AL24" s="14" t="str">
        <f t="shared" si="6"/>
        <v/>
      </c>
      <c r="AM24" s="14" t="str">
        <f t="shared" si="30"/>
        <v/>
      </c>
      <c r="AN24" s="14"/>
      <c r="AO24" s="80"/>
      <c r="AP24" s="80"/>
      <c r="AQ24" s="94" t="str">
        <f>IF(AND($AO$9="S6",AM24="A"),単価表!$D$7,IF(AND($AO$9="S6",AM24="B"),単価表!$E$7,IF(AND($AO$9="S6",AM24="C"),単価表!$F$7,IF(AND($AO$9="S5",AM24="A"),単価表!$D$8,IF(AND($AO$9="S5",AM24="B"),単価表!$E$8,IF(AND($AO$9="S5",AM24="C"),単価表!$F$8,IF(AND($AO$9="S4",AM24="A"),単価表!$D$9,IF(AND($AO$9="S4",AM24="B"),単価表!$E$9,IF(AND($AO$9="S4",AM24="C"),単価表!$F$9,IF(AND($AO$9="S3",AM24="A"),単価表!$D$10,IF(AND($AO$9="S3",AM24="B"),単価表!$E$10,IF(AND($AO$9="S3",AM24="C"),単価表!$F$10,IF(AND($AO$9="J3",AM24="A"),単価表!$D$14,IF(AND($AO$9="J3",AM24="B"),単価表!$E$14,IF(AND($AO$9="J3",AM24="C"),単価表!$F$14,IF(AND($AO$9="J2",AM24="A"),単価表!$D$15,IF(AND($AO$9="J2",AM24="B"),単価表!$E$15,IF(AND($AO$9="J2",AM24="C"),単価表!$F$15,IF(AND($AO$9="J1",AM24="A"),単価表!$D$16,IF(AND($AO$9="J1",AM24="B"),単価表!$E$16,IF(AND($AO$9="J1",AM24="C"),単価表!$F$16,IF(AND($AO$9="J0",AM24="A"),単価表!$D$16,IF(AND($AO$9="J0",AM24="B"),単価表!$E$16,IF(AND($AO$9="J0",AM24="C"),単価表!$F$16,IF(AND($AO$9="S012",AM24="A"),単価表!$D$11,IF(AND($AO$9="S012",AM24="B"),単価表!$E$11,IF(AND($AO$9="S012",AM24="C"),単価表!$F$11,"")))))))))))))))))))))))))))</f>
        <v/>
      </c>
      <c r="AR24" s="13" t="str">
        <f>IF(入力シート!AS23="〇",単価表!$D$18,"")</f>
        <v/>
      </c>
      <c r="AS24" s="13" t="str">
        <f>IF(入力シート!AT23="〇",単価表!$D$18,"")</f>
        <v/>
      </c>
      <c r="AT24" s="13" t="str">
        <f>IF(入力シート!AU23="〇",単価表!$D$19,"")</f>
        <v/>
      </c>
      <c r="AU24" s="13" t="str">
        <f>IF(入力シート!AV23="","",IF($AT$5="対象外","算定外",IF(入力シート!AV23="〇",単価表!$D$20)))</f>
        <v/>
      </c>
      <c r="AV24" s="16" t="str">
        <f t="shared" si="8"/>
        <v/>
      </c>
      <c r="AX24" s="13">
        <v>16</v>
      </c>
      <c r="AY24" s="13" t="str">
        <f>IF(入力シート!AY23="","",入力シート!AY23)</f>
        <v>火</v>
      </c>
      <c r="AZ24" s="14" t="str">
        <f>IF(入力シート!BA23="","",TIME(入力シート!BA23,入力シート!BC23,0))</f>
        <v/>
      </c>
      <c r="BA24" s="14" t="str">
        <f>IF(入力シート!BE23="","",TIME(入力シート!BE23,入力シート!BG23,0))</f>
        <v/>
      </c>
      <c r="BB24" s="14" t="str">
        <f t="shared" si="9"/>
        <v/>
      </c>
      <c r="BC24" s="14" t="str">
        <f t="shared" si="31"/>
        <v/>
      </c>
      <c r="BD24" s="14"/>
      <c r="BE24" s="80"/>
      <c r="BF24" s="80"/>
      <c r="BG24" s="94" t="str">
        <f>IF(AND($BE$9="S6",BC24="A"),単価表!$D$7,IF(AND($BE$9="S6",BC24="B"),単価表!$E$7,IF(AND($BE$9="S6",BC24="C"),単価表!$F$7,IF(AND($BE$9="S5",BC24="A"),単価表!$D$8,IF(AND($BE$9="S5",BC24="B"),単価表!$E$8,IF(AND($BE$9="S5",BC24="C"),単価表!$F$8,IF(AND($BE$9="S4",BC24="A"),単価表!$D$9,IF(AND($BE$9="S4",BC24="B"),単価表!$E$9,IF(AND($BE$9="S4",BC24="C"),単価表!$F$9,IF(AND($BE$9="S3",BC24="A"),単価表!$D$10,IF(AND($BE$9="S3",BC24="B"),単価表!$E$10,IF(AND($BE$9="S3",BC24="C"),単価表!$F$10,IF(AND($BE$9="J3",BC24="A"),単価表!$D$14,IF(AND($BE$9="J3",BC24="B"),単価表!$E$14,IF(AND($BE$9="J3",BC24="C"),単価表!$F$14,IF(AND($BE$9="J2",BC24="A"),単価表!$D$15,IF(AND($BE$9="J2",BC24="B"),単価表!$E$15,IF(AND($BE$9="J2",BC24="C"),単価表!$F$15,IF(AND($BE$9="J1",BC24="A"),単価表!$D$16,IF(AND($BE$9="J1",BC24="B"),単価表!$E$16,IF(AND($BE$9="J1",BC24="C"),単価表!$F$16,IF(AND($BE$9="J0",BC24="A"),単価表!$D$16,IF(AND($BE$9="J0",BC24="B"),単価表!$E$16,IF(AND($BE$9="J0",BC24="C"),単価表!$F$16,IF(AND($BE$9="S012",BC24="A"),単価表!$D$11,IF(AND($BE$9="S012",BC24="B"),単価表!$E$11,IF(AND($BE$9="S012",BC24="C"),単価表!$F$11,"")))))))))))))))))))))))))))</f>
        <v/>
      </c>
      <c r="BH24" s="13" t="str">
        <f>IF(入力シート!BI23="〇",単価表!$D$18,"")</f>
        <v/>
      </c>
      <c r="BI24" s="13" t="str">
        <f>IF(入力シート!BJ23="〇",単価表!$D$18,"")</f>
        <v/>
      </c>
      <c r="BJ24" s="13" t="str">
        <f>IF(入力シート!BK23="〇",単価表!$D$19,"")</f>
        <v/>
      </c>
      <c r="BK24" s="13" t="str">
        <f>IF(入力シート!BL23="","",IF($BJ$5="対象外","算定外",IF(入力シート!BL23="〇",単価表!$D$20)))</f>
        <v/>
      </c>
      <c r="BL24" s="16" t="str">
        <f t="shared" si="11"/>
        <v/>
      </c>
      <c r="BN24" s="13">
        <v>16</v>
      </c>
      <c r="BO24" s="13" t="str">
        <f>IF(入力シート!BO23="","",入力シート!BO23)</f>
        <v>火</v>
      </c>
      <c r="BP24" s="14" t="str">
        <f>IF(入力シート!BQ23="","",TIME(入力シート!BQ23,入力シート!BS23,0))</f>
        <v/>
      </c>
      <c r="BQ24" s="14" t="str">
        <f>IF(入力シート!BU23="","",TIME(入力シート!BU23,入力シート!BW23,0))</f>
        <v/>
      </c>
      <c r="BR24" s="14" t="str">
        <f t="shared" si="12"/>
        <v/>
      </c>
      <c r="BS24" s="14" t="str">
        <f t="shared" si="32"/>
        <v/>
      </c>
      <c r="BT24" s="14"/>
      <c r="BU24" s="80"/>
      <c r="BV24" s="80"/>
      <c r="BW24" s="94" t="str">
        <f>IF(AND($BU$9="S6",BS24="A"),単価表!$D$7,IF(AND($BU$9="S6",BS24="B"),単価表!$E$7,IF(AND($BU$9="S6",BS24="C"),単価表!$F$7,IF(AND($BU$9="S5",BS24="A"),単価表!$D$8,IF(AND($BU$9="S5",BS24="B"),単価表!$E$8,IF(AND($BU$9="S5",BS24="C"),単価表!$F$8,IF(AND($BU$9="S4",BS24="A"),単価表!$D$9,IF(AND($BU$9="S4",BS24="B"),単価表!$E$9,IF(AND($BU$9="S4",BS24="C"),単価表!$F$9,IF(AND($BU$9="S3",BS24="A"),単価表!$D$10,IF(AND($BU$9="S3",BS24="B"),単価表!$E$10,IF(AND($BU$9="S3",BS24="C"),単価表!$F$10,IF(AND($BU$9="J3",BS24="A"),単価表!$D$14,IF(AND($BU$9="J3",BS24="B"),単価表!$E$14,IF(AND($BU$9="J3",BS24="C"),単価表!$F$14,IF(AND($BU$9="J2",BS24="A"),単価表!$D$15,IF(AND($BU$9="J2",BS24="B"),単価表!$E$15,IF(AND($BU$9="J2",BS24="C"),単価表!$F$15,IF(AND($BU$9="J1",BS24="A"),単価表!$D$16,IF(AND($BU$9="J1",BS24="B"),単価表!$E$16,IF(AND($BU$9="J1",BS24="C"),単価表!$F$16,IF(AND($BU$9="J0",BS24="A"),単価表!$D$16,IF(AND($BU$9="J0",BS24="B"),単価表!$E$16,IF(AND($BU$9="J0",BS24="C"),単価表!$F$16,IF(AND($BU$9="S012",BS24="A"),単価表!$D$11,IF(AND($BU$9="S012",BS24="B"),単価表!$E$11,IF(AND($BU$9="S012",BS24="C"),単価表!$F$11,"")))))))))))))))))))))))))))</f>
        <v/>
      </c>
      <c r="BX24" s="13" t="str">
        <f>IF(入力シート!BY23="〇",単価表!$D$18,"")</f>
        <v/>
      </c>
      <c r="BY24" s="13" t="str">
        <f>IF(入力シート!BZ23="〇",単価表!$D$18,"")</f>
        <v/>
      </c>
      <c r="BZ24" s="13" t="str">
        <f>IF(入力シート!CA23="〇",単価表!$D$19,"")</f>
        <v/>
      </c>
      <c r="CA24" s="13" t="str">
        <f>IF(入力シート!CB23="","",IF($BZ$5="対象外","算定外",IF(入力シート!CB23="〇",単価表!$D$20)))</f>
        <v/>
      </c>
      <c r="CB24" s="16" t="str">
        <f t="shared" si="14"/>
        <v/>
      </c>
      <c r="CD24" s="13">
        <v>16</v>
      </c>
      <c r="CE24" s="13" t="str">
        <f>IF(入力シート!CE23="","",入力シート!CE23)</f>
        <v>火</v>
      </c>
      <c r="CF24" s="14" t="str">
        <f>IF(入力シート!CG23="","",TIME(入力シート!CG23,入力シート!CI23,0))</f>
        <v/>
      </c>
      <c r="CG24" s="14" t="str">
        <f>IF(入力シート!CK23="","",TIME(入力シート!CK23,入力シート!CM23,0))</f>
        <v/>
      </c>
      <c r="CH24" s="14" t="str">
        <f t="shared" si="15"/>
        <v/>
      </c>
      <c r="CI24" s="14" t="str">
        <f t="shared" si="33"/>
        <v/>
      </c>
      <c r="CJ24" s="14"/>
      <c r="CK24" s="80"/>
      <c r="CL24" s="80"/>
      <c r="CM24" s="94" t="str">
        <f>IF(AND($CK$9="S6",CI24="A"),単価表!$D$7,IF(AND($CK$9="S6",CI24="B"),単価表!$E$7,IF(AND($CK$9="S6",CI24="C"),単価表!$F$7,IF(AND($CK$9="S5",CI24="A"),単価表!$D$8,IF(AND($CK$9="S5",CI24="B"),単価表!$E$8,IF(AND($CK$9="S5",CI24="C"),単価表!$F$8,IF(AND($CK$9="S4",CI24="A"),単価表!$D$9,IF(AND($CK$9="S4",CI24="B"),単価表!$E$9,IF(AND($CK$9="S4",CI24="C"),単価表!$F$9,IF(AND($CK$9="S3",CI24="A"),単価表!$D$10,IF(AND($CK$9="S3",CI24="B"),単価表!$E$10,IF(AND($CK$9="S3",CI24="C"),単価表!$F$10,IF(AND($CK$9="J3",CI24="A"),単価表!$D$14,IF(AND($CK$9="J3",CI24="B"),単価表!$E$14,IF(AND($CK$9="J3",CI24="C"),単価表!$F$14,IF(AND($CK$9="J2",CI24="A"),単価表!$D$15,IF(AND($CK$9="J2",CI24="B"),単価表!$E$15,IF(AND($CK$9="J2",CI24="C"),単価表!$F$15,IF(AND($CK$9="J1",CI24="A"),単価表!$D$16,IF(AND($CK$9="J1",CI24="B"),単価表!$E$16,IF(AND($CK$9="J1",CI24="C"),単価表!$F$16,IF(AND($CK$9="J0",CI24="A"),単価表!$D$16,IF(AND($CK$9="J0",CI24="B"),単価表!$E$16,IF(AND($CK$9="J0",CI24="C"),単価表!$F$16,IF(AND($CK$9="S012",CI24="A"),単価表!$D$11,IF(AND($CK$9="S012",CI24="B"),単価表!$E$11,IF(AND($CK$9="S012",CI24="C"),単価表!$F$11,"")))))))))))))))))))))))))))</f>
        <v/>
      </c>
      <c r="CN24" s="13" t="str">
        <f>IF(入力シート!CO23="〇",単価表!$D$18,"")</f>
        <v/>
      </c>
      <c r="CO24" s="13" t="str">
        <f>IF(入力シート!CP23="〇",単価表!$D$18,"")</f>
        <v/>
      </c>
      <c r="CP24" s="13" t="str">
        <f>IF(入力シート!CQ23="〇",単価表!$D$19,"")</f>
        <v/>
      </c>
      <c r="CQ24" s="13" t="str">
        <f>IF(入力シート!CR23="","",IF($CP$5="対象外","算定外",IF(入力シート!CR23="〇",単価表!$D$20)))</f>
        <v/>
      </c>
      <c r="CR24" s="16" t="str">
        <f t="shared" si="17"/>
        <v/>
      </c>
      <c r="CT24" s="13">
        <v>16</v>
      </c>
      <c r="CU24" s="13" t="str">
        <f>IF(入力シート!CU23="","",入力シート!CU23)</f>
        <v>火</v>
      </c>
      <c r="CV24" s="14" t="str">
        <f>IF(入力シート!CW23="","",TIME(入力シート!CW23,入力シート!CY23,0))</f>
        <v/>
      </c>
      <c r="CW24" s="14" t="str">
        <f>IF(入力シート!DA23="","",TIME(入力シート!DA23,入力シート!DC23,0))</f>
        <v/>
      </c>
      <c r="CX24" s="14" t="str">
        <f t="shared" si="18"/>
        <v/>
      </c>
      <c r="CY24" s="14" t="str">
        <f t="shared" si="34"/>
        <v/>
      </c>
      <c r="CZ24" s="14"/>
      <c r="DA24" s="80"/>
      <c r="DB24" s="80"/>
      <c r="DC24" s="94" t="str">
        <f>IF(AND($DA$9="S6",CY24="A"),単価表!$D$7,IF(AND($DA$9="S6",CY24="B"),単価表!$E$7,IF(AND($DA$9="S6",CY24="C"),単価表!$F$7,IF(AND($DA$9="S5",CY24="A"),単価表!$D$8,IF(AND($DA$9="S5",CY24="B"),単価表!$E$8,IF(AND($DA$9="S5",CY24="C"),単価表!$F$8,IF(AND($DA$9="S4",CY24="A"),単価表!$D$9,IF(AND($DA$9="S4",CY24="B"),単価表!$E$9,IF(AND($DA$9="S4",CY24="C"),単価表!$F$9,IF(AND($DA$9="S3",CY24="A"),単価表!$D$10,IF(AND($DA$9="S3",CY24="B"),単価表!$E$10,IF(AND($DA$9="S3",CY24="C"),単価表!$F$10,IF(AND($DA$9="J3",CY24="A"),単価表!$D$14,IF(AND($DA$9="J3",CY24="B"),単価表!$E$14,IF(AND($DA$9="J3",CY24="C"),単価表!$F$14,IF(AND($DA$9="J2",CY24="A"),単価表!$D$15,IF(AND($DA$9="J2",CY24="B"),単価表!$E$15,IF(AND($DA$9="J2",CY24="C"),単価表!$F$15,IF(AND($DA$9="J1",CY24="A"),単価表!$D$16,IF(AND($DA$9="J1",CY24="B"),単価表!$E$16,IF(AND($DA$9="J1",CY24="C"),単価表!$F$16,IF(AND($DA$9="J0",CY24="A"),単価表!$D$16,IF(AND($DA$9="J0",CY24="B"),単価表!$E$16,IF(AND($DA$9="J0",CY24="C"),単価表!$F$16,IF(AND($DA$9="S012",CY24="A"),単価表!$D$11,IF(AND($DA$9="S012",CY24="B"),単価表!$E$11,IF(AND($DA$9="S012",CY24="C"),単価表!$F$11,"")))))))))))))))))))))))))))</f>
        <v/>
      </c>
      <c r="DD24" s="13" t="str">
        <f>IF(入力シート!DE23="〇",単価表!$D$18,"")</f>
        <v/>
      </c>
      <c r="DE24" s="13" t="str">
        <f>IF(入力シート!DF23="〇",単価表!$D$18,"")</f>
        <v/>
      </c>
      <c r="DF24" s="13" t="str">
        <f>IF(入力シート!DG23="〇",単価表!$D$19,"")</f>
        <v/>
      </c>
      <c r="DG24" s="13" t="str">
        <f>IF(入力シート!DH23="","",IF($DF$5="対象外","算定外",IF(入力シート!DH23="〇",単価表!$D$20)))</f>
        <v/>
      </c>
      <c r="DH24" s="16" t="str">
        <f t="shared" si="20"/>
        <v/>
      </c>
      <c r="DJ24" s="13">
        <v>16</v>
      </c>
      <c r="DK24" s="13" t="str">
        <f>IF(入力シート!DK23="","",入力シート!DK23)</f>
        <v>火</v>
      </c>
      <c r="DL24" s="14" t="str">
        <f>IF(入力シート!DM23="","",TIME(入力シート!DM23,入力シート!DO23,0))</f>
        <v/>
      </c>
      <c r="DM24" s="14" t="str">
        <f>IF(入力シート!DQ23="","",TIME(入力シート!DQ23,入力シート!DS23,0))</f>
        <v/>
      </c>
      <c r="DN24" s="14" t="str">
        <f t="shared" si="21"/>
        <v/>
      </c>
      <c r="DO24" s="14" t="str">
        <f t="shared" si="35"/>
        <v/>
      </c>
      <c r="DP24" s="14"/>
      <c r="DQ24" s="80"/>
      <c r="DR24" s="80"/>
      <c r="DS24" s="94" t="str">
        <f>IF(AND($DQ$9="S6",DO24="A"),単価表!$D$7,IF(AND($DQ$9="S6",DO24="B"),単価表!$E$7,IF(AND($DQ$9="S6",DO24="C"),単価表!$F$7,IF(AND($DQ$9="S5",DO24="A"),単価表!$D$8,IF(AND($DQ$9="S5",DO24="B"),単価表!$E$8,IF(AND($DQ$9="S5",DO24="C"),単価表!$F$8,IF(AND($DQ$9="S4",DO24="A"),単価表!$D$9,IF(AND($DQ$9="S4",DO24="B"),単価表!$E$9,IF(AND($DQ$9="S4",DO24="C"),単価表!$F$9,IF(AND($DQ$9="S3",DO24="A"),単価表!$D$10,IF(AND($DQ$9="S3",DO24="B"),単価表!$E$10,IF(AND($DQ$9="S3",DO24="C"),単価表!$F$10,IF(AND($DQ$9="J3",DO24="A"),単価表!$D$14,IF(AND($DQ$9="J3",DO24="B"),単価表!$E$14,IF(AND($DQ$9="J3",DO24="C"),単価表!$F$14,IF(AND($DQ$9="J2",DO24="A"),単価表!$D$15,IF(AND($DQ$9="J2",DO24="B"),単価表!$E$15,IF(AND($DQ$9="J2",DO24="C"),単価表!$F$15,IF(AND($DQ$9="J1",DO24="A"),単価表!$D$16,IF(AND($DQ$9="J1",DO24="B"),単価表!$E$16,IF(AND($DQ$9="J1",DO24="C"),単価表!$F$16,IF(AND($DQ$9="J0",DO24="A"),単価表!$D$16,IF(AND($DQ$9="J0",DO24="B"),単価表!$E$16,IF(AND($DQ$9="J0",DO24="C"),単価表!$F$16,IF(AND($DQ$9="S012",DO24="A"),単価表!$D$11,IF(AND($DQ$9="S012",DO24="B"),単価表!$E$11,IF(AND($DQ$9="S012",DO24="C"),単価表!$F$11,"")))))))))))))))))))))))))))</f>
        <v/>
      </c>
      <c r="DT24" s="13" t="str">
        <f>IF(入力シート!DU23="〇",単価表!$D$18,"")</f>
        <v/>
      </c>
      <c r="DU24" s="13" t="str">
        <f>IF(入力シート!DV23="〇",単価表!$D$18,"")</f>
        <v/>
      </c>
      <c r="DV24" s="13" t="str">
        <f>IF(入力シート!DW23="〇",単価表!$D$19,"")</f>
        <v/>
      </c>
      <c r="DW24" s="13" t="str">
        <f>IF(入力シート!DX23="","",IF($DV$5="対象外","算定外",IF(入力シート!DX23="〇",単価表!$D$20)))</f>
        <v/>
      </c>
      <c r="DX24" s="16" t="str">
        <f t="shared" si="23"/>
        <v/>
      </c>
      <c r="DZ24" s="13">
        <v>16</v>
      </c>
      <c r="EA24" s="13" t="str">
        <f>IF(入力シート!EA23="","",入力シート!EA23)</f>
        <v>火</v>
      </c>
      <c r="EB24" s="14" t="str">
        <f>IF(入力シート!EC23="","",TIME(入力シート!EC23,入力シート!EE23,0))</f>
        <v/>
      </c>
      <c r="EC24" s="14" t="str">
        <f>IF(入力シート!EG23="","",TIME(入力シート!EG23,入力シート!EI23,0))</f>
        <v/>
      </c>
      <c r="ED24" s="14" t="str">
        <f t="shared" si="24"/>
        <v/>
      </c>
      <c r="EE24" s="14" t="str">
        <f t="shared" si="36"/>
        <v/>
      </c>
      <c r="EF24" s="14"/>
      <c r="EG24" s="80"/>
      <c r="EH24" s="80"/>
      <c r="EI24" s="94" t="str">
        <f>IF(AND($EG$9="S6",EE24="A"),単価表!$D$7,IF(AND($EG$9="S6",EE24="B"),単価表!$E$7,IF(AND($EG$9="S6",EE24="C"),単価表!$F$7,IF(AND($EG$9="S5",EE24="A"),単価表!$D$8,IF(AND($EG$9="S5",EE24="B"),単価表!$E$8,IF(AND($EG$9="S5",EE24="C"),単価表!$F$8,IF(AND($EG$9="S4",EE24="A"),単価表!$D$9,IF(AND($EG$9="S4",EE24="B"),単価表!$E$9,IF(AND($EG$9="S4",EE24="C"),単価表!$F$9,IF(AND($EG$9="S3",EE24="A"),単価表!$D$10,IF(AND($EG$9="S3",EE24="B"),単価表!$E$10,IF(AND($EG$9="S3",EE24="C"),単価表!$F$10,IF(AND($EG$9="J3",EE24="A"),単価表!$D$14,IF(AND($EG$9="J3",EE24="B"),単価表!$E$14,IF(AND($EG$9="J3",EE24="C"),単価表!$F$14,IF(AND($EG$9="J2",EE24="A"),単価表!$D$15,IF(AND($EG$9="J2",EE24="B"),単価表!$E$15,IF(AND($EG$9="J2",EE24="C"),単価表!$F$15,IF(AND($EG$9="J1",EE24="A"),単価表!$D$16,IF(AND($EG$9="J1",EE24="B"),単価表!$E$16,IF(AND($EG$9="J1",EE24="C"),単価表!$F$16,IF(AND($EG$9="J0",EE24="A"),単価表!$D$16,IF(AND($EG$9="J0",EE24="B"),単価表!$E$16,IF(AND($EG$9="J0",EE24="C"),単価表!$F$16,IF(AND($EG$9="S012",EE24="A"),単価表!$D$11,IF(AND($EG$9="S012",EE24="B"),単価表!$E$11,IF(AND($EG$9="S012",EE24="C"),単価表!$F$11,"")))))))))))))))))))))))))))</f>
        <v/>
      </c>
      <c r="EJ24" s="13" t="str">
        <f>IF(入力シート!EK23="〇",単価表!$D$18,"")</f>
        <v/>
      </c>
      <c r="EK24" s="13" t="str">
        <f>IF(入力シート!EL23="〇",単価表!$D$18,"")</f>
        <v/>
      </c>
      <c r="EL24" s="13" t="str">
        <f>IF(入力シート!EM23="〇",単価表!$D$19,"")</f>
        <v/>
      </c>
      <c r="EM24" s="13" t="str">
        <f>IF(入力シート!EN23="","",IF($EL$5="対象外","算定外",IF(入力シート!EN23="〇",単価表!$D$20)))</f>
        <v/>
      </c>
      <c r="EN24" s="16" t="str">
        <f t="shared" si="26"/>
        <v/>
      </c>
      <c r="EP24" s="13">
        <v>16</v>
      </c>
      <c r="EQ24" s="13" t="str">
        <f>IF(入力シート!EQ23="","",入力シート!EQ23)</f>
        <v>火</v>
      </c>
      <c r="ER24" s="14" t="str">
        <f>IF(入力シート!ES23="","",TIME(入力シート!ES23,入力シート!EU23,0))</f>
        <v/>
      </c>
      <c r="ES24" s="14" t="str">
        <f>IF(入力シート!EW23="","",TIME(入力シート!EW23,入力シート!EY23,0))</f>
        <v/>
      </c>
      <c r="ET24" s="14" t="str">
        <f t="shared" si="27"/>
        <v/>
      </c>
      <c r="EU24" s="14" t="str">
        <f t="shared" si="37"/>
        <v/>
      </c>
      <c r="EV24" s="14"/>
      <c r="EW24" s="80"/>
      <c r="EX24" s="80"/>
      <c r="EY24" s="94" t="str">
        <f>IF(AND($EW$9="S6",EU24="A"),単価表!$D$7,IF(AND($EW$9="S6",EU24="B"),単価表!$E$7,IF(AND($EW$9="S6",EU24="C"),単価表!$F$7,IF(AND($EW$9="S5",EU24="A"),単価表!$D$8,IF(AND($EW$9="S5",EU24="B"),単価表!$E$8,IF(AND($EW$9="S5",EU24="C"),単価表!$F$8,IF(AND($EW$9="S4",EU24="A"),単価表!$D$9,IF(AND($EW$9="S4",EU24="B"),単価表!$E$9,IF(AND($EW$9="S4",EU24="C"),単価表!$F$9,IF(AND($EW$9="S3",EU24="A"),単価表!$D$10,IF(AND($EW$9="S3",EU24="B"),単価表!$E$10,IF(AND($EW$9="S3",EU24="C"),単価表!$F$10,IF(AND($EW$9="J3",EU24="A"),単価表!$D$14,IF(AND($EW$9="J3",EU24="B"),単価表!$E$14,IF(AND($EW$9="J3",EU24="C"),単価表!$F$14,IF(AND($EW$9="J2",EU24="A"),単価表!$D$15,IF(AND($EW$9="J2",EU24="B"),単価表!$E$15,IF(AND($EW$9="J2",EU24="C"),単価表!$F$15,IF(AND($EW$9="J1",EU24="A"),単価表!$D$16,IF(AND($EW$9="J1",EU24="B"),単価表!$E$16,IF(AND($EW$9="J1",EU24="C"),単価表!$F$16,IF(AND($EW$9="J0",EU24="A"),単価表!$D$16,IF(AND($EW$9="J0",EU24="B"),単価表!$E$16,IF(AND($EW$9="J0",EU24="C"),単価表!$F$16,IF(AND($EW$9="S012",EU24="A"),単価表!$D$11,IF(AND($EW$9="S012",EU24="B"),単価表!$E$11,IF(AND($EW$9="S012",EU24="C"),単価表!$F$11,"")))))))))))))))))))))))))))</f>
        <v/>
      </c>
      <c r="EZ24" s="13" t="str">
        <f>IF(入力シート!FA23="〇",単価表!$D$18,"")</f>
        <v/>
      </c>
      <c r="FA24" s="13" t="str">
        <f>IF(入力シート!FB23="〇",単価表!$D$18,"")</f>
        <v/>
      </c>
      <c r="FB24" s="13" t="str">
        <f>IF(入力シート!FC23="〇",単価表!$D$19,"")</f>
        <v/>
      </c>
      <c r="FC24" s="13" t="str">
        <f>IF(入力シート!FD23="","",IF($FB$5="対象外","算定外",IF(入力シート!FD23="〇",単価表!$D$20)))</f>
        <v/>
      </c>
      <c r="FD24" s="16" t="str">
        <f t="shared" si="29"/>
        <v/>
      </c>
    </row>
    <row r="25" spans="2:160" x14ac:dyDescent="0.45">
      <c r="B25" s="13">
        <v>17</v>
      </c>
      <c r="C25" s="13" t="str">
        <f>IF(入力シート!C24="","",入力シート!C24)</f>
        <v>水</v>
      </c>
      <c r="D25" s="14" t="str">
        <f>IF(入力シート!E24="","",TIME(入力シート!E24,入力シート!G24,0))</f>
        <v/>
      </c>
      <c r="E25" s="14" t="str">
        <f>IF(入力シート!I24="","",TIME(入力シート!I24,入力シート!K24,0))</f>
        <v/>
      </c>
      <c r="F25" s="14" t="str">
        <f t="shared" si="0"/>
        <v/>
      </c>
      <c r="G25" s="14" t="str">
        <f t="shared" si="1"/>
        <v/>
      </c>
      <c r="H25" s="14"/>
      <c r="I25" s="15"/>
      <c r="J25" s="15"/>
      <c r="K25" s="94" t="str">
        <f>IF(AND($I$9="S6",G25="A"),単価表!$D$7,IF(AND($I$9="S6",G25="B"),単価表!$E$7,IF(AND($I$9="S6",G25="C"),単価表!$F$7,IF(AND($I$9="S5",G25="A"),単価表!$D$8,IF(AND($I$9="S5",G25="B"),単価表!$E$8,IF(AND($I$9="S5",G25="C"),単価表!$F$8,IF(AND($I$9="S4",G25="A"),単価表!$D$9,IF(AND($I$9="S4",G25="B"),単価表!$E$9,IF(AND($I$9="S4",G25="C"),単価表!$F$9,IF(AND($I$9="S3",G25="A"),単価表!$D$10,IF(AND($I$9="S3",G25="B"),単価表!$E$10,IF(AND($I$9="S3",G25="C"),単価表!$F$10,IF(AND($I$9="J3",G25="A"),単価表!$D$14,IF(AND($I$9="J3",G25="B"),単価表!$E$14,IF(AND($I$9="J3",G25="C"),単価表!$F$14,IF(AND($I$9="J2",G25="A"),単価表!$D$15,IF(AND($I$9="J2",G25="B"),単価表!$E$15,IF(AND($I$9="J2",G25="C"),単価表!$F$15,IF(AND($I$9="J1",G25="A"),単価表!$D$16,IF(AND($I$9="J1",G25="B"),単価表!$E$16,IF(AND($I$9="J1",G25="C"),単価表!$F$16,IF(AND($I$9="J0",G25="A"),単価表!$D$16,IF(AND($I$9="J0",G25="B"),単価表!$E$16,IF(AND($I$9="J0",G25="C"),単価表!$F$16,IF(AND($I$9="S012",G25="A"),単価表!$D$11,IF(AND($I$9="S012",G25="B"),単価表!$E$11,IF(AND($I$9="S012",G25="C"),単価表!$F$11,"")))))))))))))))))))))))))))</f>
        <v/>
      </c>
      <c r="L25" s="13" t="str">
        <f>IF(入力シート!M24="〇",単価表!$D$18,"")</f>
        <v/>
      </c>
      <c r="M25" s="13" t="str">
        <f>IF(入力シート!N24="〇",単価表!$D$18,"")</f>
        <v/>
      </c>
      <c r="N25" s="13" t="str">
        <f>IF(入力シート!O24="〇",単価表!$D$19,"")</f>
        <v/>
      </c>
      <c r="O25" s="13" t="str">
        <f>IF(入力シート!P24="","",IF($N$5="対象外","算定外",IF(入力シート!P24="〇",単価表!$D$20)))</f>
        <v/>
      </c>
      <c r="P25" s="16" t="str">
        <f t="shared" si="2"/>
        <v/>
      </c>
      <c r="R25" s="13">
        <v>17</v>
      </c>
      <c r="S25" s="13" t="str">
        <f>IF(入力シート!S24="","",入力シート!S24)</f>
        <v>水</v>
      </c>
      <c r="T25" s="14" t="str">
        <f>IF(入力シート!U24="","",TIME(入力シート!U24,入力シート!W24,0))</f>
        <v/>
      </c>
      <c r="U25" s="14" t="str">
        <f>IF(入力シート!Y24="","",TIME(入力シート!Y24,入力シート!AA24,0))</f>
        <v/>
      </c>
      <c r="V25" s="14" t="str">
        <f t="shared" si="3"/>
        <v/>
      </c>
      <c r="W25" s="14" t="str">
        <f t="shared" si="4"/>
        <v/>
      </c>
      <c r="X25" s="14"/>
      <c r="Y25" s="15"/>
      <c r="Z25" s="15"/>
      <c r="AA25" s="94" t="str">
        <f>IF(AND($Y$9="S6",W25="A"),単価表!$D$7,IF(AND($Y$9="S6",W25="B"),単価表!$E$7,IF(AND($Y$9="S6",W25="C"),単価表!$F$7,IF(AND($Y$9="S5",W25="A"),単価表!$D$8,IF(AND($Y$9="S5",W25="B"),単価表!$E$8,IF(AND($Y$9="S5",W25="C"),単価表!$F$8,IF(AND($Y$9="S4",W25="A"),単価表!$D$9,IF(AND($Y$9="S4",W25="B"),単価表!$E$9,IF(AND($Y$9="S4",W25="C"),単価表!$F$9,IF(AND($Y$9="S3",W25="A"),単価表!$D$10,IF(AND($Y$9="S3",W25="B"),単価表!$E$10,IF(AND($Y$9="S3",W25="C"),単価表!$F$10,IF(AND($Y$9="J3",W25="A"),単価表!$D$14,IF(AND($Y$9="J3",W25="B"),単価表!$E$14,IF(AND($Y$9="J3",W25="C"),単価表!$F$14,IF(AND($Y$9="J2",W25="A"),単価表!$D$15,IF(AND($Y$9="J2",W25="B"),単価表!$E$15,IF(AND($Y$9="J2",W25="C"),単価表!$F$15,IF(AND($Y$9="J1",W25="A"),単価表!$D$16,IF(AND($Y$9="J1",W25="B"),単価表!$E$16,IF(AND($Y$9="J1",W25="C"),単価表!$F$16,IF(AND($Y$9="J0",W25="A"),単価表!$D$16,IF(AND($Y$9="J0",W25="B"),単価表!$E$16,IF(AND($Y$9="J0",W25="C"),単価表!$F$16,IF(AND($Y$9="S012",W25="A"),単価表!$D$11,IF(AND($Y$9="S012",W25="B"),単価表!$E$11,IF(AND($Y$9="S012",W25="C"),単価表!$F$11,"")))))))))))))))))))))))))))</f>
        <v/>
      </c>
      <c r="AB25" s="13" t="str">
        <f>IF(入力シート!AC24="〇",単価表!$D$18,"")</f>
        <v/>
      </c>
      <c r="AC25" s="13" t="str">
        <f>IF(入力シート!AD24="〇",単価表!$D$18,"")</f>
        <v/>
      </c>
      <c r="AD25" s="13" t="str">
        <f>IF(入力シート!AE24="〇",単価表!$D$19,"")</f>
        <v/>
      </c>
      <c r="AE25" s="13" t="str">
        <f>IF(入力シート!AF24="","",IF($AE$5="対象外","算定外",IF(入力シート!AF24="〇",単価表!$D$20)))</f>
        <v/>
      </c>
      <c r="AF25" s="16" t="str">
        <f t="shared" si="5"/>
        <v/>
      </c>
      <c r="AH25" s="13">
        <v>17</v>
      </c>
      <c r="AI25" s="13" t="str">
        <f>IF(入力シート!AI24="","",入力シート!AI24)</f>
        <v>水</v>
      </c>
      <c r="AJ25" s="14" t="str">
        <f>IF(入力シート!AK24="","",TIME(入力シート!AK24,入力シート!AM24,0))</f>
        <v/>
      </c>
      <c r="AK25" s="14" t="str">
        <f>IF(入力シート!AO24="","",TIME(入力シート!AO24,入力シート!AQ24,0))</f>
        <v/>
      </c>
      <c r="AL25" s="14" t="str">
        <f t="shared" si="6"/>
        <v/>
      </c>
      <c r="AM25" s="14" t="str">
        <f t="shared" si="30"/>
        <v/>
      </c>
      <c r="AN25" s="14"/>
      <c r="AO25" s="80"/>
      <c r="AP25" s="80"/>
      <c r="AQ25" s="94" t="str">
        <f>IF(AND($AO$9="S6",AM25="A"),単価表!$D$7,IF(AND($AO$9="S6",AM25="B"),単価表!$E$7,IF(AND($AO$9="S6",AM25="C"),単価表!$F$7,IF(AND($AO$9="S5",AM25="A"),単価表!$D$8,IF(AND($AO$9="S5",AM25="B"),単価表!$E$8,IF(AND($AO$9="S5",AM25="C"),単価表!$F$8,IF(AND($AO$9="S4",AM25="A"),単価表!$D$9,IF(AND($AO$9="S4",AM25="B"),単価表!$E$9,IF(AND($AO$9="S4",AM25="C"),単価表!$F$9,IF(AND($AO$9="S3",AM25="A"),単価表!$D$10,IF(AND($AO$9="S3",AM25="B"),単価表!$E$10,IF(AND($AO$9="S3",AM25="C"),単価表!$F$10,IF(AND($AO$9="J3",AM25="A"),単価表!$D$14,IF(AND($AO$9="J3",AM25="B"),単価表!$E$14,IF(AND($AO$9="J3",AM25="C"),単価表!$F$14,IF(AND($AO$9="J2",AM25="A"),単価表!$D$15,IF(AND($AO$9="J2",AM25="B"),単価表!$E$15,IF(AND($AO$9="J2",AM25="C"),単価表!$F$15,IF(AND($AO$9="J1",AM25="A"),単価表!$D$16,IF(AND($AO$9="J1",AM25="B"),単価表!$E$16,IF(AND($AO$9="J1",AM25="C"),単価表!$F$16,IF(AND($AO$9="J0",AM25="A"),単価表!$D$16,IF(AND($AO$9="J0",AM25="B"),単価表!$E$16,IF(AND($AO$9="J0",AM25="C"),単価表!$F$16,IF(AND($AO$9="S012",AM25="A"),単価表!$D$11,IF(AND($AO$9="S012",AM25="B"),単価表!$E$11,IF(AND($AO$9="S012",AM25="C"),単価表!$F$11,"")))))))))))))))))))))))))))</f>
        <v/>
      </c>
      <c r="AR25" s="13" t="str">
        <f>IF(入力シート!AS24="〇",単価表!$D$18,"")</f>
        <v/>
      </c>
      <c r="AS25" s="13" t="str">
        <f>IF(入力シート!AT24="〇",単価表!$D$18,"")</f>
        <v/>
      </c>
      <c r="AT25" s="13" t="str">
        <f>IF(入力シート!AU24="〇",単価表!$D$19,"")</f>
        <v/>
      </c>
      <c r="AU25" s="13" t="str">
        <f>IF(入力シート!AV24="","",IF($AT$5="対象外","算定外",IF(入力シート!AV24="〇",単価表!$D$20)))</f>
        <v/>
      </c>
      <c r="AV25" s="16" t="str">
        <f t="shared" si="8"/>
        <v/>
      </c>
      <c r="AX25" s="13">
        <v>17</v>
      </c>
      <c r="AY25" s="13" t="str">
        <f>IF(入力シート!AY24="","",入力シート!AY24)</f>
        <v>水</v>
      </c>
      <c r="AZ25" s="14" t="str">
        <f>IF(入力シート!BA24="","",TIME(入力シート!BA24,入力シート!BC24,0))</f>
        <v/>
      </c>
      <c r="BA25" s="14" t="str">
        <f>IF(入力シート!BE24="","",TIME(入力シート!BE24,入力シート!BG24,0))</f>
        <v/>
      </c>
      <c r="BB25" s="14" t="str">
        <f t="shared" si="9"/>
        <v/>
      </c>
      <c r="BC25" s="14" t="str">
        <f t="shared" si="31"/>
        <v/>
      </c>
      <c r="BD25" s="14"/>
      <c r="BE25" s="80"/>
      <c r="BF25" s="80"/>
      <c r="BG25" s="94" t="str">
        <f>IF(AND($BE$9="S6",BC25="A"),単価表!$D$7,IF(AND($BE$9="S6",BC25="B"),単価表!$E$7,IF(AND($BE$9="S6",BC25="C"),単価表!$F$7,IF(AND($BE$9="S5",BC25="A"),単価表!$D$8,IF(AND($BE$9="S5",BC25="B"),単価表!$E$8,IF(AND($BE$9="S5",BC25="C"),単価表!$F$8,IF(AND($BE$9="S4",BC25="A"),単価表!$D$9,IF(AND($BE$9="S4",BC25="B"),単価表!$E$9,IF(AND($BE$9="S4",BC25="C"),単価表!$F$9,IF(AND($BE$9="S3",BC25="A"),単価表!$D$10,IF(AND($BE$9="S3",BC25="B"),単価表!$E$10,IF(AND($BE$9="S3",BC25="C"),単価表!$F$10,IF(AND($BE$9="J3",BC25="A"),単価表!$D$14,IF(AND($BE$9="J3",BC25="B"),単価表!$E$14,IF(AND($BE$9="J3",BC25="C"),単価表!$F$14,IF(AND($BE$9="J2",BC25="A"),単価表!$D$15,IF(AND($BE$9="J2",BC25="B"),単価表!$E$15,IF(AND($BE$9="J2",BC25="C"),単価表!$F$15,IF(AND($BE$9="J1",BC25="A"),単価表!$D$16,IF(AND($BE$9="J1",BC25="B"),単価表!$E$16,IF(AND($BE$9="J1",BC25="C"),単価表!$F$16,IF(AND($BE$9="J0",BC25="A"),単価表!$D$16,IF(AND($BE$9="J0",BC25="B"),単価表!$E$16,IF(AND($BE$9="J0",BC25="C"),単価表!$F$16,IF(AND($BE$9="S012",BC25="A"),単価表!$D$11,IF(AND($BE$9="S012",BC25="B"),単価表!$E$11,IF(AND($BE$9="S012",BC25="C"),単価表!$F$11,"")))))))))))))))))))))))))))</f>
        <v/>
      </c>
      <c r="BH25" s="13" t="str">
        <f>IF(入力シート!BI24="〇",単価表!$D$18,"")</f>
        <v/>
      </c>
      <c r="BI25" s="13" t="str">
        <f>IF(入力シート!BJ24="〇",単価表!$D$18,"")</f>
        <v/>
      </c>
      <c r="BJ25" s="13" t="str">
        <f>IF(入力シート!BK24="〇",単価表!$D$19,"")</f>
        <v/>
      </c>
      <c r="BK25" s="13" t="str">
        <f>IF(入力シート!BL24="","",IF($BJ$5="対象外","算定外",IF(入力シート!BL24="〇",単価表!$D$20)))</f>
        <v/>
      </c>
      <c r="BL25" s="16" t="str">
        <f t="shared" si="11"/>
        <v/>
      </c>
      <c r="BN25" s="13">
        <v>17</v>
      </c>
      <c r="BO25" s="13" t="str">
        <f>IF(入力シート!BO24="","",入力シート!BO24)</f>
        <v>水</v>
      </c>
      <c r="BP25" s="14" t="str">
        <f>IF(入力シート!BQ24="","",TIME(入力シート!BQ24,入力シート!BS24,0))</f>
        <v/>
      </c>
      <c r="BQ25" s="14" t="str">
        <f>IF(入力シート!BU24="","",TIME(入力シート!BU24,入力シート!BW24,0))</f>
        <v/>
      </c>
      <c r="BR25" s="14" t="str">
        <f t="shared" si="12"/>
        <v/>
      </c>
      <c r="BS25" s="14" t="str">
        <f t="shared" si="32"/>
        <v/>
      </c>
      <c r="BT25" s="14"/>
      <c r="BU25" s="80"/>
      <c r="BV25" s="80"/>
      <c r="BW25" s="94" t="str">
        <f>IF(AND($BU$9="S6",BS25="A"),単価表!$D$7,IF(AND($BU$9="S6",BS25="B"),単価表!$E$7,IF(AND($BU$9="S6",BS25="C"),単価表!$F$7,IF(AND($BU$9="S5",BS25="A"),単価表!$D$8,IF(AND($BU$9="S5",BS25="B"),単価表!$E$8,IF(AND($BU$9="S5",BS25="C"),単価表!$F$8,IF(AND($BU$9="S4",BS25="A"),単価表!$D$9,IF(AND($BU$9="S4",BS25="B"),単価表!$E$9,IF(AND($BU$9="S4",BS25="C"),単価表!$F$9,IF(AND($BU$9="S3",BS25="A"),単価表!$D$10,IF(AND($BU$9="S3",BS25="B"),単価表!$E$10,IF(AND($BU$9="S3",BS25="C"),単価表!$F$10,IF(AND($BU$9="J3",BS25="A"),単価表!$D$14,IF(AND($BU$9="J3",BS25="B"),単価表!$E$14,IF(AND($BU$9="J3",BS25="C"),単価表!$F$14,IF(AND($BU$9="J2",BS25="A"),単価表!$D$15,IF(AND($BU$9="J2",BS25="B"),単価表!$E$15,IF(AND($BU$9="J2",BS25="C"),単価表!$F$15,IF(AND($BU$9="J1",BS25="A"),単価表!$D$16,IF(AND($BU$9="J1",BS25="B"),単価表!$E$16,IF(AND($BU$9="J1",BS25="C"),単価表!$F$16,IF(AND($BU$9="J0",BS25="A"),単価表!$D$16,IF(AND($BU$9="J0",BS25="B"),単価表!$E$16,IF(AND($BU$9="J0",BS25="C"),単価表!$F$16,IF(AND($BU$9="S012",BS25="A"),単価表!$D$11,IF(AND($BU$9="S012",BS25="B"),単価表!$E$11,IF(AND($BU$9="S012",BS25="C"),単価表!$F$11,"")))))))))))))))))))))))))))</f>
        <v/>
      </c>
      <c r="BX25" s="13" t="str">
        <f>IF(入力シート!BY24="〇",単価表!$D$18,"")</f>
        <v/>
      </c>
      <c r="BY25" s="13" t="str">
        <f>IF(入力シート!BZ24="〇",単価表!$D$18,"")</f>
        <v/>
      </c>
      <c r="BZ25" s="13" t="str">
        <f>IF(入力シート!CA24="〇",単価表!$D$19,"")</f>
        <v/>
      </c>
      <c r="CA25" s="13" t="str">
        <f>IF(入力シート!CB24="","",IF($BZ$5="対象外","算定外",IF(入力シート!CB24="〇",単価表!$D$20)))</f>
        <v/>
      </c>
      <c r="CB25" s="16" t="str">
        <f t="shared" si="14"/>
        <v/>
      </c>
      <c r="CD25" s="13">
        <v>17</v>
      </c>
      <c r="CE25" s="13" t="str">
        <f>IF(入力シート!CE24="","",入力シート!CE24)</f>
        <v>水</v>
      </c>
      <c r="CF25" s="14" t="str">
        <f>IF(入力シート!CG24="","",TIME(入力シート!CG24,入力シート!CI24,0))</f>
        <v/>
      </c>
      <c r="CG25" s="14" t="str">
        <f>IF(入力シート!CK24="","",TIME(入力シート!CK24,入力シート!CM24,0))</f>
        <v/>
      </c>
      <c r="CH25" s="14" t="str">
        <f t="shared" si="15"/>
        <v/>
      </c>
      <c r="CI25" s="14" t="str">
        <f t="shared" si="33"/>
        <v/>
      </c>
      <c r="CJ25" s="14"/>
      <c r="CK25" s="80"/>
      <c r="CL25" s="80"/>
      <c r="CM25" s="94" t="str">
        <f>IF(AND($CK$9="S6",CI25="A"),単価表!$D$7,IF(AND($CK$9="S6",CI25="B"),単価表!$E$7,IF(AND($CK$9="S6",CI25="C"),単価表!$F$7,IF(AND($CK$9="S5",CI25="A"),単価表!$D$8,IF(AND($CK$9="S5",CI25="B"),単価表!$E$8,IF(AND($CK$9="S5",CI25="C"),単価表!$F$8,IF(AND($CK$9="S4",CI25="A"),単価表!$D$9,IF(AND($CK$9="S4",CI25="B"),単価表!$E$9,IF(AND($CK$9="S4",CI25="C"),単価表!$F$9,IF(AND($CK$9="S3",CI25="A"),単価表!$D$10,IF(AND($CK$9="S3",CI25="B"),単価表!$E$10,IF(AND($CK$9="S3",CI25="C"),単価表!$F$10,IF(AND($CK$9="J3",CI25="A"),単価表!$D$14,IF(AND($CK$9="J3",CI25="B"),単価表!$E$14,IF(AND($CK$9="J3",CI25="C"),単価表!$F$14,IF(AND($CK$9="J2",CI25="A"),単価表!$D$15,IF(AND($CK$9="J2",CI25="B"),単価表!$E$15,IF(AND($CK$9="J2",CI25="C"),単価表!$F$15,IF(AND($CK$9="J1",CI25="A"),単価表!$D$16,IF(AND($CK$9="J1",CI25="B"),単価表!$E$16,IF(AND($CK$9="J1",CI25="C"),単価表!$F$16,IF(AND($CK$9="J0",CI25="A"),単価表!$D$16,IF(AND($CK$9="J0",CI25="B"),単価表!$E$16,IF(AND($CK$9="J0",CI25="C"),単価表!$F$16,IF(AND($CK$9="S012",CI25="A"),単価表!$D$11,IF(AND($CK$9="S012",CI25="B"),単価表!$E$11,IF(AND($CK$9="S012",CI25="C"),単価表!$F$11,"")))))))))))))))))))))))))))</f>
        <v/>
      </c>
      <c r="CN25" s="13" t="str">
        <f>IF(入力シート!CO24="〇",単価表!$D$18,"")</f>
        <v/>
      </c>
      <c r="CO25" s="13" t="str">
        <f>IF(入力シート!CP24="〇",単価表!$D$18,"")</f>
        <v/>
      </c>
      <c r="CP25" s="13" t="str">
        <f>IF(入力シート!CQ24="〇",単価表!$D$19,"")</f>
        <v/>
      </c>
      <c r="CQ25" s="13" t="str">
        <f>IF(入力シート!CR24="","",IF($CP$5="対象外","算定外",IF(入力シート!CR24="〇",単価表!$D$20)))</f>
        <v/>
      </c>
      <c r="CR25" s="16" t="str">
        <f t="shared" si="17"/>
        <v/>
      </c>
      <c r="CT25" s="13">
        <v>17</v>
      </c>
      <c r="CU25" s="13" t="str">
        <f>IF(入力シート!CU24="","",入力シート!CU24)</f>
        <v>水</v>
      </c>
      <c r="CV25" s="14" t="str">
        <f>IF(入力シート!CW24="","",TIME(入力シート!CW24,入力シート!CY24,0))</f>
        <v/>
      </c>
      <c r="CW25" s="14" t="str">
        <f>IF(入力シート!DA24="","",TIME(入力シート!DA24,入力シート!DC24,0))</f>
        <v/>
      </c>
      <c r="CX25" s="14" t="str">
        <f t="shared" si="18"/>
        <v/>
      </c>
      <c r="CY25" s="14" t="str">
        <f t="shared" si="34"/>
        <v/>
      </c>
      <c r="CZ25" s="14"/>
      <c r="DA25" s="80"/>
      <c r="DB25" s="80"/>
      <c r="DC25" s="94" t="str">
        <f>IF(AND($DA$9="S6",CY25="A"),単価表!$D$7,IF(AND($DA$9="S6",CY25="B"),単価表!$E$7,IF(AND($DA$9="S6",CY25="C"),単価表!$F$7,IF(AND($DA$9="S5",CY25="A"),単価表!$D$8,IF(AND($DA$9="S5",CY25="B"),単価表!$E$8,IF(AND($DA$9="S5",CY25="C"),単価表!$F$8,IF(AND($DA$9="S4",CY25="A"),単価表!$D$9,IF(AND($DA$9="S4",CY25="B"),単価表!$E$9,IF(AND($DA$9="S4",CY25="C"),単価表!$F$9,IF(AND($DA$9="S3",CY25="A"),単価表!$D$10,IF(AND($DA$9="S3",CY25="B"),単価表!$E$10,IF(AND($DA$9="S3",CY25="C"),単価表!$F$10,IF(AND($DA$9="J3",CY25="A"),単価表!$D$14,IF(AND($DA$9="J3",CY25="B"),単価表!$E$14,IF(AND($DA$9="J3",CY25="C"),単価表!$F$14,IF(AND($DA$9="J2",CY25="A"),単価表!$D$15,IF(AND($DA$9="J2",CY25="B"),単価表!$E$15,IF(AND($DA$9="J2",CY25="C"),単価表!$F$15,IF(AND($DA$9="J1",CY25="A"),単価表!$D$16,IF(AND($DA$9="J1",CY25="B"),単価表!$E$16,IF(AND($DA$9="J1",CY25="C"),単価表!$F$16,IF(AND($DA$9="J0",CY25="A"),単価表!$D$16,IF(AND($DA$9="J0",CY25="B"),単価表!$E$16,IF(AND($DA$9="J0",CY25="C"),単価表!$F$16,IF(AND($DA$9="S012",CY25="A"),単価表!$D$11,IF(AND($DA$9="S012",CY25="B"),単価表!$E$11,IF(AND($DA$9="S012",CY25="C"),単価表!$F$11,"")))))))))))))))))))))))))))</f>
        <v/>
      </c>
      <c r="DD25" s="13" t="str">
        <f>IF(入力シート!DE24="〇",単価表!$D$18,"")</f>
        <v/>
      </c>
      <c r="DE25" s="13" t="str">
        <f>IF(入力シート!DF24="〇",単価表!$D$18,"")</f>
        <v/>
      </c>
      <c r="DF25" s="13" t="str">
        <f>IF(入力シート!DG24="〇",単価表!$D$19,"")</f>
        <v/>
      </c>
      <c r="DG25" s="13" t="str">
        <f>IF(入力シート!DH24="","",IF($DF$5="対象外","算定外",IF(入力シート!DH24="〇",単価表!$D$20)))</f>
        <v/>
      </c>
      <c r="DH25" s="16" t="str">
        <f t="shared" si="20"/>
        <v/>
      </c>
      <c r="DJ25" s="13">
        <v>17</v>
      </c>
      <c r="DK25" s="13" t="str">
        <f>IF(入力シート!DK24="","",入力シート!DK24)</f>
        <v>水</v>
      </c>
      <c r="DL25" s="14" t="str">
        <f>IF(入力シート!DM24="","",TIME(入力シート!DM24,入力シート!DO24,0))</f>
        <v/>
      </c>
      <c r="DM25" s="14" t="str">
        <f>IF(入力シート!DQ24="","",TIME(入力シート!DQ24,入力シート!DS24,0))</f>
        <v/>
      </c>
      <c r="DN25" s="14" t="str">
        <f t="shared" si="21"/>
        <v/>
      </c>
      <c r="DO25" s="14" t="str">
        <f t="shared" si="35"/>
        <v/>
      </c>
      <c r="DP25" s="14"/>
      <c r="DQ25" s="80"/>
      <c r="DR25" s="80"/>
      <c r="DS25" s="94" t="str">
        <f>IF(AND($DQ$9="S6",DO25="A"),単価表!$D$7,IF(AND($DQ$9="S6",DO25="B"),単価表!$E$7,IF(AND($DQ$9="S6",DO25="C"),単価表!$F$7,IF(AND($DQ$9="S5",DO25="A"),単価表!$D$8,IF(AND($DQ$9="S5",DO25="B"),単価表!$E$8,IF(AND($DQ$9="S5",DO25="C"),単価表!$F$8,IF(AND($DQ$9="S4",DO25="A"),単価表!$D$9,IF(AND($DQ$9="S4",DO25="B"),単価表!$E$9,IF(AND($DQ$9="S4",DO25="C"),単価表!$F$9,IF(AND($DQ$9="S3",DO25="A"),単価表!$D$10,IF(AND($DQ$9="S3",DO25="B"),単価表!$E$10,IF(AND($DQ$9="S3",DO25="C"),単価表!$F$10,IF(AND($DQ$9="J3",DO25="A"),単価表!$D$14,IF(AND($DQ$9="J3",DO25="B"),単価表!$E$14,IF(AND($DQ$9="J3",DO25="C"),単価表!$F$14,IF(AND($DQ$9="J2",DO25="A"),単価表!$D$15,IF(AND($DQ$9="J2",DO25="B"),単価表!$E$15,IF(AND($DQ$9="J2",DO25="C"),単価表!$F$15,IF(AND($DQ$9="J1",DO25="A"),単価表!$D$16,IF(AND($DQ$9="J1",DO25="B"),単価表!$E$16,IF(AND($DQ$9="J1",DO25="C"),単価表!$F$16,IF(AND($DQ$9="J0",DO25="A"),単価表!$D$16,IF(AND($DQ$9="J0",DO25="B"),単価表!$E$16,IF(AND($DQ$9="J0",DO25="C"),単価表!$F$16,IF(AND($DQ$9="S012",DO25="A"),単価表!$D$11,IF(AND($DQ$9="S012",DO25="B"),単価表!$E$11,IF(AND($DQ$9="S012",DO25="C"),単価表!$F$11,"")))))))))))))))))))))))))))</f>
        <v/>
      </c>
      <c r="DT25" s="13" t="str">
        <f>IF(入力シート!DU24="〇",単価表!$D$18,"")</f>
        <v/>
      </c>
      <c r="DU25" s="13" t="str">
        <f>IF(入力シート!DV24="〇",単価表!$D$18,"")</f>
        <v/>
      </c>
      <c r="DV25" s="13" t="str">
        <f>IF(入力シート!DW24="〇",単価表!$D$19,"")</f>
        <v/>
      </c>
      <c r="DW25" s="13" t="str">
        <f>IF(入力シート!DX24="","",IF($DV$5="対象外","算定外",IF(入力シート!DX24="〇",単価表!$D$20)))</f>
        <v/>
      </c>
      <c r="DX25" s="16" t="str">
        <f t="shared" si="23"/>
        <v/>
      </c>
      <c r="DZ25" s="13">
        <v>17</v>
      </c>
      <c r="EA25" s="13" t="str">
        <f>IF(入力シート!EA24="","",入力シート!EA24)</f>
        <v>水</v>
      </c>
      <c r="EB25" s="14" t="str">
        <f>IF(入力シート!EC24="","",TIME(入力シート!EC24,入力シート!EE24,0))</f>
        <v/>
      </c>
      <c r="EC25" s="14" t="str">
        <f>IF(入力シート!EG24="","",TIME(入力シート!EG24,入力シート!EI24,0))</f>
        <v/>
      </c>
      <c r="ED25" s="14" t="str">
        <f t="shared" si="24"/>
        <v/>
      </c>
      <c r="EE25" s="14" t="str">
        <f t="shared" si="36"/>
        <v/>
      </c>
      <c r="EF25" s="14"/>
      <c r="EG25" s="80"/>
      <c r="EH25" s="80"/>
      <c r="EI25" s="94" t="str">
        <f>IF(AND($EG$9="S6",EE25="A"),単価表!$D$7,IF(AND($EG$9="S6",EE25="B"),単価表!$E$7,IF(AND($EG$9="S6",EE25="C"),単価表!$F$7,IF(AND($EG$9="S5",EE25="A"),単価表!$D$8,IF(AND($EG$9="S5",EE25="B"),単価表!$E$8,IF(AND($EG$9="S5",EE25="C"),単価表!$F$8,IF(AND($EG$9="S4",EE25="A"),単価表!$D$9,IF(AND($EG$9="S4",EE25="B"),単価表!$E$9,IF(AND($EG$9="S4",EE25="C"),単価表!$F$9,IF(AND($EG$9="S3",EE25="A"),単価表!$D$10,IF(AND($EG$9="S3",EE25="B"),単価表!$E$10,IF(AND($EG$9="S3",EE25="C"),単価表!$F$10,IF(AND($EG$9="J3",EE25="A"),単価表!$D$14,IF(AND($EG$9="J3",EE25="B"),単価表!$E$14,IF(AND($EG$9="J3",EE25="C"),単価表!$F$14,IF(AND($EG$9="J2",EE25="A"),単価表!$D$15,IF(AND($EG$9="J2",EE25="B"),単価表!$E$15,IF(AND($EG$9="J2",EE25="C"),単価表!$F$15,IF(AND($EG$9="J1",EE25="A"),単価表!$D$16,IF(AND($EG$9="J1",EE25="B"),単価表!$E$16,IF(AND($EG$9="J1",EE25="C"),単価表!$F$16,IF(AND($EG$9="J0",EE25="A"),単価表!$D$16,IF(AND($EG$9="J0",EE25="B"),単価表!$E$16,IF(AND($EG$9="J0",EE25="C"),単価表!$F$16,IF(AND($EG$9="S012",EE25="A"),単価表!$D$11,IF(AND($EG$9="S012",EE25="B"),単価表!$E$11,IF(AND($EG$9="S012",EE25="C"),単価表!$F$11,"")))))))))))))))))))))))))))</f>
        <v/>
      </c>
      <c r="EJ25" s="13" t="str">
        <f>IF(入力シート!EK24="〇",単価表!$D$18,"")</f>
        <v/>
      </c>
      <c r="EK25" s="13" t="str">
        <f>IF(入力シート!EL24="〇",単価表!$D$18,"")</f>
        <v/>
      </c>
      <c r="EL25" s="13" t="str">
        <f>IF(入力シート!EM24="〇",単価表!$D$19,"")</f>
        <v/>
      </c>
      <c r="EM25" s="13" t="str">
        <f>IF(入力シート!EN24="","",IF($EL$5="対象外","算定外",IF(入力シート!EN24="〇",単価表!$D$20)))</f>
        <v/>
      </c>
      <c r="EN25" s="16" t="str">
        <f t="shared" si="26"/>
        <v/>
      </c>
      <c r="EP25" s="13">
        <v>17</v>
      </c>
      <c r="EQ25" s="13" t="str">
        <f>IF(入力シート!EQ24="","",入力シート!EQ24)</f>
        <v>水</v>
      </c>
      <c r="ER25" s="14" t="str">
        <f>IF(入力シート!ES24="","",TIME(入力シート!ES24,入力シート!EU24,0))</f>
        <v/>
      </c>
      <c r="ES25" s="14" t="str">
        <f>IF(入力シート!EW24="","",TIME(入力シート!EW24,入力シート!EY24,0))</f>
        <v/>
      </c>
      <c r="ET25" s="14" t="str">
        <f t="shared" si="27"/>
        <v/>
      </c>
      <c r="EU25" s="14" t="str">
        <f t="shared" si="37"/>
        <v/>
      </c>
      <c r="EV25" s="14"/>
      <c r="EW25" s="80"/>
      <c r="EX25" s="80"/>
      <c r="EY25" s="94" t="str">
        <f>IF(AND($EW$9="S6",EU25="A"),単価表!$D$7,IF(AND($EW$9="S6",EU25="B"),単価表!$E$7,IF(AND($EW$9="S6",EU25="C"),単価表!$F$7,IF(AND($EW$9="S5",EU25="A"),単価表!$D$8,IF(AND($EW$9="S5",EU25="B"),単価表!$E$8,IF(AND($EW$9="S5",EU25="C"),単価表!$F$8,IF(AND($EW$9="S4",EU25="A"),単価表!$D$9,IF(AND($EW$9="S4",EU25="B"),単価表!$E$9,IF(AND($EW$9="S4",EU25="C"),単価表!$F$9,IF(AND($EW$9="S3",EU25="A"),単価表!$D$10,IF(AND($EW$9="S3",EU25="B"),単価表!$E$10,IF(AND($EW$9="S3",EU25="C"),単価表!$F$10,IF(AND($EW$9="J3",EU25="A"),単価表!$D$14,IF(AND($EW$9="J3",EU25="B"),単価表!$E$14,IF(AND($EW$9="J3",EU25="C"),単価表!$F$14,IF(AND($EW$9="J2",EU25="A"),単価表!$D$15,IF(AND($EW$9="J2",EU25="B"),単価表!$E$15,IF(AND($EW$9="J2",EU25="C"),単価表!$F$15,IF(AND($EW$9="J1",EU25="A"),単価表!$D$16,IF(AND($EW$9="J1",EU25="B"),単価表!$E$16,IF(AND($EW$9="J1",EU25="C"),単価表!$F$16,IF(AND($EW$9="J0",EU25="A"),単価表!$D$16,IF(AND($EW$9="J0",EU25="B"),単価表!$E$16,IF(AND($EW$9="J0",EU25="C"),単価表!$F$16,IF(AND($EW$9="S012",EU25="A"),単価表!$D$11,IF(AND($EW$9="S012",EU25="B"),単価表!$E$11,IF(AND($EW$9="S012",EU25="C"),単価表!$F$11,"")))))))))))))))))))))))))))</f>
        <v/>
      </c>
      <c r="EZ25" s="13" t="str">
        <f>IF(入力シート!FA24="〇",単価表!$D$18,"")</f>
        <v/>
      </c>
      <c r="FA25" s="13" t="str">
        <f>IF(入力シート!FB24="〇",単価表!$D$18,"")</f>
        <v/>
      </c>
      <c r="FB25" s="13" t="str">
        <f>IF(入力シート!FC24="〇",単価表!$D$19,"")</f>
        <v/>
      </c>
      <c r="FC25" s="13" t="str">
        <f>IF(入力シート!FD24="","",IF($FB$5="対象外","算定外",IF(入力シート!FD24="〇",単価表!$D$20)))</f>
        <v/>
      </c>
      <c r="FD25" s="16" t="str">
        <f t="shared" si="29"/>
        <v/>
      </c>
    </row>
    <row r="26" spans="2:160" x14ac:dyDescent="0.45">
      <c r="B26" s="13">
        <v>18</v>
      </c>
      <c r="C26" s="13" t="str">
        <f>IF(入力シート!C25="","",入力シート!C25)</f>
        <v>木</v>
      </c>
      <c r="D26" s="14" t="str">
        <f>IF(入力シート!E25="","",TIME(入力シート!E25,入力シート!G25,0))</f>
        <v/>
      </c>
      <c r="E26" s="14" t="str">
        <f>IF(入力シート!I25="","",TIME(入力シート!I25,入力シート!K25,0))</f>
        <v/>
      </c>
      <c r="F26" s="14" t="str">
        <f t="shared" si="0"/>
        <v/>
      </c>
      <c r="G26" s="14" t="str">
        <f t="shared" si="1"/>
        <v/>
      </c>
      <c r="H26" s="14"/>
      <c r="I26" s="15"/>
      <c r="J26" s="15"/>
      <c r="K26" s="94" t="str">
        <f>IF(AND($I$9="S6",G26="A"),単価表!$D$7,IF(AND($I$9="S6",G26="B"),単価表!$E$7,IF(AND($I$9="S6",G26="C"),単価表!$F$7,IF(AND($I$9="S5",G26="A"),単価表!$D$8,IF(AND($I$9="S5",G26="B"),単価表!$E$8,IF(AND($I$9="S5",G26="C"),単価表!$F$8,IF(AND($I$9="S4",G26="A"),単価表!$D$9,IF(AND($I$9="S4",G26="B"),単価表!$E$9,IF(AND($I$9="S4",G26="C"),単価表!$F$9,IF(AND($I$9="S3",G26="A"),単価表!$D$10,IF(AND($I$9="S3",G26="B"),単価表!$E$10,IF(AND($I$9="S3",G26="C"),単価表!$F$10,IF(AND($I$9="J3",G26="A"),単価表!$D$14,IF(AND($I$9="J3",G26="B"),単価表!$E$14,IF(AND($I$9="J3",G26="C"),単価表!$F$14,IF(AND($I$9="J2",G26="A"),単価表!$D$15,IF(AND($I$9="J2",G26="B"),単価表!$E$15,IF(AND($I$9="J2",G26="C"),単価表!$F$15,IF(AND($I$9="J1",G26="A"),単価表!$D$16,IF(AND($I$9="J1",G26="B"),単価表!$E$16,IF(AND($I$9="J1",G26="C"),単価表!$F$16,IF(AND($I$9="J0",G26="A"),単価表!$D$16,IF(AND($I$9="J0",G26="B"),単価表!$E$16,IF(AND($I$9="J0",G26="C"),単価表!$F$16,IF(AND($I$9="S012",G26="A"),単価表!$D$11,IF(AND($I$9="S012",G26="B"),単価表!$E$11,IF(AND($I$9="S012",G26="C"),単価表!$F$11,"")))))))))))))))))))))))))))</f>
        <v/>
      </c>
      <c r="L26" s="13" t="str">
        <f>IF(入力シート!M25="〇",単価表!$D$18,"")</f>
        <v/>
      </c>
      <c r="M26" s="13" t="str">
        <f>IF(入力シート!N25="〇",単価表!$D$18,"")</f>
        <v/>
      </c>
      <c r="N26" s="13" t="str">
        <f>IF(入力シート!O25="〇",単価表!$D$19,"")</f>
        <v/>
      </c>
      <c r="O26" s="13" t="str">
        <f>IF(入力シート!P25="","",IF($N$5="対象外","算定外",IF(入力シート!P25="〇",単価表!$D$20)))</f>
        <v/>
      </c>
      <c r="P26" s="16" t="str">
        <f t="shared" si="2"/>
        <v/>
      </c>
      <c r="R26" s="13">
        <v>18</v>
      </c>
      <c r="S26" s="13" t="str">
        <f>IF(入力シート!S25="","",入力シート!S25)</f>
        <v>木</v>
      </c>
      <c r="T26" s="14" t="str">
        <f>IF(入力シート!U25="","",TIME(入力シート!U25,入力シート!W25,0))</f>
        <v/>
      </c>
      <c r="U26" s="14" t="str">
        <f>IF(入力シート!Y25="","",TIME(入力シート!Y25,入力シート!AA25,0))</f>
        <v/>
      </c>
      <c r="V26" s="14" t="str">
        <f t="shared" si="3"/>
        <v/>
      </c>
      <c r="W26" s="14" t="str">
        <f t="shared" si="4"/>
        <v/>
      </c>
      <c r="X26" s="14"/>
      <c r="Y26" s="15"/>
      <c r="Z26" s="15"/>
      <c r="AA26" s="94" t="str">
        <f>IF(AND($Y$9="S6",W26="A"),単価表!$D$7,IF(AND($Y$9="S6",W26="B"),単価表!$E$7,IF(AND($Y$9="S6",W26="C"),単価表!$F$7,IF(AND($Y$9="S5",W26="A"),単価表!$D$8,IF(AND($Y$9="S5",W26="B"),単価表!$E$8,IF(AND($Y$9="S5",W26="C"),単価表!$F$8,IF(AND($Y$9="S4",W26="A"),単価表!$D$9,IF(AND($Y$9="S4",W26="B"),単価表!$E$9,IF(AND($Y$9="S4",W26="C"),単価表!$F$9,IF(AND($Y$9="S3",W26="A"),単価表!$D$10,IF(AND($Y$9="S3",W26="B"),単価表!$E$10,IF(AND($Y$9="S3",W26="C"),単価表!$F$10,IF(AND($Y$9="J3",W26="A"),単価表!$D$14,IF(AND($Y$9="J3",W26="B"),単価表!$E$14,IF(AND($Y$9="J3",W26="C"),単価表!$F$14,IF(AND($Y$9="J2",W26="A"),単価表!$D$15,IF(AND($Y$9="J2",W26="B"),単価表!$E$15,IF(AND($Y$9="J2",W26="C"),単価表!$F$15,IF(AND($Y$9="J1",W26="A"),単価表!$D$16,IF(AND($Y$9="J1",W26="B"),単価表!$E$16,IF(AND($Y$9="J1",W26="C"),単価表!$F$16,IF(AND($Y$9="J0",W26="A"),単価表!$D$16,IF(AND($Y$9="J0",W26="B"),単価表!$E$16,IF(AND($Y$9="J0",W26="C"),単価表!$F$16,IF(AND($Y$9="S012",W26="A"),単価表!$D$11,IF(AND($Y$9="S012",W26="B"),単価表!$E$11,IF(AND($Y$9="S012",W26="C"),単価表!$F$11,"")))))))))))))))))))))))))))</f>
        <v/>
      </c>
      <c r="AB26" s="13" t="str">
        <f>IF(入力シート!AC25="〇",単価表!$D$18,"")</f>
        <v/>
      </c>
      <c r="AC26" s="13" t="str">
        <f>IF(入力シート!AD25="〇",単価表!$D$18,"")</f>
        <v/>
      </c>
      <c r="AD26" s="13" t="str">
        <f>IF(入力シート!AE25="〇",単価表!$D$19,"")</f>
        <v/>
      </c>
      <c r="AE26" s="13" t="str">
        <f>IF(入力シート!AF25="","",IF($AE$5="対象外","算定外",IF(入力シート!AF25="〇",単価表!$D$20)))</f>
        <v/>
      </c>
      <c r="AF26" s="16" t="str">
        <f t="shared" si="5"/>
        <v/>
      </c>
      <c r="AH26" s="13">
        <v>18</v>
      </c>
      <c r="AI26" s="13" t="str">
        <f>IF(入力シート!AI25="","",入力シート!AI25)</f>
        <v>木</v>
      </c>
      <c r="AJ26" s="14" t="str">
        <f>IF(入力シート!AK25="","",TIME(入力シート!AK25,入力シート!AM25,0))</f>
        <v/>
      </c>
      <c r="AK26" s="14" t="str">
        <f>IF(入力シート!AO25="","",TIME(入力シート!AO25,入力シート!AQ25,0))</f>
        <v/>
      </c>
      <c r="AL26" s="14" t="str">
        <f t="shared" si="6"/>
        <v/>
      </c>
      <c r="AM26" s="14" t="str">
        <f t="shared" si="30"/>
        <v/>
      </c>
      <c r="AN26" s="14"/>
      <c r="AO26" s="80"/>
      <c r="AP26" s="80"/>
      <c r="AQ26" s="94" t="str">
        <f>IF(AND($AO$9="S6",AM26="A"),単価表!$D$7,IF(AND($AO$9="S6",AM26="B"),単価表!$E$7,IF(AND($AO$9="S6",AM26="C"),単価表!$F$7,IF(AND($AO$9="S5",AM26="A"),単価表!$D$8,IF(AND($AO$9="S5",AM26="B"),単価表!$E$8,IF(AND($AO$9="S5",AM26="C"),単価表!$F$8,IF(AND($AO$9="S4",AM26="A"),単価表!$D$9,IF(AND($AO$9="S4",AM26="B"),単価表!$E$9,IF(AND($AO$9="S4",AM26="C"),単価表!$F$9,IF(AND($AO$9="S3",AM26="A"),単価表!$D$10,IF(AND($AO$9="S3",AM26="B"),単価表!$E$10,IF(AND($AO$9="S3",AM26="C"),単価表!$F$10,IF(AND($AO$9="J3",AM26="A"),単価表!$D$14,IF(AND($AO$9="J3",AM26="B"),単価表!$E$14,IF(AND($AO$9="J3",AM26="C"),単価表!$F$14,IF(AND($AO$9="J2",AM26="A"),単価表!$D$15,IF(AND($AO$9="J2",AM26="B"),単価表!$E$15,IF(AND($AO$9="J2",AM26="C"),単価表!$F$15,IF(AND($AO$9="J1",AM26="A"),単価表!$D$16,IF(AND($AO$9="J1",AM26="B"),単価表!$E$16,IF(AND($AO$9="J1",AM26="C"),単価表!$F$16,IF(AND($AO$9="J0",AM26="A"),単価表!$D$16,IF(AND($AO$9="J0",AM26="B"),単価表!$E$16,IF(AND($AO$9="J0",AM26="C"),単価表!$F$16,IF(AND($AO$9="S012",AM26="A"),単価表!$D$11,IF(AND($AO$9="S012",AM26="B"),単価表!$E$11,IF(AND($AO$9="S012",AM26="C"),単価表!$F$11,"")))))))))))))))))))))))))))</f>
        <v/>
      </c>
      <c r="AR26" s="13" t="str">
        <f>IF(入力シート!AS25="〇",単価表!$D$18,"")</f>
        <v/>
      </c>
      <c r="AS26" s="13" t="str">
        <f>IF(入力シート!AT25="〇",単価表!$D$18,"")</f>
        <v/>
      </c>
      <c r="AT26" s="13" t="str">
        <f>IF(入力シート!AU25="〇",単価表!$D$19,"")</f>
        <v/>
      </c>
      <c r="AU26" s="13" t="str">
        <f>IF(入力シート!AV25="","",IF($AT$5="対象外","算定外",IF(入力シート!AV25="〇",単価表!$D$20)))</f>
        <v/>
      </c>
      <c r="AV26" s="16" t="str">
        <f t="shared" si="8"/>
        <v/>
      </c>
      <c r="AX26" s="13">
        <v>18</v>
      </c>
      <c r="AY26" s="13" t="str">
        <f>IF(入力シート!AY25="","",入力シート!AY25)</f>
        <v>木</v>
      </c>
      <c r="AZ26" s="14" t="str">
        <f>IF(入力シート!BA25="","",TIME(入力シート!BA25,入力シート!BC25,0))</f>
        <v/>
      </c>
      <c r="BA26" s="14" t="str">
        <f>IF(入力シート!BE25="","",TIME(入力シート!BE25,入力シート!BG25,0))</f>
        <v/>
      </c>
      <c r="BB26" s="14" t="str">
        <f t="shared" si="9"/>
        <v/>
      </c>
      <c r="BC26" s="14" t="str">
        <f t="shared" si="31"/>
        <v/>
      </c>
      <c r="BD26" s="14"/>
      <c r="BE26" s="80"/>
      <c r="BF26" s="80"/>
      <c r="BG26" s="94" t="str">
        <f>IF(AND($BE$9="S6",BC26="A"),単価表!$D$7,IF(AND($BE$9="S6",BC26="B"),単価表!$E$7,IF(AND($BE$9="S6",BC26="C"),単価表!$F$7,IF(AND($BE$9="S5",BC26="A"),単価表!$D$8,IF(AND($BE$9="S5",BC26="B"),単価表!$E$8,IF(AND($BE$9="S5",BC26="C"),単価表!$F$8,IF(AND($BE$9="S4",BC26="A"),単価表!$D$9,IF(AND($BE$9="S4",BC26="B"),単価表!$E$9,IF(AND($BE$9="S4",BC26="C"),単価表!$F$9,IF(AND($BE$9="S3",BC26="A"),単価表!$D$10,IF(AND($BE$9="S3",BC26="B"),単価表!$E$10,IF(AND($BE$9="S3",BC26="C"),単価表!$F$10,IF(AND($BE$9="J3",BC26="A"),単価表!$D$14,IF(AND($BE$9="J3",BC26="B"),単価表!$E$14,IF(AND($BE$9="J3",BC26="C"),単価表!$F$14,IF(AND($BE$9="J2",BC26="A"),単価表!$D$15,IF(AND($BE$9="J2",BC26="B"),単価表!$E$15,IF(AND($BE$9="J2",BC26="C"),単価表!$F$15,IF(AND($BE$9="J1",BC26="A"),単価表!$D$16,IF(AND($BE$9="J1",BC26="B"),単価表!$E$16,IF(AND($BE$9="J1",BC26="C"),単価表!$F$16,IF(AND($BE$9="J0",BC26="A"),単価表!$D$16,IF(AND($BE$9="J0",BC26="B"),単価表!$E$16,IF(AND($BE$9="J0",BC26="C"),単価表!$F$16,IF(AND($BE$9="S012",BC26="A"),単価表!$D$11,IF(AND($BE$9="S012",BC26="B"),単価表!$E$11,IF(AND($BE$9="S012",BC26="C"),単価表!$F$11,"")))))))))))))))))))))))))))</f>
        <v/>
      </c>
      <c r="BH26" s="13" t="str">
        <f>IF(入力シート!BI25="〇",単価表!$D$18,"")</f>
        <v/>
      </c>
      <c r="BI26" s="13" t="str">
        <f>IF(入力シート!BJ25="〇",単価表!$D$18,"")</f>
        <v/>
      </c>
      <c r="BJ26" s="13" t="str">
        <f>IF(入力シート!BK25="〇",単価表!$D$19,"")</f>
        <v/>
      </c>
      <c r="BK26" s="13" t="str">
        <f>IF(入力シート!BL25="","",IF($BJ$5="対象外","算定外",IF(入力シート!BL25="〇",単価表!$D$20)))</f>
        <v/>
      </c>
      <c r="BL26" s="16" t="str">
        <f t="shared" si="11"/>
        <v/>
      </c>
      <c r="BN26" s="13">
        <v>18</v>
      </c>
      <c r="BO26" s="13" t="str">
        <f>IF(入力シート!BO25="","",入力シート!BO25)</f>
        <v>木</v>
      </c>
      <c r="BP26" s="14" t="str">
        <f>IF(入力シート!BQ25="","",TIME(入力シート!BQ25,入力シート!BS25,0))</f>
        <v/>
      </c>
      <c r="BQ26" s="14" t="str">
        <f>IF(入力シート!BU25="","",TIME(入力シート!BU25,入力シート!BW25,0))</f>
        <v/>
      </c>
      <c r="BR26" s="14" t="str">
        <f t="shared" si="12"/>
        <v/>
      </c>
      <c r="BS26" s="14" t="str">
        <f t="shared" si="32"/>
        <v/>
      </c>
      <c r="BT26" s="14"/>
      <c r="BU26" s="80"/>
      <c r="BV26" s="80"/>
      <c r="BW26" s="94" t="str">
        <f>IF(AND($BU$9="S6",BS26="A"),単価表!$D$7,IF(AND($BU$9="S6",BS26="B"),単価表!$E$7,IF(AND($BU$9="S6",BS26="C"),単価表!$F$7,IF(AND($BU$9="S5",BS26="A"),単価表!$D$8,IF(AND($BU$9="S5",BS26="B"),単価表!$E$8,IF(AND($BU$9="S5",BS26="C"),単価表!$F$8,IF(AND($BU$9="S4",BS26="A"),単価表!$D$9,IF(AND($BU$9="S4",BS26="B"),単価表!$E$9,IF(AND($BU$9="S4",BS26="C"),単価表!$F$9,IF(AND($BU$9="S3",BS26="A"),単価表!$D$10,IF(AND($BU$9="S3",BS26="B"),単価表!$E$10,IF(AND($BU$9="S3",BS26="C"),単価表!$F$10,IF(AND($BU$9="J3",BS26="A"),単価表!$D$14,IF(AND($BU$9="J3",BS26="B"),単価表!$E$14,IF(AND($BU$9="J3",BS26="C"),単価表!$F$14,IF(AND($BU$9="J2",BS26="A"),単価表!$D$15,IF(AND($BU$9="J2",BS26="B"),単価表!$E$15,IF(AND($BU$9="J2",BS26="C"),単価表!$F$15,IF(AND($BU$9="J1",BS26="A"),単価表!$D$16,IF(AND($BU$9="J1",BS26="B"),単価表!$E$16,IF(AND($BU$9="J1",BS26="C"),単価表!$F$16,IF(AND($BU$9="J0",BS26="A"),単価表!$D$16,IF(AND($BU$9="J0",BS26="B"),単価表!$E$16,IF(AND($BU$9="J0",BS26="C"),単価表!$F$16,IF(AND($BU$9="S012",BS26="A"),単価表!$D$11,IF(AND($BU$9="S012",BS26="B"),単価表!$E$11,IF(AND($BU$9="S012",BS26="C"),単価表!$F$11,"")))))))))))))))))))))))))))</f>
        <v/>
      </c>
      <c r="BX26" s="13" t="str">
        <f>IF(入力シート!BY25="〇",単価表!$D$18,"")</f>
        <v/>
      </c>
      <c r="BY26" s="13" t="str">
        <f>IF(入力シート!BZ25="〇",単価表!$D$18,"")</f>
        <v/>
      </c>
      <c r="BZ26" s="13" t="str">
        <f>IF(入力シート!CA25="〇",単価表!$D$19,"")</f>
        <v/>
      </c>
      <c r="CA26" s="13" t="str">
        <f>IF(入力シート!CB25="","",IF($BZ$5="対象外","算定外",IF(入力シート!CB25="〇",単価表!$D$20)))</f>
        <v/>
      </c>
      <c r="CB26" s="16" t="str">
        <f t="shared" si="14"/>
        <v/>
      </c>
      <c r="CD26" s="13">
        <v>18</v>
      </c>
      <c r="CE26" s="13" t="str">
        <f>IF(入力シート!CE25="","",入力シート!CE25)</f>
        <v>木</v>
      </c>
      <c r="CF26" s="14" t="str">
        <f>IF(入力シート!CG25="","",TIME(入力シート!CG25,入力シート!CI25,0))</f>
        <v/>
      </c>
      <c r="CG26" s="14" t="str">
        <f>IF(入力シート!CK25="","",TIME(入力シート!CK25,入力シート!CM25,0))</f>
        <v/>
      </c>
      <c r="CH26" s="14" t="str">
        <f t="shared" si="15"/>
        <v/>
      </c>
      <c r="CI26" s="14" t="str">
        <f t="shared" si="33"/>
        <v/>
      </c>
      <c r="CJ26" s="14"/>
      <c r="CK26" s="80"/>
      <c r="CL26" s="80"/>
      <c r="CM26" s="94" t="str">
        <f>IF(AND($CK$9="S6",CI26="A"),単価表!$D$7,IF(AND($CK$9="S6",CI26="B"),単価表!$E$7,IF(AND($CK$9="S6",CI26="C"),単価表!$F$7,IF(AND($CK$9="S5",CI26="A"),単価表!$D$8,IF(AND($CK$9="S5",CI26="B"),単価表!$E$8,IF(AND($CK$9="S5",CI26="C"),単価表!$F$8,IF(AND($CK$9="S4",CI26="A"),単価表!$D$9,IF(AND($CK$9="S4",CI26="B"),単価表!$E$9,IF(AND($CK$9="S4",CI26="C"),単価表!$F$9,IF(AND($CK$9="S3",CI26="A"),単価表!$D$10,IF(AND($CK$9="S3",CI26="B"),単価表!$E$10,IF(AND($CK$9="S3",CI26="C"),単価表!$F$10,IF(AND($CK$9="J3",CI26="A"),単価表!$D$14,IF(AND($CK$9="J3",CI26="B"),単価表!$E$14,IF(AND($CK$9="J3",CI26="C"),単価表!$F$14,IF(AND($CK$9="J2",CI26="A"),単価表!$D$15,IF(AND($CK$9="J2",CI26="B"),単価表!$E$15,IF(AND($CK$9="J2",CI26="C"),単価表!$F$15,IF(AND($CK$9="J1",CI26="A"),単価表!$D$16,IF(AND($CK$9="J1",CI26="B"),単価表!$E$16,IF(AND($CK$9="J1",CI26="C"),単価表!$F$16,IF(AND($CK$9="J0",CI26="A"),単価表!$D$16,IF(AND($CK$9="J0",CI26="B"),単価表!$E$16,IF(AND($CK$9="J0",CI26="C"),単価表!$F$16,IF(AND($CK$9="S012",CI26="A"),単価表!$D$11,IF(AND($CK$9="S012",CI26="B"),単価表!$E$11,IF(AND($CK$9="S012",CI26="C"),単価表!$F$11,"")))))))))))))))))))))))))))</f>
        <v/>
      </c>
      <c r="CN26" s="13" t="str">
        <f>IF(入力シート!CO25="〇",単価表!$D$18,"")</f>
        <v/>
      </c>
      <c r="CO26" s="13" t="str">
        <f>IF(入力シート!CP25="〇",単価表!$D$18,"")</f>
        <v/>
      </c>
      <c r="CP26" s="13" t="str">
        <f>IF(入力シート!CQ25="〇",単価表!$D$19,"")</f>
        <v/>
      </c>
      <c r="CQ26" s="13" t="str">
        <f>IF(入力シート!CR25="","",IF($CP$5="対象外","算定外",IF(入力シート!CR25="〇",単価表!$D$20)))</f>
        <v/>
      </c>
      <c r="CR26" s="16" t="str">
        <f t="shared" si="17"/>
        <v/>
      </c>
      <c r="CT26" s="13">
        <v>18</v>
      </c>
      <c r="CU26" s="13" t="str">
        <f>IF(入力シート!CU25="","",入力シート!CU25)</f>
        <v>木</v>
      </c>
      <c r="CV26" s="14" t="str">
        <f>IF(入力シート!CW25="","",TIME(入力シート!CW25,入力シート!CY25,0))</f>
        <v/>
      </c>
      <c r="CW26" s="14" t="str">
        <f>IF(入力シート!DA25="","",TIME(入力シート!DA25,入力シート!DC25,0))</f>
        <v/>
      </c>
      <c r="CX26" s="14" t="str">
        <f t="shared" si="18"/>
        <v/>
      </c>
      <c r="CY26" s="14" t="str">
        <f t="shared" si="34"/>
        <v/>
      </c>
      <c r="CZ26" s="14"/>
      <c r="DA26" s="80"/>
      <c r="DB26" s="80"/>
      <c r="DC26" s="94" t="str">
        <f>IF(AND($DA$9="S6",CY26="A"),単価表!$D$7,IF(AND($DA$9="S6",CY26="B"),単価表!$E$7,IF(AND($DA$9="S6",CY26="C"),単価表!$F$7,IF(AND($DA$9="S5",CY26="A"),単価表!$D$8,IF(AND($DA$9="S5",CY26="B"),単価表!$E$8,IF(AND($DA$9="S5",CY26="C"),単価表!$F$8,IF(AND($DA$9="S4",CY26="A"),単価表!$D$9,IF(AND($DA$9="S4",CY26="B"),単価表!$E$9,IF(AND($DA$9="S4",CY26="C"),単価表!$F$9,IF(AND($DA$9="S3",CY26="A"),単価表!$D$10,IF(AND($DA$9="S3",CY26="B"),単価表!$E$10,IF(AND($DA$9="S3",CY26="C"),単価表!$F$10,IF(AND($DA$9="J3",CY26="A"),単価表!$D$14,IF(AND($DA$9="J3",CY26="B"),単価表!$E$14,IF(AND($DA$9="J3",CY26="C"),単価表!$F$14,IF(AND($DA$9="J2",CY26="A"),単価表!$D$15,IF(AND($DA$9="J2",CY26="B"),単価表!$E$15,IF(AND($DA$9="J2",CY26="C"),単価表!$F$15,IF(AND($DA$9="J1",CY26="A"),単価表!$D$16,IF(AND($DA$9="J1",CY26="B"),単価表!$E$16,IF(AND($DA$9="J1",CY26="C"),単価表!$F$16,IF(AND($DA$9="J0",CY26="A"),単価表!$D$16,IF(AND($DA$9="J0",CY26="B"),単価表!$E$16,IF(AND($DA$9="J0",CY26="C"),単価表!$F$16,IF(AND($DA$9="S012",CY26="A"),単価表!$D$11,IF(AND($DA$9="S012",CY26="B"),単価表!$E$11,IF(AND($DA$9="S012",CY26="C"),単価表!$F$11,"")))))))))))))))))))))))))))</f>
        <v/>
      </c>
      <c r="DD26" s="13" t="str">
        <f>IF(入力シート!DE25="〇",単価表!$D$18,"")</f>
        <v/>
      </c>
      <c r="DE26" s="13" t="str">
        <f>IF(入力シート!DF25="〇",単価表!$D$18,"")</f>
        <v/>
      </c>
      <c r="DF26" s="13" t="str">
        <f>IF(入力シート!DG25="〇",単価表!$D$19,"")</f>
        <v/>
      </c>
      <c r="DG26" s="13" t="str">
        <f>IF(入力シート!DH25="","",IF($DF$5="対象外","算定外",IF(入力シート!DH25="〇",単価表!$D$20)))</f>
        <v/>
      </c>
      <c r="DH26" s="16" t="str">
        <f t="shared" si="20"/>
        <v/>
      </c>
      <c r="DJ26" s="13">
        <v>18</v>
      </c>
      <c r="DK26" s="13" t="str">
        <f>IF(入力シート!DK25="","",入力シート!DK25)</f>
        <v>木</v>
      </c>
      <c r="DL26" s="14" t="str">
        <f>IF(入力シート!DM25="","",TIME(入力シート!DM25,入力シート!DO25,0))</f>
        <v/>
      </c>
      <c r="DM26" s="14" t="str">
        <f>IF(入力シート!DQ25="","",TIME(入力シート!DQ25,入力シート!DS25,0))</f>
        <v/>
      </c>
      <c r="DN26" s="14" t="str">
        <f t="shared" si="21"/>
        <v/>
      </c>
      <c r="DO26" s="14" t="str">
        <f t="shared" si="35"/>
        <v/>
      </c>
      <c r="DP26" s="14"/>
      <c r="DQ26" s="80"/>
      <c r="DR26" s="80"/>
      <c r="DS26" s="94" t="str">
        <f>IF(AND($DQ$9="S6",DO26="A"),単価表!$D$7,IF(AND($DQ$9="S6",DO26="B"),単価表!$E$7,IF(AND($DQ$9="S6",DO26="C"),単価表!$F$7,IF(AND($DQ$9="S5",DO26="A"),単価表!$D$8,IF(AND($DQ$9="S5",DO26="B"),単価表!$E$8,IF(AND($DQ$9="S5",DO26="C"),単価表!$F$8,IF(AND($DQ$9="S4",DO26="A"),単価表!$D$9,IF(AND($DQ$9="S4",DO26="B"),単価表!$E$9,IF(AND($DQ$9="S4",DO26="C"),単価表!$F$9,IF(AND($DQ$9="S3",DO26="A"),単価表!$D$10,IF(AND($DQ$9="S3",DO26="B"),単価表!$E$10,IF(AND($DQ$9="S3",DO26="C"),単価表!$F$10,IF(AND($DQ$9="J3",DO26="A"),単価表!$D$14,IF(AND($DQ$9="J3",DO26="B"),単価表!$E$14,IF(AND($DQ$9="J3",DO26="C"),単価表!$F$14,IF(AND($DQ$9="J2",DO26="A"),単価表!$D$15,IF(AND($DQ$9="J2",DO26="B"),単価表!$E$15,IF(AND($DQ$9="J2",DO26="C"),単価表!$F$15,IF(AND($DQ$9="J1",DO26="A"),単価表!$D$16,IF(AND($DQ$9="J1",DO26="B"),単価表!$E$16,IF(AND($DQ$9="J1",DO26="C"),単価表!$F$16,IF(AND($DQ$9="J0",DO26="A"),単価表!$D$16,IF(AND($DQ$9="J0",DO26="B"),単価表!$E$16,IF(AND($DQ$9="J0",DO26="C"),単価表!$F$16,IF(AND($DQ$9="S012",DO26="A"),単価表!$D$11,IF(AND($DQ$9="S012",DO26="B"),単価表!$E$11,IF(AND($DQ$9="S012",DO26="C"),単価表!$F$11,"")))))))))))))))))))))))))))</f>
        <v/>
      </c>
      <c r="DT26" s="13" t="str">
        <f>IF(入力シート!DU25="〇",単価表!$D$18,"")</f>
        <v/>
      </c>
      <c r="DU26" s="13" t="str">
        <f>IF(入力シート!DV25="〇",単価表!$D$18,"")</f>
        <v/>
      </c>
      <c r="DV26" s="13" t="str">
        <f>IF(入力シート!DW25="〇",単価表!$D$19,"")</f>
        <v/>
      </c>
      <c r="DW26" s="13" t="str">
        <f>IF(入力シート!DX25="","",IF($DV$5="対象外","算定外",IF(入力シート!DX25="〇",単価表!$D$20)))</f>
        <v/>
      </c>
      <c r="DX26" s="16" t="str">
        <f t="shared" si="23"/>
        <v/>
      </c>
      <c r="DZ26" s="13">
        <v>18</v>
      </c>
      <c r="EA26" s="13" t="str">
        <f>IF(入力シート!EA25="","",入力シート!EA25)</f>
        <v>木</v>
      </c>
      <c r="EB26" s="14" t="str">
        <f>IF(入力シート!EC25="","",TIME(入力シート!EC25,入力シート!EE25,0))</f>
        <v/>
      </c>
      <c r="EC26" s="14" t="str">
        <f>IF(入力シート!EG25="","",TIME(入力シート!EG25,入力シート!EI25,0))</f>
        <v/>
      </c>
      <c r="ED26" s="14" t="str">
        <f t="shared" si="24"/>
        <v/>
      </c>
      <c r="EE26" s="14" t="str">
        <f t="shared" si="36"/>
        <v/>
      </c>
      <c r="EF26" s="14"/>
      <c r="EG26" s="80"/>
      <c r="EH26" s="80"/>
      <c r="EI26" s="94" t="str">
        <f>IF(AND($EG$9="S6",EE26="A"),単価表!$D$7,IF(AND($EG$9="S6",EE26="B"),単価表!$E$7,IF(AND($EG$9="S6",EE26="C"),単価表!$F$7,IF(AND($EG$9="S5",EE26="A"),単価表!$D$8,IF(AND($EG$9="S5",EE26="B"),単価表!$E$8,IF(AND($EG$9="S5",EE26="C"),単価表!$F$8,IF(AND($EG$9="S4",EE26="A"),単価表!$D$9,IF(AND($EG$9="S4",EE26="B"),単価表!$E$9,IF(AND($EG$9="S4",EE26="C"),単価表!$F$9,IF(AND($EG$9="S3",EE26="A"),単価表!$D$10,IF(AND($EG$9="S3",EE26="B"),単価表!$E$10,IF(AND($EG$9="S3",EE26="C"),単価表!$F$10,IF(AND($EG$9="J3",EE26="A"),単価表!$D$14,IF(AND($EG$9="J3",EE26="B"),単価表!$E$14,IF(AND($EG$9="J3",EE26="C"),単価表!$F$14,IF(AND($EG$9="J2",EE26="A"),単価表!$D$15,IF(AND($EG$9="J2",EE26="B"),単価表!$E$15,IF(AND($EG$9="J2",EE26="C"),単価表!$F$15,IF(AND($EG$9="J1",EE26="A"),単価表!$D$16,IF(AND($EG$9="J1",EE26="B"),単価表!$E$16,IF(AND($EG$9="J1",EE26="C"),単価表!$F$16,IF(AND($EG$9="J0",EE26="A"),単価表!$D$16,IF(AND($EG$9="J0",EE26="B"),単価表!$E$16,IF(AND($EG$9="J0",EE26="C"),単価表!$F$16,IF(AND($EG$9="S012",EE26="A"),単価表!$D$11,IF(AND($EG$9="S012",EE26="B"),単価表!$E$11,IF(AND($EG$9="S012",EE26="C"),単価表!$F$11,"")))))))))))))))))))))))))))</f>
        <v/>
      </c>
      <c r="EJ26" s="13" t="str">
        <f>IF(入力シート!EK25="〇",単価表!$D$18,"")</f>
        <v/>
      </c>
      <c r="EK26" s="13" t="str">
        <f>IF(入力シート!EL25="〇",単価表!$D$18,"")</f>
        <v/>
      </c>
      <c r="EL26" s="13" t="str">
        <f>IF(入力シート!EM25="〇",単価表!$D$19,"")</f>
        <v/>
      </c>
      <c r="EM26" s="13" t="str">
        <f>IF(入力シート!EN25="","",IF($EL$5="対象外","算定外",IF(入力シート!EN25="〇",単価表!$D$20)))</f>
        <v/>
      </c>
      <c r="EN26" s="16" t="str">
        <f t="shared" si="26"/>
        <v/>
      </c>
      <c r="EP26" s="13">
        <v>18</v>
      </c>
      <c r="EQ26" s="13" t="str">
        <f>IF(入力シート!EQ25="","",入力シート!EQ25)</f>
        <v>木</v>
      </c>
      <c r="ER26" s="14" t="str">
        <f>IF(入力シート!ES25="","",TIME(入力シート!ES25,入力シート!EU25,0))</f>
        <v/>
      </c>
      <c r="ES26" s="14" t="str">
        <f>IF(入力シート!EW25="","",TIME(入力シート!EW25,入力シート!EY25,0))</f>
        <v/>
      </c>
      <c r="ET26" s="14" t="str">
        <f t="shared" si="27"/>
        <v/>
      </c>
      <c r="EU26" s="14" t="str">
        <f t="shared" si="37"/>
        <v/>
      </c>
      <c r="EV26" s="14"/>
      <c r="EW26" s="80"/>
      <c r="EX26" s="80"/>
      <c r="EY26" s="94" t="str">
        <f>IF(AND($EW$9="S6",EU26="A"),単価表!$D$7,IF(AND($EW$9="S6",EU26="B"),単価表!$E$7,IF(AND($EW$9="S6",EU26="C"),単価表!$F$7,IF(AND($EW$9="S5",EU26="A"),単価表!$D$8,IF(AND($EW$9="S5",EU26="B"),単価表!$E$8,IF(AND($EW$9="S5",EU26="C"),単価表!$F$8,IF(AND($EW$9="S4",EU26="A"),単価表!$D$9,IF(AND($EW$9="S4",EU26="B"),単価表!$E$9,IF(AND($EW$9="S4",EU26="C"),単価表!$F$9,IF(AND($EW$9="S3",EU26="A"),単価表!$D$10,IF(AND($EW$9="S3",EU26="B"),単価表!$E$10,IF(AND($EW$9="S3",EU26="C"),単価表!$F$10,IF(AND($EW$9="J3",EU26="A"),単価表!$D$14,IF(AND($EW$9="J3",EU26="B"),単価表!$E$14,IF(AND($EW$9="J3",EU26="C"),単価表!$F$14,IF(AND($EW$9="J2",EU26="A"),単価表!$D$15,IF(AND($EW$9="J2",EU26="B"),単価表!$E$15,IF(AND($EW$9="J2",EU26="C"),単価表!$F$15,IF(AND($EW$9="J1",EU26="A"),単価表!$D$16,IF(AND($EW$9="J1",EU26="B"),単価表!$E$16,IF(AND($EW$9="J1",EU26="C"),単価表!$F$16,IF(AND($EW$9="J0",EU26="A"),単価表!$D$16,IF(AND($EW$9="J0",EU26="B"),単価表!$E$16,IF(AND($EW$9="J0",EU26="C"),単価表!$F$16,IF(AND($EW$9="S012",EU26="A"),単価表!$D$11,IF(AND($EW$9="S012",EU26="B"),単価表!$E$11,IF(AND($EW$9="S012",EU26="C"),単価表!$F$11,"")))))))))))))))))))))))))))</f>
        <v/>
      </c>
      <c r="EZ26" s="13" t="str">
        <f>IF(入力シート!FA25="〇",単価表!$D$18,"")</f>
        <v/>
      </c>
      <c r="FA26" s="13" t="str">
        <f>IF(入力シート!FB25="〇",単価表!$D$18,"")</f>
        <v/>
      </c>
      <c r="FB26" s="13" t="str">
        <f>IF(入力シート!FC25="〇",単価表!$D$19,"")</f>
        <v/>
      </c>
      <c r="FC26" s="13" t="str">
        <f>IF(入力シート!FD25="","",IF($FB$5="対象外","算定外",IF(入力シート!FD25="〇",単価表!$D$20)))</f>
        <v/>
      </c>
      <c r="FD26" s="16" t="str">
        <f t="shared" si="29"/>
        <v/>
      </c>
    </row>
    <row r="27" spans="2:160" x14ac:dyDescent="0.45">
      <c r="B27" s="13">
        <v>19</v>
      </c>
      <c r="C27" s="13" t="str">
        <f>IF(入力シート!C26="","",入力シート!C26)</f>
        <v>金</v>
      </c>
      <c r="D27" s="14" t="str">
        <f>IF(入力シート!E26="","",TIME(入力シート!E26,入力シート!G26,0))</f>
        <v/>
      </c>
      <c r="E27" s="14" t="str">
        <f>IF(入力シート!I26="","",TIME(入力シート!I26,入力シート!K26,0))</f>
        <v/>
      </c>
      <c r="F27" s="14" t="str">
        <f t="shared" si="0"/>
        <v/>
      </c>
      <c r="G27" s="14" t="str">
        <f t="shared" si="1"/>
        <v/>
      </c>
      <c r="H27" s="14"/>
      <c r="I27" s="15"/>
      <c r="J27" s="15"/>
      <c r="K27" s="94" t="str">
        <f>IF(AND($I$9="S6",G27="A"),単価表!$D$7,IF(AND($I$9="S6",G27="B"),単価表!$E$7,IF(AND($I$9="S6",G27="C"),単価表!$F$7,IF(AND($I$9="S5",G27="A"),単価表!$D$8,IF(AND($I$9="S5",G27="B"),単価表!$E$8,IF(AND($I$9="S5",G27="C"),単価表!$F$8,IF(AND($I$9="S4",G27="A"),単価表!$D$9,IF(AND($I$9="S4",G27="B"),単価表!$E$9,IF(AND($I$9="S4",G27="C"),単価表!$F$9,IF(AND($I$9="S3",G27="A"),単価表!$D$10,IF(AND($I$9="S3",G27="B"),単価表!$E$10,IF(AND($I$9="S3",G27="C"),単価表!$F$10,IF(AND($I$9="J3",G27="A"),単価表!$D$14,IF(AND($I$9="J3",G27="B"),単価表!$E$14,IF(AND($I$9="J3",G27="C"),単価表!$F$14,IF(AND($I$9="J2",G27="A"),単価表!$D$15,IF(AND($I$9="J2",G27="B"),単価表!$E$15,IF(AND($I$9="J2",G27="C"),単価表!$F$15,IF(AND($I$9="J1",G27="A"),単価表!$D$16,IF(AND($I$9="J1",G27="B"),単価表!$E$16,IF(AND($I$9="J1",G27="C"),単価表!$F$16,IF(AND($I$9="J0",G27="A"),単価表!$D$16,IF(AND($I$9="J0",G27="B"),単価表!$E$16,IF(AND($I$9="J0",G27="C"),単価表!$F$16,IF(AND($I$9="S012",G27="A"),単価表!$D$11,IF(AND($I$9="S012",G27="B"),単価表!$E$11,IF(AND($I$9="S012",G27="C"),単価表!$F$11,"")))))))))))))))))))))))))))</f>
        <v/>
      </c>
      <c r="L27" s="13" t="str">
        <f>IF(入力シート!M26="〇",単価表!$D$18,"")</f>
        <v/>
      </c>
      <c r="M27" s="13" t="str">
        <f>IF(入力シート!N26="〇",単価表!$D$18,"")</f>
        <v/>
      </c>
      <c r="N27" s="13" t="str">
        <f>IF(入力シート!O26="〇",単価表!$D$19,"")</f>
        <v/>
      </c>
      <c r="O27" s="13" t="str">
        <f>IF(入力シート!P26="","",IF($N$5="対象外","算定外",IF(入力シート!P26="〇",単価表!$D$20)))</f>
        <v/>
      </c>
      <c r="P27" s="16" t="str">
        <f t="shared" si="2"/>
        <v/>
      </c>
      <c r="R27" s="13">
        <v>19</v>
      </c>
      <c r="S27" s="13" t="str">
        <f>IF(入力シート!S26="","",入力シート!S26)</f>
        <v>金</v>
      </c>
      <c r="T27" s="14" t="str">
        <f>IF(入力シート!U26="","",TIME(入力シート!U26,入力シート!W26,0))</f>
        <v/>
      </c>
      <c r="U27" s="14" t="str">
        <f>IF(入力シート!Y26="","",TIME(入力シート!Y26,入力シート!AA26,0))</f>
        <v/>
      </c>
      <c r="V27" s="14" t="str">
        <f t="shared" si="3"/>
        <v/>
      </c>
      <c r="W27" s="14" t="str">
        <f t="shared" si="4"/>
        <v/>
      </c>
      <c r="X27" s="14"/>
      <c r="Y27" s="15"/>
      <c r="Z27" s="15"/>
      <c r="AA27" s="94" t="str">
        <f>IF(AND($Y$9="S6",W27="A"),単価表!$D$7,IF(AND($Y$9="S6",W27="B"),単価表!$E$7,IF(AND($Y$9="S6",W27="C"),単価表!$F$7,IF(AND($Y$9="S5",W27="A"),単価表!$D$8,IF(AND($Y$9="S5",W27="B"),単価表!$E$8,IF(AND($Y$9="S5",W27="C"),単価表!$F$8,IF(AND($Y$9="S4",W27="A"),単価表!$D$9,IF(AND($Y$9="S4",W27="B"),単価表!$E$9,IF(AND($Y$9="S4",W27="C"),単価表!$F$9,IF(AND($Y$9="S3",W27="A"),単価表!$D$10,IF(AND($Y$9="S3",W27="B"),単価表!$E$10,IF(AND($Y$9="S3",W27="C"),単価表!$F$10,IF(AND($Y$9="J3",W27="A"),単価表!$D$14,IF(AND($Y$9="J3",W27="B"),単価表!$E$14,IF(AND($Y$9="J3",W27="C"),単価表!$F$14,IF(AND($Y$9="J2",W27="A"),単価表!$D$15,IF(AND($Y$9="J2",W27="B"),単価表!$E$15,IF(AND($Y$9="J2",W27="C"),単価表!$F$15,IF(AND($Y$9="J1",W27="A"),単価表!$D$16,IF(AND($Y$9="J1",W27="B"),単価表!$E$16,IF(AND($Y$9="J1",W27="C"),単価表!$F$16,IF(AND($Y$9="J0",W27="A"),単価表!$D$16,IF(AND($Y$9="J0",W27="B"),単価表!$E$16,IF(AND($Y$9="J0",W27="C"),単価表!$F$16,IF(AND($Y$9="S012",W27="A"),単価表!$D$11,IF(AND($Y$9="S012",W27="B"),単価表!$E$11,IF(AND($Y$9="S012",W27="C"),単価表!$F$11,"")))))))))))))))))))))))))))</f>
        <v/>
      </c>
      <c r="AB27" s="13" t="str">
        <f>IF(入力シート!AC26="〇",単価表!$D$18,"")</f>
        <v/>
      </c>
      <c r="AC27" s="13" t="str">
        <f>IF(入力シート!AD26="〇",単価表!$D$18,"")</f>
        <v/>
      </c>
      <c r="AD27" s="13" t="str">
        <f>IF(入力シート!AE26="〇",単価表!$D$19,"")</f>
        <v/>
      </c>
      <c r="AE27" s="13" t="str">
        <f>IF(入力シート!AF26="","",IF($AE$5="対象外","算定外",IF(入力シート!AF26="〇",単価表!$D$20)))</f>
        <v/>
      </c>
      <c r="AF27" s="16" t="str">
        <f t="shared" si="5"/>
        <v/>
      </c>
      <c r="AH27" s="13">
        <v>19</v>
      </c>
      <c r="AI27" s="13" t="str">
        <f>IF(入力シート!AI26="","",入力シート!AI26)</f>
        <v>金</v>
      </c>
      <c r="AJ27" s="14" t="str">
        <f>IF(入力シート!AK26="","",TIME(入力シート!AK26,入力シート!AM26,0))</f>
        <v/>
      </c>
      <c r="AK27" s="14" t="str">
        <f>IF(入力シート!AO26="","",TIME(入力シート!AO26,入力シート!AQ26,0))</f>
        <v/>
      </c>
      <c r="AL27" s="14" t="str">
        <f t="shared" si="6"/>
        <v/>
      </c>
      <c r="AM27" s="14" t="str">
        <f t="shared" si="30"/>
        <v/>
      </c>
      <c r="AN27" s="14"/>
      <c r="AO27" s="80"/>
      <c r="AP27" s="80"/>
      <c r="AQ27" s="94" t="str">
        <f>IF(AND($AO$9="S6",AM27="A"),単価表!$D$7,IF(AND($AO$9="S6",AM27="B"),単価表!$E$7,IF(AND($AO$9="S6",AM27="C"),単価表!$F$7,IF(AND($AO$9="S5",AM27="A"),単価表!$D$8,IF(AND($AO$9="S5",AM27="B"),単価表!$E$8,IF(AND($AO$9="S5",AM27="C"),単価表!$F$8,IF(AND($AO$9="S4",AM27="A"),単価表!$D$9,IF(AND($AO$9="S4",AM27="B"),単価表!$E$9,IF(AND($AO$9="S4",AM27="C"),単価表!$F$9,IF(AND($AO$9="S3",AM27="A"),単価表!$D$10,IF(AND($AO$9="S3",AM27="B"),単価表!$E$10,IF(AND($AO$9="S3",AM27="C"),単価表!$F$10,IF(AND($AO$9="J3",AM27="A"),単価表!$D$14,IF(AND($AO$9="J3",AM27="B"),単価表!$E$14,IF(AND($AO$9="J3",AM27="C"),単価表!$F$14,IF(AND($AO$9="J2",AM27="A"),単価表!$D$15,IF(AND($AO$9="J2",AM27="B"),単価表!$E$15,IF(AND($AO$9="J2",AM27="C"),単価表!$F$15,IF(AND($AO$9="J1",AM27="A"),単価表!$D$16,IF(AND($AO$9="J1",AM27="B"),単価表!$E$16,IF(AND($AO$9="J1",AM27="C"),単価表!$F$16,IF(AND($AO$9="J0",AM27="A"),単価表!$D$16,IF(AND($AO$9="J0",AM27="B"),単価表!$E$16,IF(AND($AO$9="J0",AM27="C"),単価表!$F$16,IF(AND($AO$9="S012",AM27="A"),単価表!$D$11,IF(AND($AO$9="S012",AM27="B"),単価表!$E$11,IF(AND($AO$9="S012",AM27="C"),単価表!$F$11,"")))))))))))))))))))))))))))</f>
        <v/>
      </c>
      <c r="AR27" s="13" t="str">
        <f>IF(入力シート!AS26="〇",単価表!$D$18,"")</f>
        <v/>
      </c>
      <c r="AS27" s="13" t="str">
        <f>IF(入力シート!AT26="〇",単価表!$D$18,"")</f>
        <v/>
      </c>
      <c r="AT27" s="13" t="str">
        <f>IF(入力シート!AU26="〇",単価表!$D$19,"")</f>
        <v/>
      </c>
      <c r="AU27" s="13" t="str">
        <f>IF(入力シート!AV26="","",IF($AT$5="対象外","算定外",IF(入力シート!AV26="〇",単価表!$D$20)))</f>
        <v/>
      </c>
      <c r="AV27" s="16" t="str">
        <f t="shared" si="8"/>
        <v/>
      </c>
      <c r="AX27" s="13">
        <v>19</v>
      </c>
      <c r="AY27" s="13" t="str">
        <f>IF(入力シート!AY26="","",入力シート!AY26)</f>
        <v>金</v>
      </c>
      <c r="AZ27" s="14" t="str">
        <f>IF(入力シート!BA26="","",TIME(入力シート!BA26,入力シート!BC26,0))</f>
        <v/>
      </c>
      <c r="BA27" s="14" t="str">
        <f>IF(入力シート!BE26="","",TIME(入力シート!BE26,入力シート!BG26,0))</f>
        <v/>
      </c>
      <c r="BB27" s="14" t="str">
        <f t="shared" si="9"/>
        <v/>
      </c>
      <c r="BC27" s="14" t="str">
        <f t="shared" si="31"/>
        <v/>
      </c>
      <c r="BD27" s="14"/>
      <c r="BE27" s="80"/>
      <c r="BF27" s="80"/>
      <c r="BG27" s="94" t="str">
        <f>IF(AND($BE$9="S6",BC27="A"),単価表!$D$7,IF(AND($BE$9="S6",BC27="B"),単価表!$E$7,IF(AND($BE$9="S6",BC27="C"),単価表!$F$7,IF(AND($BE$9="S5",BC27="A"),単価表!$D$8,IF(AND($BE$9="S5",BC27="B"),単価表!$E$8,IF(AND($BE$9="S5",BC27="C"),単価表!$F$8,IF(AND($BE$9="S4",BC27="A"),単価表!$D$9,IF(AND($BE$9="S4",BC27="B"),単価表!$E$9,IF(AND($BE$9="S4",BC27="C"),単価表!$F$9,IF(AND($BE$9="S3",BC27="A"),単価表!$D$10,IF(AND($BE$9="S3",BC27="B"),単価表!$E$10,IF(AND($BE$9="S3",BC27="C"),単価表!$F$10,IF(AND($BE$9="J3",BC27="A"),単価表!$D$14,IF(AND($BE$9="J3",BC27="B"),単価表!$E$14,IF(AND($BE$9="J3",BC27="C"),単価表!$F$14,IF(AND($BE$9="J2",BC27="A"),単価表!$D$15,IF(AND($BE$9="J2",BC27="B"),単価表!$E$15,IF(AND($BE$9="J2",BC27="C"),単価表!$F$15,IF(AND($BE$9="J1",BC27="A"),単価表!$D$16,IF(AND($BE$9="J1",BC27="B"),単価表!$E$16,IF(AND($BE$9="J1",BC27="C"),単価表!$F$16,IF(AND($BE$9="J0",BC27="A"),単価表!$D$16,IF(AND($BE$9="J0",BC27="B"),単価表!$E$16,IF(AND($BE$9="J0",BC27="C"),単価表!$F$16,IF(AND($BE$9="S012",BC27="A"),単価表!$D$11,IF(AND($BE$9="S012",BC27="B"),単価表!$E$11,IF(AND($BE$9="S012",BC27="C"),単価表!$F$11,"")))))))))))))))))))))))))))</f>
        <v/>
      </c>
      <c r="BH27" s="13" t="str">
        <f>IF(入力シート!BI26="〇",単価表!$D$18,"")</f>
        <v/>
      </c>
      <c r="BI27" s="13" t="str">
        <f>IF(入力シート!BJ26="〇",単価表!$D$18,"")</f>
        <v/>
      </c>
      <c r="BJ27" s="13" t="str">
        <f>IF(入力シート!BK26="〇",単価表!$D$19,"")</f>
        <v/>
      </c>
      <c r="BK27" s="13" t="str">
        <f>IF(入力シート!BL26="","",IF($BJ$5="対象外","算定外",IF(入力シート!BL26="〇",単価表!$D$20)))</f>
        <v/>
      </c>
      <c r="BL27" s="16" t="str">
        <f t="shared" si="11"/>
        <v/>
      </c>
      <c r="BN27" s="13">
        <v>19</v>
      </c>
      <c r="BO27" s="13" t="str">
        <f>IF(入力シート!BO26="","",入力シート!BO26)</f>
        <v>金</v>
      </c>
      <c r="BP27" s="14" t="str">
        <f>IF(入力シート!BQ26="","",TIME(入力シート!BQ26,入力シート!BS26,0))</f>
        <v/>
      </c>
      <c r="BQ27" s="14" t="str">
        <f>IF(入力シート!BU26="","",TIME(入力シート!BU26,入力シート!BW26,0))</f>
        <v/>
      </c>
      <c r="BR27" s="14" t="str">
        <f t="shared" si="12"/>
        <v/>
      </c>
      <c r="BS27" s="14" t="str">
        <f t="shared" si="32"/>
        <v/>
      </c>
      <c r="BT27" s="14"/>
      <c r="BU27" s="80"/>
      <c r="BV27" s="80"/>
      <c r="BW27" s="94" t="str">
        <f>IF(AND($BU$9="S6",BS27="A"),単価表!$D$7,IF(AND($BU$9="S6",BS27="B"),単価表!$E$7,IF(AND($BU$9="S6",BS27="C"),単価表!$F$7,IF(AND($BU$9="S5",BS27="A"),単価表!$D$8,IF(AND($BU$9="S5",BS27="B"),単価表!$E$8,IF(AND($BU$9="S5",BS27="C"),単価表!$F$8,IF(AND($BU$9="S4",BS27="A"),単価表!$D$9,IF(AND($BU$9="S4",BS27="B"),単価表!$E$9,IF(AND($BU$9="S4",BS27="C"),単価表!$F$9,IF(AND($BU$9="S3",BS27="A"),単価表!$D$10,IF(AND($BU$9="S3",BS27="B"),単価表!$E$10,IF(AND($BU$9="S3",BS27="C"),単価表!$F$10,IF(AND($BU$9="J3",BS27="A"),単価表!$D$14,IF(AND($BU$9="J3",BS27="B"),単価表!$E$14,IF(AND($BU$9="J3",BS27="C"),単価表!$F$14,IF(AND($BU$9="J2",BS27="A"),単価表!$D$15,IF(AND($BU$9="J2",BS27="B"),単価表!$E$15,IF(AND($BU$9="J2",BS27="C"),単価表!$F$15,IF(AND($BU$9="J1",BS27="A"),単価表!$D$16,IF(AND($BU$9="J1",BS27="B"),単価表!$E$16,IF(AND($BU$9="J1",BS27="C"),単価表!$F$16,IF(AND($BU$9="J0",BS27="A"),単価表!$D$16,IF(AND($BU$9="J0",BS27="B"),単価表!$E$16,IF(AND($BU$9="J0",BS27="C"),単価表!$F$16,IF(AND($BU$9="S012",BS27="A"),単価表!$D$11,IF(AND($BU$9="S012",BS27="B"),単価表!$E$11,IF(AND($BU$9="S012",BS27="C"),単価表!$F$11,"")))))))))))))))))))))))))))</f>
        <v/>
      </c>
      <c r="BX27" s="13" t="str">
        <f>IF(入力シート!BY26="〇",単価表!$D$18,"")</f>
        <v/>
      </c>
      <c r="BY27" s="13" t="str">
        <f>IF(入力シート!BZ26="〇",単価表!$D$18,"")</f>
        <v/>
      </c>
      <c r="BZ27" s="13" t="str">
        <f>IF(入力シート!CA26="〇",単価表!$D$19,"")</f>
        <v/>
      </c>
      <c r="CA27" s="13" t="str">
        <f>IF(入力シート!CB26="","",IF($BZ$5="対象外","算定外",IF(入力シート!CB26="〇",単価表!$D$20)))</f>
        <v/>
      </c>
      <c r="CB27" s="16" t="str">
        <f t="shared" si="14"/>
        <v/>
      </c>
      <c r="CD27" s="13">
        <v>19</v>
      </c>
      <c r="CE27" s="13" t="str">
        <f>IF(入力シート!CE26="","",入力シート!CE26)</f>
        <v>金</v>
      </c>
      <c r="CF27" s="14" t="str">
        <f>IF(入力シート!CG26="","",TIME(入力シート!CG26,入力シート!CI26,0))</f>
        <v/>
      </c>
      <c r="CG27" s="14" t="str">
        <f>IF(入力シート!CK26="","",TIME(入力シート!CK26,入力シート!CM26,0))</f>
        <v/>
      </c>
      <c r="CH27" s="14" t="str">
        <f t="shared" si="15"/>
        <v/>
      </c>
      <c r="CI27" s="14" t="str">
        <f t="shared" si="33"/>
        <v/>
      </c>
      <c r="CJ27" s="14"/>
      <c r="CK27" s="80"/>
      <c r="CL27" s="80"/>
      <c r="CM27" s="94" t="str">
        <f>IF(AND($CK$9="S6",CI27="A"),単価表!$D$7,IF(AND($CK$9="S6",CI27="B"),単価表!$E$7,IF(AND($CK$9="S6",CI27="C"),単価表!$F$7,IF(AND($CK$9="S5",CI27="A"),単価表!$D$8,IF(AND($CK$9="S5",CI27="B"),単価表!$E$8,IF(AND($CK$9="S5",CI27="C"),単価表!$F$8,IF(AND($CK$9="S4",CI27="A"),単価表!$D$9,IF(AND($CK$9="S4",CI27="B"),単価表!$E$9,IF(AND($CK$9="S4",CI27="C"),単価表!$F$9,IF(AND($CK$9="S3",CI27="A"),単価表!$D$10,IF(AND($CK$9="S3",CI27="B"),単価表!$E$10,IF(AND($CK$9="S3",CI27="C"),単価表!$F$10,IF(AND($CK$9="J3",CI27="A"),単価表!$D$14,IF(AND($CK$9="J3",CI27="B"),単価表!$E$14,IF(AND($CK$9="J3",CI27="C"),単価表!$F$14,IF(AND($CK$9="J2",CI27="A"),単価表!$D$15,IF(AND($CK$9="J2",CI27="B"),単価表!$E$15,IF(AND($CK$9="J2",CI27="C"),単価表!$F$15,IF(AND($CK$9="J1",CI27="A"),単価表!$D$16,IF(AND($CK$9="J1",CI27="B"),単価表!$E$16,IF(AND($CK$9="J1",CI27="C"),単価表!$F$16,IF(AND($CK$9="J0",CI27="A"),単価表!$D$16,IF(AND($CK$9="J0",CI27="B"),単価表!$E$16,IF(AND($CK$9="J0",CI27="C"),単価表!$F$16,IF(AND($CK$9="S012",CI27="A"),単価表!$D$11,IF(AND($CK$9="S012",CI27="B"),単価表!$E$11,IF(AND($CK$9="S012",CI27="C"),単価表!$F$11,"")))))))))))))))))))))))))))</f>
        <v/>
      </c>
      <c r="CN27" s="13" t="str">
        <f>IF(入力シート!CO26="〇",単価表!$D$18,"")</f>
        <v/>
      </c>
      <c r="CO27" s="13" t="str">
        <f>IF(入力シート!CP26="〇",単価表!$D$18,"")</f>
        <v/>
      </c>
      <c r="CP27" s="13" t="str">
        <f>IF(入力シート!CQ26="〇",単価表!$D$19,"")</f>
        <v/>
      </c>
      <c r="CQ27" s="13" t="str">
        <f>IF(入力シート!CR26="","",IF($CP$5="対象外","算定外",IF(入力シート!CR26="〇",単価表!$D$20)))</f>
        <v/>
      </c>
      <c r="CR27" s="16" t="str">
        <f t="shared" si="17"/>
        <v/>
      </c>
      <c r="CT27" s="13">
        <v>19</v>
      </c>
      <c r="CU27" s="13" t="str">
        <f>IF(入力シート!CU26="","",入力シート!CU26)</f>
        <v>金</v>
      </c>
      <c r="CV27" s="14" t="str">
        <f>IF(入力シート!CW26="","",TIME(入力シート!CW26,入力シート!CY26,0))</f>
        <v/>
      </c>
      <c r="CW27" s="14" t="str">
        <f>IF(入力シート!DA26="","",TIME(入力シート!DA26,入力シート!DC26,0))</f>
        <v/>
      </c>
      <c r="CX27" s="14" t="str">
        <f t="shared" si="18"/>
        <v/>
      </c>
      <c r="CY27" s="14" t="str">
        <f t="shared" si="34"/>
        <v/>
      </c>
      <c r="CZ27" s="14"/>
      <c r="DA27" s="80"/>
      <c r="DB27" s="80"/>
      <c r="DC27" s="94" t="str">
        <f>IF(AND($DA$9="S6",CY27="A"),単価表!$D$7,IF(AND($DA$9="S6",CY27="B"),単価表!$E$7,IF(AND($DA$9="S6",CY27="C"),単価表!$F$7,IF(AND($DA$9="S5",CY27="A"),単価表!$D$8,IF(AND($DA$9="S5",CY27="B"),単価表!$E$8,IF(AND($DA$9="S5",CY27="C"),単価表!$F$8,IF(AND($DA$9="S4",CY27="A"),単価表!$D$9,IF(AND($DA$9="S4",CY27="B"),単価表!$E$9,IF(AND($DA$9="S4",CY27="C"),単価表!$F$9,IF(AND($DA$9="S3",CY27="A"),単価表!$D$10,IF(AND($DA$9="S3",CY27="B"),単価表!$E$10,IF(AND($DA$9="S3",CY27="C"),単価表!$F$10,IF(AND($DA$9="J3",CY27="A"),単価表!$D$14,IF(AND($DA$9="J3",CY27="B"),単価表!$E$14,IF(AND($DA$9="J3",CY27="C"),単価表!$F$14,IF(AND($DA$9="J2",CY27="A"),単価表!$D$15,IF(AND($DA$9="J2",CY27="B"),単価表!$E$15,IF(AND($DA$9="J2",CY27="C"),単価表!$F$15,IF(AND($DA$9="J1",CY27="A"),単価表!$D$16,IF(AND($DA$9="J1",CY27="B"),単価表!$E$16,IF(AND($DA$9="J1",CY27="C"),単価表!$F$16,IF(AND($DA$9="J0",CY27="A"),単価表!$D$16,IF(AND($DA$9="J0",CY27="B"),単価表!$E$16,IF(AND($DA$9="J0",CY27="C"),単価表!$F$16,IF(AND($DA$9="S012",CY27="A"),単価表!$D$11,IF(AND($DA$9="S012",CY27="B"),単価表!$E$11,IF(AND($DA$9="S012",CY27="C"),単価表!$F$11,"")))))))))))))))))))))))))))</f>
        <v/>
      </c>
      <c r="DD27" s="13" t="str">
        <f>IF(入力シート!DE26="〇",単価表!$D$18,"")</f>
        <v/>
      </c>
      <c r="DE27" s="13" t="str">
        <f>IF(入力シート!DF26="〇",単価表!$D$18,"")</f>
        <v/>
      </c>
      <c r="DF27" s="13" t="str">
        <f>IF(入力シート!DG26="〇",単価表!$D$19,"")</f>
        <v/>
      </c>
      <c r="DG27" s="13" t="str">
        <f>IF(入力シート!DH26="","",IF($DF$5="対象外","算定外",IF(入力シート!DH26="〇",単価表!$D$20)))</f>
        <v/>
      </c>
      <c r="DH27" s="16" t="str">
        <f t="shared" si="20"/>
        <v/>
      </c>
      <c r="DJ27" s="13">
        <v>19</v>
      </c>
      <c r="DK27" s="13" t="str">
        <f>IF(入力シート!DK26="","",入力シート!DK26)</f>
        <v>金</v>
      </c>
      <c r="DL27" s="14" t="str">
        <f>IF(入力シート!DM26="","",TIME(入力シート!DM26,入力シート!DO26,0))</f>
        <v/>
      </c>
      <c r="DM27" s="14" t="str">
        <f>IF(入力シート!DQ26="","",TIME(入力シート!DQ26,入力シート!DS26,0))</f>
        <v/>
      </c>
      <c r="DN27" s="14" t="str">
        <f t="shared" si="21"/>
        <v/>
      </c>
      <c r="DO27" s="14" t="str">
        <f t="shared" si="35"/>
        <v/>
      </c>
      <c r="DP27" s="14"/>
      <c r="DQ27" s="80"/>
      <c r="DR27" s="80"/>
      <c r="DS27" s="94" t="str">
        <f>IF(AND($DQ$9="S6",DO27="A"),単価表!$D$7,IF(AND($DQ$9="S6",DO27="B"),単価表!$E$7,IF(AND($DQ$9="S6",DO27="C"),単価表!$F$7,IF(AND($DQ$9="S5",DO27="A"),単価表!$D$8,IF(AND($DQ$9="S5",DO27="B"),単価表!$E$8,IF(AND($DQ$9="S5",DO27="C"),単価表!$F$8,IF(AND($DQ$9="S4",DO27="A"),単価表!$D$9,IF(AND($DQ$9="S4",DO27="B"),単価表!$E$9,IF(AND($DQ$9="S4",DO27="C"),単価表!$F$9,IF(AND($DQ$9="S3",DO27="A"),単価表!$D$10,IF(AND($DQ$9="S3",DO27="B"),単価表!$E$10,IF(AND($DQ$9="S3",DO27="C"),単価表!$F$10,IF(AND($DQ$9="J3",DO27="A"),単価表!$D$14,IF(AND($DQ$9="J3",DO27="B"),単価表!$E$14,IF(AND($DQ$9="J3",DO27="C"),単価表!$F$14,IF(AND($DQ$9="J2",DO27="A"),単価表!$D$15,IF(AND($DQ$9="J2",DO27="B"),単価表!$E$15,IF(AND($DQ$9="J2",DO27="C"),単価表!$F$15,IF(AND($DQ$9="J1",DO27="A"),単価表!$D$16,IF(AND($DQ$9="J1",DO27="B"),単価表!$E$16,IF(AND($DQ$9="J1",DO27="C"),単価表!$F$16,IF(AND($DQ$9="J0",DO27="A"),単価表!$D$16,IF(AND($DQ$9="J0",DO27="B"),単価表!$E$16,IF(AND($DQ$9="J0",DO27="C"),単価表!$F$16,IF(AND($DQ$9="S012",DO27="A"),単価表!$D$11,IF(AND($DQ$9="S012",DO27="B"),単価表!$E$11,IF(AND($DQ$9="S012",DO27="C"),単価表!$F$11,"")))))))))))))))))))))))))))</f>
        <v/>
      </c>
      <c r="DT27" s="13" t="str">
        <f>IF(入力シート!DU26="〇",単価表!$D$18,"")</f>
        <v/>
      </c>
      <c r="DU27" s="13" t="str">
        <f>IF(入力シート!DV26="〇",単価表!$D$18,"")</f>
        <v/>
      </c>
      <c r="DV27" s="13" t="str">
        <f>IF(入力シート!DW26="〇",単価表!$D$19,"")</f>
        <v/>
      </c>
      <c r="DW27" s="13" t="str">
        <f>IF(入力シート!DX26="","",IF($DV$5="対象外","算定外",IF(入力シート!DX26="〇",単価表!$D$20)))</f>
        <v/>
      </c>
      <c r="DX27" s="16" t="str">
        <f t="shared" si="23"/>
        <v/>
      </c>
      <c r="DZ27" s="13">
        <v>19</v>
      </c>
      <c r="EA27" s="13" t="str">
        <f>IF(入力シート!EA26="","",入力シート!EA26)</f>
        <v>金</v>
      </c>
      <c r="EB27" s="14" t="str">
        <f>IF(入力シート!EC26="","",TIME(入力シート!EC26,入力シート!EE26,0))</f>
        <v/>
      </c>
      <c r="EC27" s="14" t="str">
        <f>IF(入力シート!EG26="","",TIME(入力シート!EG26,入力シート!EI26,0))</f>
        <v/>
      </c>
      <c r="ED27" s="14" t="str">
        <f t="shared" si="24"/>
        <v/>
      </c>
      <c r="EE27" s="14" t="str">
        <f t="shared" si="36"/>
        <v/>
      </c>
      <c r="EF27" s="14"/>
      <c r="EG27" s="80"/>
      <c r="EH27" s="80"/>
      <c r="EI27" s="94" t="str">
        <f>IF(AND($EG$9="S6",EE27="A"),単価表!$D$7,IF(AND($EG$9="S6",EE27="B"),単価表!$E$7,IF(AND($EG$9="S6",EE27="C"),単価表!$F$7,IF(AND($EG$9="S5",EE27="A"),単価表!$D$8,IF(AND($EG$9="S5",EE27="B"),単価表!$E$8,IF(AND($EG$9="S5",EE27="C"),単価表!$F$8,IF(AND($EG$9="S4",EE27="A"),単価表!$D$9,IF(AND($EG$9="S4",EE27="B"),単価表!$E$9,IF(AND($EG$9="S4",EE27="C"),単価表!$F$9,IF(AND($EG$9="S3",EE27="A"),単価表!$D$10,IF(AND($EG$9="S3",EE27="B"),単価表!$E$10,IF(AND($EG$9="S3",EE27="C"),単価表!$F$10,IF(AND($EG$9="J3",EE27="A"),単価表!$D$14,IF(AND($EG$9="J3",EE27="B"),単価表!$E$14,IF(AND($EG$9="J3",EE27="C"),単価表!$F$14,IF(AND($EG$9="J2",EE27="A"),単価表!$D$15,IF(AND($EG$9="J2",EE27="B"),単価表!$E$15,IF(AND($EG$9="J2",EE27="C"),単価表!$F$15,IF(AND($EG$9="J1",EE27="A"),単価表!$D$16,IF(AND($EG$9="J1",EE27="B"),単価表!$E$16,IF(AND($EG$9="J1",EE27="C"),単価表!$F$16,IF(AND($EG$9="J0",EE27="A"),単価表!$D$16,IF(AND($EG$9="J0",EE27="B"),単価表!$E$16,IF(AND($EG$9="J0",EE27="C"),単価表!$F$16,IF(AND($EG$9="S012",EE27="A"),単価表!$D$11,IF(AND($EG$9="S012",EE27="B"),単価表!$E$11,IF(AND($EG$9="S012",EE27="C"),単価表!$F$11,"")))))))))))))))))))))))))))</f>
        <v/>
      </c>
      <c r="EJ27" s="13" t="str">
        <f>IF(入力シート!EK26="〇",単価表!$D$18,"")</f>
        <v/>
      </c>
      <c r="EK27" s="13" t="str">
        <f>IF(入力シート!EL26="〇",単価表!$D$18,"")</f>
        <v/>
      </c>
      <c r="EL27" s="13" t="str">
        <f>IF(入力シート!EM26="〇",単価表!$D$19,"")</f>
        <v/>
      </c>
      <c r="EM27" s="13" t="str">
        <f>IF(入力シート!EN26="","",IF($EL$5="対象外","算定外",IF(入力シート!EN26="〇",単価表!$D$20)))</f>
        <v/>
      </c>
      <c r="EN27" s="16" t="str">
        <f t="shared" si="26"/>
        <v/>
      </c>
      <c r="EP27" s="13">
        <v>19</v>
      </c>
      <c r="EQ27" s="13" t="str">
        <f>IF(入力シート!EQ26="","",入力シート!EQ26)</f>
        <v>金</v>
      </c>
      <c r="ER27" s="14" t="str">
        <f>IF(入力シート!ES26="","",TIME(入力シート!ES26,入力シート!EU26,0))</f>
        <v/>
      </c>
      <c r="ES27" s="14" t="str">
        <f>IF(入力シート!EW26="","",TIME(入力シート!EW26,入力シート!EY26,0))</f>
        <v/>
      </c>
      <c r="ET27" s="14" t="str">
        <f t="shared" si="27"/>
        <v/>
      </c>
      <c r="EU27" s="14" t="str">
        <f t="shared" si="37"/>
        <v/>
      </c>
      <c r="EV27" s="14"/>
      <c r="EW27" s="80"/>
      <c r="EX27" s="80"/>
      <c r="EY27" s="94" t="str">
        <f>IF(AND($EW$9="S6",EU27="A"),単価表!$D$7,IF(AND($EW$9="S6",EU27="B"),単価表!$E$7,IF(AND($EW$9="S6",EU27="C"),単価表!$F$7,IF(AND($EW$9="S5",EU27="A"),単価表!$D$8,IF(AND($EW$9="S5",EU27="B"),単価表!$E$8,IF(AND($EW$9="S5",EU27="C"),単価表!$F$8,IF(AND($EW$9="S4",EU27="A"),単価表!$D$9,IF(AND($EW$9="S4",EU27="B"),単価表!$E$9,IF(AND($EW$9="S4",EU27="C"),単価表!$F$9,IF(AND($EW$9="S3",EU27="A"),単価表!$D$10,IF(AND($EW$9="S3",EU27="B"),単価表!$E$10,IF(AND($EW$9="S3",EU27="C"),単価表!$F$10,IF(AND($EW$9="J3",EU27="A"),単価表!$D$14,IF(AND($EW$9="J3",EU27="B"),単価表!$E$14,IF(AND($EW$9="J3",EU27="C"),単価表!$F$14,IF(AND($EW$9="J2",EU27="A"),単価表!$D$15,IF(AND($EW$9="J2",EU27="B"),単価表!$E$15,IF(AND($EW$9="J2",EU27="C"),単価表!$F$15,IF(AND($EW$9="J1",EU27="A"),単価表!$D$16,IF(AND($EW$9="J1",EU27="B"),単価表!$E$16,IF(AND($EW$9="J1",EU27="C"),単価表!$F$16,IF(AND($EW$9="J0",EU27="A"),単価表!$D$16,IF(AND($EW$9="J0",EU27="B"),単価表!$E$16,IF(AND($EW$9="J0",EU27="C"),単価表!$F$16,IF(AND($EW$9="S012",EU27="A"),単価表!$D$11,IF(AND($EW$9="S012",EU27="B"),単価表!$E$11,IF(AND($EW$9="S012",EU27="C"),単価表!$F$11,"")))))))))))))))))))))))))))</f>
        <v/>
      </c>
      <c r="EZ27" s="13" t="str">
        <f>IF(入力シート!FA26="〇",単価表!$D$18,"")</f>
        <v/>
      </c>
      <c r="FA27" s="13" t="str">
        <f>IF(入力シート!FB26="〇",単価表!$D$18,"")</f>
        <v/>
      </c>
      <c r="FB27" s="13" t="str">
        <f>IF(入力シート!FC26="〇",単価表!$D$19,"")</f>
        <v/>
      </c>
      <c r="FC27" s="13" t="str">
        <f>IF(入力シート!FD26="","",IF($FB$5="対象外","算定外",IF(入力シート!FD26="〇",単価表!$D$20)))</f>
        <v/>
      </c>
      <c r="FD27" s="16" t="str">
        <f t="shared" si="29"/>
        <v/>
      </c>
    </row>
    <row r="28" spans="2:160" x14ac:dyDescent="0.45">
      <c r="B28" s="13">
        <v>20</v>
      </c>
      <c r="C28" s="13" t="str">
        <f>IF(入力シート!C27="","",入力シート!C27)</f>
        <v>土</v>
      </c>
      <c r="D28" s="14" t="str">
        <f>IF(入力シート!E27="","",TIME(入力シート!E27,入力シート!G27,0))</f>
        <v/>
      </c>
      <c r="E28" s="14" t="str">
        <f>IF(入力シート!I27="","",TIME(入力シート!I27,入力シート!K27,0))</f>
        <v/>
      </c>
      <c r="F28" s="14" t="str">
        <f t="shared" si="0"/>
        <v/>
      </c>
      <c r="G28" s="14" t="str">
        <f t="shared" si="1"/>
        <v/>
      </c>
      <c r="H28" s="14"/>
      <c r="I28" s="15"/>
      <c r="J28" s="15"/>
      <c r="K28" s="94" t="str">
        <f>IF(AND($I$9="S6",G28="A"),単価表!$D$7,IF(AND($I$9="S6",G28="B"),単価表!$E$7,IF(AND($I$9="S6",G28="C"),単価表!$F$7,IF(AND($I$9="S5",G28="A"),単価表!$D$8,IF(AND($I$9="S5",G28="B"),単価表!$E$8,IF(AND($I$9="S5",G28="C"),単価表!$F$8,IF(AND($I$9="S4",G28="A"),単価表!$D$9,IF(AND($I$9="S4",G28="B"),単価表!$E$9,IF(AND($I$9="S4",G28="C"),単価表!$F$9,IF(AND($I$9="S3",G28="A"),単価表!$D$10,IF(AND($I$9="S3",G28="B"),単価表!$E$10,IF(AND($I$9="S3",G28="C"),単価表!$F$10,IF(AND($I$9="J3",G28="A"),単価表!$D$14,IF(AND($I$9="J3",G28="B"),単価表!$E$14,IF(AND($I$9="J3",G28="C"),単価表!$F$14,IF(AND($I$9="J2",G28="A"),単価表!$D$15,IF(AND($I$9="J2",G28="B"),単価表!$E$15,IF(AND($I$9="J2",G28="C"),単価表!$F$15,IF(AND($I$9="J1",G28="A"),単価表!$D$16,IF(AND($I$9="J1",G28="B"),単価表!$E$16,IF(AND($I$9="J1",G28="C"),単価表!$F$16,IF(AND($I$9="J0",G28="A"),単価表!$D$16,IF(AND($I$9="J0",G28="B"),単価表!$E$16,IF(AND($I$9="J0",G28="C"),単価表!$F$16,IF(AND($I$9="S012",G28="A"),単価表!$D$11,IF(AND($I$9="S012",G28="B"),単価表!$E$11,IF(AND($I$9="S012",G28="C"),単価表!$F$11,"")))))))))))))))))))))))))))</f>
        <v/>
      </c>
      <c r="L28" s="13" t="str">
        <f>IF(入力シート!M27="〇",単価表!$D$18,"")</f>
        <v/>
      </c>
      <c r="M28" s="13" t="str">
        <f>IF(入力シート!N27="〇",単価表!$D$18,"")</f>
        <v/>
      </c>
      <c r="N28" s="13" t="str">
        <f>IF(入力シート!O27="〇",単価表!$D$19,"")</f>
        <v/>
      </c>
      <c r="O28" s="13" t="str">
        <f>IF(入力シート!P27="","",IF($N$5="対象外","算定外",IF(入力シート!P27="〇",単価表!$D$20)))</f>
        <v/>
      </c>
      <c r="P28" s="16" t="str">
        <f t="shared" si="2"/>
        <v/>
      </c>
      <c r="R28" s="13">
        <v>20</v>
      </c>
      <c r="S28" s="13" t="str">
        <f>IF(入力シート!S27="","",入力シート!S27)</f>
        <v>土</v>
      </c>
      <c r="T28" s="14" t="str">
        <f>IF(入力シート!U27="","",TIME(入力シート!U27,入力シート!W27,0))</f>
        <v/>
      </c>
      <c r="U28" s="14" t="str">
        <f>IF(入力シート!Y27="","",TIME(入力シート!Y27,入力シート!AA27,0))</f>
        <v/>
      </c>
      <c r="V28" s="14" t="str">
        <f t="shared" si="3"/>
        <v/>
      </c>
      <c r="W28" s="14" t="str">
        <f t="shared" si="4"/>
        <v/>
      </c>
      <c r="X28" s="14"/>
      <c r="Y28" s="15"/>
      <c r="Z28" s="15"/>
      <c r="AA28" s="94" t="str">
        <f>IF(AND($Y$9="S6",W28="A"),単価表!$D$7,IF(AND($Y$9="S6",W28="B"),単価表!$E$7,IF(AND($Y$9="S6",W28="C"),単価表!$F$7,IF(AND($Y$9="S5",W28="A"),単価表!$D$8,IF(AND($Y$9="S5",W28="B"),単価表!$E$8,IF(AND($Y$9="S5",W28="C"),単価表!$F$8,IF(AND($Y$9="S4",W28="A"),単価表!$D$9,IF(AND($Y$9="S4",W28="B"),単価表!$E$9,IF(AND($Y$9="S4",W28="C"),単価表!$F$9,IF(AND($Y$9="S3",W28="A"),単価表!$D$10,IF(AND($Y$9="S3",W28="B"),単価表!$E$10,IF(AND($Y$9="S3",W28="C"),単価表!$F$10,IF(AND($Y$9="J3",W28="A"),単価表!$D$14,IF(AND($Y$9="J3",W28="B"),単価表!$E$14,IF(AND($Y$9="J3",W28="C"),単価表!$F$14,IF(AND($Y$9="J2",W28="A"),単価表!$D$15,IF(AND($Y$9="J2",W28="B"),単価表!$E$15,IF(AND($Y$9="J2",W28="C"),単価表!$F$15,IF(AND($Y$9="J1",W28="A"),単価表!$D$16,IF(AND($Y$9="J1",W28="B"),単価表!$E$16,IF(AND($Y$9="J1",W28="C"),単価表!$F$16,IF(AND($Y$9="J0",W28="A"),単価表!$D$16,IF(AND($Y$9="J0",W28="B"),単価表!$E$16,IF(AND($Y$9="J0",W28="C"),単価表!$F$16,IF(AND($Y$9="S012",W28="A"),単価表!$D$11,IF(AND($Y$9="S012",W28="B"),単価表!$E$11,IF(AND($Y$9="S012",W28="C"),単価表!$F$11,"")))))))))))))))))))))))))))</f>
        <v/>
      </c>
      <c r="AB28" s="13" t="str">
        <f>IF(入力シート!AC27="〇",単価表!$D$18,"")</f>
        <v/>
      </c>
      <c r="AC28" s="13" t="str">
        <f>IF(入力シート!AD27="〇",単価表!$D$18,"")</f>
        <v/>
      </c>
      <c r="AD28" s="13" t="str">
        <f>IF(入力シート!AE27="〇",単価表!$D$19,"")</f>
        <v/>
      </c>
      <c r="AE28" s="13" t="str">
        <f>IF(入力シート!AF27="","",IF($AE$5="対象外","算定外",IF(入力シート!AF27="〇",単価表!$D$20)))</f>
        <v/>
      </c>
      <c r="AF28" s="16" t="str">
        <f t="shared" si="5"/>
        <v/>
      </c>
      <c r="AH28" s="13">
        <v>20</v>
      </c>
      <c r="AI28" s="13" t="str">
        <f>IF(入力シート!AI27="","",入力シート!AI27)</f>
        <v>土</v>
      </c>
      <c r="AJ28" s="14" t="str">
        <f>IF(入力シート!AK27="","",TIME(入力シート!AK27,入力シート!AM27,0))</f>
        <v/>
      </c>
      <c r="AK28" s="14" t="str">
        <f>IF(入力シート!AO27="","",TIME(入力シート!AO27,入力シート!AQ27,0))</f>
        <v/>
      </c>
      <c r="AL28" s="14" t="str">
        <f t="shared" si="6"/>
        <v/>
      </c>
      <c r="AM28" s="14" t="str">
        <f t="shared" si="30"/>
        <v/>
      </c>
      <c r="AN28" s="14"/>
      <c r="AO28" s="80"/>
      <c r="AP28" s="80"/>
      <c r="AQ28" s="94" t="str">
        <f>IF(AND($AO$9="S6",AM28="A"),単価表!$D$7,IF(AND($AO$9="S6",AM28="B"),単価表!$E$7,IF(AND($AO$9="S6",AM28="C"),単価表!$F$7,IF(AND($AO$9="S5",AM28="A"),単価表!$D$8,IF(AND($AO$9="S5",AM28="B"),単価表!$E$8,IF(AND($AO$9="S5",AM28="C"),単価表!$F$8,IF(AND($AO$9="S4",AM28="A"),単価表!$D$9,IF(AND($AO$9="S4",AM28="B"),単価表!$E$9,IF(AND($AO$9="S4",AM28="C"),単価表!$F$9,IF(AND($AO$9="S3",AM28="A"),単価表!$D$10,IF(AND($AO$9="S3",AM28="B"),単価表!$E$10,IF(AND($AO$9="S3",AM28="C"),単価表!$F$10,IF(AND($AO$9="J3",AM28="A"),単価表!$D$14,IF(AND($AO$9="J3",AM28="B"),単価表!$E$14,IF(AND($AO$9="J3",AM28="C"),単価表!$F$14,IF(AND($AO$9="J2",AM28="A"),単価表!$D$15,IF(AND($AO$9="J2",AM28="B"),単価表!$E$15,IF(AND($AO$9="J2",AM28="C"),単価表!$F$15,IF(AND($AO$9="J1",AM28="A"),単価表!$D$16,IF(AND($AO$9="J1",AM28="B"),単価表!$E$16,IF(AND($AO$9="J1",AM28="C"),単価表!$F$16,IF(AND($AO$9="J0",AM28="A"),単価表!$D$16,IF(AND($AO$9="J0",AM28="B"),単価表!$E$16,IF(AND($AO$9="J0",AM28="C"),単価表!$F$16,IF(AND($AO$9="S012",AM28="A"),単価表!$D$11,IF(AND($AO$9="S012",AM28="B"),単価表!$E$11,IF(AND($AO$9="S012",AM28="C"),単価表!$F$11,"")))))))))))))))))))))))))))</f>
        <v/>
      </c>
      <c r="AR28" s="13" t="str">
        <f>IF(入力シート!AS27="〇",単価表!$D$18,"")</f>
        <v/>
      </c>
      <c r="AS28" s="13" t="str">
        <f>IF(入力シート!AT27="〇",単価表!$D$18,"")</f>
        <v/>
      </c>
      <c r="AT28" s="13" t="str">
        <f>IF(入力シート!AU27="〇",単価表!$D$19,"")</f>
        <v/>
      </c>
      <c r="AU28" s="13" t="str">
        <f>IF(入力シート!AV27="","",IF($AT$5="対象外","算定外",IF(入力シート!AV27="〇",単価表!$D$20)))</f>
        <v/>
      </c>
      <c r="AV28" s="16" t="str">
        <f t="shared" si="8"/>
        <v/>
      </c>
      <c r="AX28" s="13">
        <v>20</v>
      </c>
      <c r="AY28" s="13" t="str">
        <f>IF(入力シート!AY27="","",入力シート!AY27)</f>
        <v>土</v>
      </c>
      <c r="AZ28" s="14" t="str">
        <f>IF(入力シート!BA27="","",TIME(入力シート!BA27,入力シート!BC27,0))</f>
        <v/>
      </c>
      <c r="BA28" s="14" t="str">
        <f>IF(入力シート!BE27="","",TIME(入力シート!BE27,入力シート!BG27,0))</f>
        <v/>
      </c>
      <c r="BB28" s="14" t="str">
        <f t="shared" si="9"/>
        <v/>
      </c>
      <c r="BC28" s="14" t="str">
        <f t="shared" si="31"/>
        <v/>
      </c>
      <c r="BD28" s="14"/>
      <c r="BE28" s="80"/>
      <c r="BF28" s="80"/>
      <c r="BG28" s="94" t="str">
        <f>IF(AND($BE$9="S6",BC28="A"),単価表!$D$7,IF(AND($BE$9="S6",BC28="B"),単価表!$E$7,IF(AND($BE$9="S6",BC28="C"),単価表!$F$7,IF(AND($BE$9="S5",BC28="A"),単価表!$D$8,IF(AND($BE$9="S5",BC28="B"),単価表!$E$8,IF(AND($BE$9="S5",BC28="C"),単価表!$F$8,IF(AND($BE$9="S4",BC28="A"),単価表!$D$9,IF(AND($BE$9="S4",BC28="B"),単価表!$E$9,IF(AND($BE$9="S4",BC28="C"),単価表!$F$9,IF(AND($BE$9="S3",BC28="A"),単価表!$D$10,IF(AND($BE$9="S3",BC28="B"),単価表!$E$10,IF(AND($BE$9="S3",BC28="C"),単価表!$F$10,IF(AND($BE$9="J3",BC28="A"),単価表!$D$14,IF(AND($BE$9="J3",BC28="B"),単価表!$E$14,IF(AND($BE$9="J3",BC28="C"),単価表!$F$14,IF(AND($BE$9="J2",BC28="A"),単価表!$D$15,IF(AND($BE$9="J2",BC28="B"),単価表!$E$15,IF(AND($BE$9="J2",BC28="C"),単価表!$F$15,IF(AND($BE$9="J1",BC28="A"),単価表!$D$16,IF(AND($BE$9="J1",BC28="B"),単価表!$E$16,IF(AND($BE$9="J1",BC28="C"),単価表!$F$16,IF(AND($BE$9="J0",BC28="A"),単価表!$D$16,IF(AND($BE$9="J0",BC28="B"),単価表!$E$16,IF(AND($BE$9="J0",BC28="C"),単価表!$F$16,IF(AND($BE$9="S012",BC28="A"),単価表!$D$11,IF(AND($BE$9="S012",BC28="B"),単価表!$E$11,IF(AND($BE$9="S012",BC28="C"),単価表!$F$11,"")))))))))))))))))))))))))))</f>
        <v/>
      </c>
      <c r="BH28" s="13" t="str">
        <f>IF(入力シート!BI27="〇",単価表!$D$18,"")</f>
        <v/>
      </c>
      <c r="BI28" s="13" t="str">
        <f>IF(入力シート!BJ27="〇",単価表!$D$18,"")</f>
        <v/>
      </c>
      <c r="BJ28" s="13" t="str">
        <f>IF(入力シート!BK27="〇",単価表!$D$19,"")</f>
        <v/>
      </c>
      <c r="BK28" s="13" t="str">
        <f>IF(入力シート!BL27="","",IF($BJ$5="対象外","算定外",IF(入力シート!BL27="〇",単価表!$D$20)))</f>
        <v/>
      </c>
      <c r="BL28" s="16" t="str">
        <f t="shared" si="11"/>
        <v/>
      </c>
      <c r="BN28" s="13">
        <v>20</v>
      </c>
      <c r="BO28" s="13" t="str">
        <f>IF(入力シート!BO27="","",入力シート!BO27)</f>
        <v>土</v>
      </c>
      <c r="BP28" s="14" t="str">
        <f>IF(入力シート!BQ27="","",TIME(入力シート!BQ27,入力シート!BS27,0))</f>
        <v/>
      </c>
      <c r="BQ28" s="14" t="str">
        <f>IF(入力シート!BU27="","",TIME(入力シート!BU27,入力シート!BW27,0))</f>
        <v/>
      </c>
      <c r="BR28" s="14" t="str">
        <f t="shared" si="12"/>
        <v/>
      </c>
      <c r="BS28" s="14" t="str">
        <f t="shared" si="32"/>
        <v/>
      </c>
      <c r="BT28" s="14"/>
      <c r="BU28" s="80"/>
      <c r="BV28" s="80"/>
      <c r="BW28" s="94" t="str">
        <f>IF(AND($BU$9="S6",BS28="A"),単価表!$D$7,IF(AND($BU$9="S6",BS28="B"),単価表!$E$7,IF(AND($BU$9="S6",BS28="C"),単価表!$F$7,IF(AND($BU$9="S5",BS28="A"),単価表!$D$8,IF(AND($BU$9="S5",BS28="B"),単価表!$E$8,IF(AND($BU$9="S5",BS28="C"),単価表!$F$8,IF(AND($BU$9="S4",BS28="A"),単価表!$D$9,IF(AND($BU$9="S4",BS28="B"),単価表!$E$9,IF(AND($BU$9="S4",BS28="C"),単価表!$F$9,IF(AND($BU$9="S3",BS28="A"),単価表!$D$10,IF(AND($BU$9="S3",BS28="B"),単価表!$E$10,IF(AND($BU$9="S3",BS28="C"),単価表!$F$10,IF(AND($BU$9="J3",BS28="A"),単価表!$D$14,IF(AND($BU$9="J3",BS28="B"),単価表!$E$14,IF(AND($BU$9="J3",BS28="C"),単価表!$F$14,IF(AND($BU$9="J2",BS28="A"),単価表!$D$15,IF(AND($BU$9="J2",BS28="B"),単価表!$E$15,IF(AND($BU$9="J2",BS28="C"),単価表!$F$15,IF(AND($BU$9="J1",BS28="A"),単価表!$D$16,IF(AND($BU$9="J1",BS28="B"),単価表!$E$16,IF(AND($BU$9="J1",BS28="C"),単価表!$F$16,IF(AND($BU$9="J0",BS28="A"),単価表!$D$16,IF(AND($BU$9="J0",BS28="B"),単価表!$E$16,IF(AND($BU$9="J0",BS28="C"),単価表!$F$16,IF(AND($BU$9="S012",BS28="A"),単価表!$D$11,IF(AND($BU$9="S012",BS28="B"),単価表!$E$11,IF(AND($BU$9="S012",BS28="C"),単価表!$F$11,"")))))))))))))))))))))))))))</f>
        <v/>
      </c>
      <c r="BX28" s="13" t="str">
        <f>IF(入力シート!BY27="〇",単価表!$D$18,"")</f>
        <v/>
      </c>
      <c r="BY28" s="13" t="str">
        <f>IF(入力シート!BZ27="〇",単価表!$D$18,"")</f>
        <v/>
      </c>
      <c r="BZ28" s="13" t="str">
        <f>IF(入力シート!CA27="〇",単価表!$D$19,"")</f>
        <v/>
      </c>
      <c r="CA28" s="13" t="str">
        <f>IF(入力シート!CB27="","",IF($BZ$5="対象外","算定外",IF(入力シート!CB27="〇",単価表!$D$20)))</f>
        <v/>
      </c>
      <c r="CB28" s="16" t="str">
        <f t="shared" si="14"/>
        <v/>
      </c>
      <c r="CD28" s="13">
        <v>20</v>
      </c>
      <c r="CE28" s="13" t="str">
        <f>IF(入力シート!CE27="","",入力シート!CE27)</f>
        <v>土</v>
      </c>
      <c r="CF28" s="14" t="str">
        <f>IF(入力シート!CG27="","",TIME(入力シート!CG27,入力シート!CI27,0))</f>
        <v/>
      </c>
      <c r="CG28" s="14" t="str">
        <f>IF(入力シート!CK27="","",TIME(入力シート!CK27,入力シート!CM27,0))</f>
        <v/>
      </c>
      <c r="CH28" s="14" t="str">
        <f t="shared" si="15"/>
        <v/>
      </c>
      <c r="CI28" s="14" t="str">
        <f t="shared" si="33"/>
        <v/>
      </c>
      <c r="CJ28" s="14"/>
      <c r="CK28" s="80"/>
      <c r="CL28" s="80"/>
      <c r="CM28" s="94" t="str">
        <f>IF(AND($CK$9="S6",CI28="A"),単価表!$D$7,IF(AND($CK$9="S6",CI28="B"),単価表!$E$7,IF(AND($CK$9="S6",CI28="C"),単価表!$F$7,IF(AND($CK$9="S5",CI28="A"),単価表!$D$8,IF(AND($CK$9="S5",CI28="B"),単価表!$E$8,IF(AND($CK$9="S5",CI28="C"),単価表!$F$8,IF(AND($CK$9="S4",CI28="A"),単価表!$D$9,IF(AND($CK$9="S4",CI28="B"),単価表!$E$9,IF(AND($CK$9="S4",CI28="C"),単価表!$F$9,IF(AND($CK$9="S3",CI28="A"),単価表!$D$10,IF(AND($CK$9="S3",CI28="B"),単価表!$E$10,IF(AND($CK$9="S3",CI28="C"),単価表!$F$10,IF(AND($CK$9="J3",CI28="A"),単価表!$D$14,IF(AND($CK$9="J3",CI28="B"),単価表!$E$14,IF(AND($CK$9="J3",CI28="C"),単価表!$F$14,IF(AND($CK$9="J2",CI28="A"),単価表!$D$15,IF(AND($CK$9="J2",CI28="B"),単価表!$E$15,IF(AND($CK$9="J2",CI28="C"),単価表!$F$15,IF(AND($CK$9="J1",CI28="A"),単価表!$D$16,IF(AND($CK$9="J1",CI28="B"),単価表!$E$16,IF(AND($CK$9="J1",CI28="C"),単価表!$F$16,IF(AND($CK$9="J0",CI28="A"),単価表!$D$16,IF(AND($CK$9="J0",CI28="B"),単価表!$E$16,IF(AND($CK$9="J0",CI28="C"),単価表!$F$16,IF(AND($CK$9="S012",CI28="A"),単価表!$D$11,IF(AND($CK$9="S012",CI28="B"),単価表!$E$11,IF(AND($CK$9="S012",CI28="C"),単価表!$F$11,"")))))))))))))))))))))))))))</f>
        <v/>
      </c>
      <c r="CN28" s="13" t="str">
        <f>IF(入力シート!CO27="〇",単価表!$D$18,"")</f>
        <v/>
      </c>
      <c r="CO28" s="13" t="str">
        <f>IF(入力シート!CP27="〇",単価表!$D$18,"")</f>
        <v/>
      </c>
      <c r="CP28" s="13" t="str">
        <f>IF(入力シート!CQ27="〇",単価表!$D$19,"")</f>
        <v/>
      </c>
      <c r="CQ28" s="13" t="str">
        <f>IF(入力シート!CR27="","",IF($CP$5="対象外","算定外",IF(入力シート!CR27="〇",単価表!$D$20)))</f>
        <v/>
      </c>
      <c r="CR28" s="16" t="str">
        <f t="shared" si="17"/>
        <v/>
      </c>
      <c r="CT28" s="13">
        <v>20</v>
      </c>
      <c r="CU28" s="13" t="str">
        <f>IF(入力シート!CU27="","",入力シート!CU27)</f>
        <v>土</v>
      </c>
      <c r="CV28" s="14" t="str">
        <f>IF(入力シート!CW27="","",TIME(入力シート!CW27,入力シート!CY27,0))</f>
        <v/>
      </c>
      <c r="CW28" s="14" t="str">
        <f>IF(入力シート!DA27="","",TIME(入力シート!DA27,入力シート!DC27,0))</f>
        <v/>
      </c>
      <c r="CX28" s="14" t="str">
        <f t="shared" si="18"/>
        <v/>
      </c>
      <c r="CY28" s="14" t="str">
        <f t="shared" si="34"/>
        <v/>
      </c>
      <c r="CZ28" s="14"/>
      <c r="DA28" s="80"/>
      <c r="DB28" s="80"/>
      <c r="DC28" s="94" t="str">
        <f>IF(AND($DA$9="S6",CY28="A"),単価表!$D$7,IF(AND($DA$9="S6",CY28="B"),単価表!$E$7,IF(AND($DA$9="S6",CY28="C"),単価表!$F$7,IF(AND($DA$9="S5",CY28="A"),単価表!$D$8,IF(AND($DA$9="S5",CY28="B"),単価表!$E$8,IF(AND($DA$9="S5",CY28="C"),単価表!$F$8,IF(AND($DA$9="S4",CY28="A"),単価表!$D$9,IF(AND($DA$9="S4",CY28="B"),単価表!$E$9,IF(AND($DA$9="S4",CY28="C"),単価表!$F$9,IF(AND($DA$9="S3",CY28="A"),単価表!$D$10,IF(AND($DA$9="S3",CY28="B"),単価表!$E$10,IF(AND($DA$9="S3",CY28="C"),単価表!$F$10,IF(AND($DA$9="J3",CY28="A"),単価表!$D$14,IF(AND($DA$9="J3",CY28="B"),単価表!$E$14,IF(AND($DA$9="J3",CY28="C"),単価表!$F$14,IF(AND($DA$9="J2",CY28="A"),単価表!$D$15,IF(AND($DA$9="J2",CY28="B"),単価表!$E$15,IF(AND($DA$9="J2",CY28="C"),単価表!$F$15,IF(AND($DA$9="J1",CY28="A"),単価表!$D$16,IF(AND($DA$9="J1",CY28="B"),単価表!$E$16,IF(AND($DA$9="J1",CY28="C"),単価表!$F$16,IF(AND($DA$9="J0",CY28="A"),単価表!$D$16,IF(AND($DA$9="J0",CY28="B"),単価表!$E$16,IF(AND($DA$9="J0",CY28="C"),単価表!$F$16,IF(AND($DA$9="S012",CY28="A"),単価表!$D$11,IF(AND($DA$9="S012",CY28="B"),単価表!$E$11,IF(AND($DA$9="S012",CY28="C"),単価表!$F$11,"")))))))))))))))))))))))))))</f>
        <v/>
      </c>
      <c r="DD28" s="13" t="str">
        <f>IF(入力シート!DE27="〇",単価表!$D$18,"")</f>
        <v/>
      </c>
      <c r="DE28" s="13" t="str">
        <f>IF(入力シート!DF27="〇",単価表!$D$18,"")</f>
        <v/>
      </c>
      <c r="DF28" s="13" t="str">
        <f>IF(入力シート!DG27="〇",単価表!$D$19,"")</f>
        <v/>
      </c>
      <c r="DG28" s="13" t="str">
        <f>IF(入力シート!DH27="","",IF($DF$5="対象外","算定外",IF(入力シート!DH27="〇",単価表!$D$20)))</f>
        <v/>
      </c>
      <c r="DH28" s="16" t="str">
        <f t="shared" si="20"/>
        <v/>
      </c>
      <c r="DJ28" s="13">
        <v>20</v>
      </c>
      <c r="DK28" s="13" t="str">
        <f>IF(入力シート!DK27="","",入力シート!DK27)</f>
        <v>土</v>
      </c>
      <c r="DL28" s="14" t="str">
        <f>IF(入力シート!DM27="","",TIME(入力シート!DM27,入力シート!DO27,0))</f>
        <v/>
      </c>
      <c r="DM28" s="14" t="str">
        <f>IF(入力シート!DQ27="","",TIME(入力シート!DQ27,入力シート!DS27,0))</f>
        <v/>
      </c>
      <c r="DN28" s="14" t="str">
        <f t="shared" si="21"/>
        <v/>
      </c>
      <c r="DO28" s="14" t="str">
        <f t="shared" si="35"/>
        <v/>
      </c>
      <c r="DP28" s="14"/>
      <c r="DQ28" s="80"/>
      <c r="DR28" s="80"/>
      <c r="DS28" s="94" t="str">
        <f>IF(AND($DQ$9="S6",DO28="A"),単価表!$D$7,IF(AND($DQ$9="S6",DO28="B"),単価表!$E$7,IF(AND($DQ$9="S6",DO28="C"),単価表!$F$7,IF(AND($DQ$9="S5",DO28="A"),単価表!$D$8,IF(AND($DQ$9="S5",DO28="B"),単価表!$E$8,IF(AND($DQ$9="S5",DO28="C"),単価表!$F$8,IF(AND($DQ$9="S4",DO28="A"),単価表!$D$9,IF(AND($DQ$9="S4",DO28="B"),単価表!$E$9,IF(AND($DQ$9="S4",DO28="C"),単価表!$F$9,IF(AND($DQ$9="S3",DO28="A"),単価表!$D$10,IF(AND($DQ$9="S3",DO28="B"),単価表!$E$10,IF(AND($DQ$9="S3",DO28="C"),単価表!$F$10,IF(AND($DQ$9="J3",DO28="A"),単価表!$D$14,IF(AND($DQ$9="J3",DO28="B"),単価表!$E$14,IF(AND($DQ$9="J3",DO28="C"),単価表!$F$14,IF(AND($DQ$9="J2",DO28="A"),単価表!$D$15,IF(AND($DQ$9="J2",DO28="B"),単価表!$E$15,IF(AND($DQ$9="J2",DO28="C"),単価表!$F$15,IF(AND($DQ$9="J1",DO28="A"),単価表!$D$16,IF(AND($DQ$9="J1",DO28="B"),単価表!$E$16,IF(AND($DQ$9="J1",DO28="C"),単価表!$F$16,IF(AND($DQ$9="J0",DO28="A"),単価表!$D$16,IF(AND($DQ$9="J0",DO28="B"),単価表!$E$16,IF(AND($DQ$9="J0",DO28="C"),単価表!$F$16,IF(AND($DQ$9="S012",DO28="A"),単価表!$D$11,IF(AND($DQ$9="S012",DO28="B"),単価表!$E$11,IF(AND($DQ$9="S012",DO28="C"),単価表!$F$11,"")))))))))))))))))))))))))))</f>
        <v/>
      </c>
      <c r="DT28" s="13" t="str">
        <f>IF(入力シート!DU27="〇",単価表!$D$18,"")</f>
        <v/>
      </c>
      <c r="DU28" s="13" t="str">
        <f>IF(入力シート!DV27="〇",単価表!$D$18,"")</f>
        <v/>
      </c>
      <c r="DV28" s="13" t="str">
        <f>IF(入力シート!DW27="〇",単価表!$D$19,"")</f>
        <v/>
      </c>
      <c r="DW28" s="13" t="str">
        <f>IF(入力シート!DX27="","",IF($DV$5="対象外","算定外",IF(入力シート!DX27="〇",単価表!$D$20)))</f>
        <v/>
      </c>
      <c r="DX28" s="16" t="str">
        <f t="shared" si="23"/>
        <v/>
      </c>
      <c r="DZ28" s="13">
        <v>20</v>
      </c>
      <c r="EA28" s="13" t="str">
        <f>IF(入力シート!EA27="","",入力シート!EA27)</f>
        <v>土</v>
      </c>
      <c r="EB28" s="14" t="str">
        <f>IF(入力シート!EC27="","",TIME(入力シート!EC27,入力シート!EE27,0))</f>
        <v/>
      </c>
      <c r="EC28" s="14" t="str">
        <f>IF(入力シート!EG27="","",TIME(入力シート!EG27,入力シート!EI27,0))</f>
        <v/>
      </c>
      <c r="ED28" s="14" t="str">
        <f t="shared" si="24"/>
        <v/>
      </c>
      <c r="EE28" s="14" t="str">
        <f t="shared" si="36"/>
        <v/>
      </c>
      <c r="EF28" s="14"/>
      <c r="EG28" s="80"/>
      <c r="EH28" s="80"/>
      <c r="EI28" s="94" t="str">
        <f>IF(AND($EG$9="S6",EE28="A"),単価表!$D$7,IF(AND($EG$9="S6",EE28="B"),単価表!$E$7,IF(AND($EG$9="S6",EE28="C"),単価表!$F$7,IF(AND($EG$9="S5",EE28="A"),単価表!$D$8,IF(AND($EG$9="S5",EE28="B"),単価表!$E$8,IF(AND($EG$9="S5",EE28="C"),単価表!$F$8,IF(AND($EG$9="S4",EE28="A"),単価表!$D$9,IF(AND($EG$9="S4",EE28="B"),単価表!$E$9,IF(AND($EG$9="S4",EE28="C"),単価表!$F$9,IF(AND($EG$9="S3",EE28="A"),単価表!$D$10,IF(AND($EG$9="S3",EE28="B"),単価表!$E$10,IF(AND($EG$9="S3",EE28="C"),単価表!$F$10,IF(AND($EG$9="J3",EE28="A"),単価表!$D$14,IF(AND($EG$9="J3",EE28="B"),単価表!$E$14,IF(AND($EG$9="J3",EE28="C"),単価表!$F$14,IF(AND($EG$9="J2",EE28="A"),単価表!$D$15,IF(AND($EG$9="J2",EE28="B"),単価表!$E$15,IF(AND($EG$9="J2",EE28="C"),単価表!$F$15,IF(AND($EG$9="J1",EE28="A"),単価表!$D$16,IF(AND($EG$9="J1",EE28="B"),単価表!$E$16,IF(AND($EG$9="J1",EE28="C"),単価表!$F$16,IF(AND($EG$9="J0",EE28="A"),単価表!$D$16,IF(AND($EG$9="J0",EE28="B"),単価表!$E$16,IF(AND($EG$9="J0",EE28="C"),単価表!$F$16,IF(AND($EG$9="S012",EE28="A"),単価表!$D$11,IF(AND($EG$9="S012",EE28="B"),単価表!$E$11,IF(AND($EG$9="S012",EE28="C"),単価表!$F$11,"")))))))))))))))))))))))))))</f>
        <v/>
      </c>
      <c r="EJ28" s="13" t="str">
        <f>IF(入力シート!EK27="〇",単価表!$D$18,"")</f>
        <v/>
      </c>
      <c r="EK28" s="13" t="str">
        <f>IF(入力シート!EL27="〇",単価表!$D$18,"")</f>
        <v/>
      </c>
      <c r="EL28" s="13" t="str">
        <f>IF(入力シート!EM27="〇",単価表!$D$19,"")</f>
        <v/>
      </c>
      <c r="EM28" s="13" t="str">
        <f>IF(入力シート!EN27="","",IF($EL$5="対象外","算定外",IF(入力シート!EN27="〇",単価表!$D$20)))</f>
        <v/>
      </c>
      <c r="EN28" s="16" t="str">
        <f t="shared" si="26"/>
        <v/>
      </c>
      <c r="EP28" s="13">
        <v>20</v>
      </c>
      <c r="EQ28" s="13" t="str">
        <f>IF(入力シート!EQ27="","",入力シート!EQ27)</f>
        <v>土</v>
      </c>
      <c r="ER28" s="14" t="str">
        <f>IF(入力シート!ES27="","",TIME(入力シート!ES27,入力シート!EU27,0))</f>
        <v/>
      </c>
      <c r="ES28" s="14" t="str">
        <f>IF(入力シート!EW27="","",TIME(入力シート!EW27,入力シート!EY27,0))</f>
        <v/>
      </c>
      <c r="ET28" s="14" t="str">
        <f t="shared" si="27"/>
        <v/>
      </c>
      <c r="EU28" s="14" t="str">
        <f t="shared" si="37"/>
        <v/>
      </c>
      <c r="EV28" s="14"/>
      <c r="EW28" s="80"/>
      <c r="EX28" s="80"/>
      <c r="EY28" s="94" t="str">
        <f>IF(AND($EW$9="S6",EU28="A"),単価表!$D$7,IF(AND($EW$9="S6",EU28="B"),単価表!$E$7,IF(AND($EW$9="S6",EU28="C"),単価表!$F$7,IF(AND($EW$9="S5",EU28="A"),単価表!$D$8,IF(AND($EW$9="S5",EU28="B"),単価表!$E$8,IF(AND($EW$9="S5",EU28="C"),単価表!$F$8,IF(AND($EW$9="S4",EU28="A"),単価表!$D$9,IF(AND($EW$9="S4",EU28="B"),単価表!$E$9,IF(AND($EW$9="S4",EU28="C"),単価表!$F$9,IF(AND($EW$9="S3",EU28="A"),単価表!$D$10,IF(AND($EW$9="S3",EU28="B"),単価表!$E$10,IF(AND($EW$9="S3",EU28="C"),単価表!$F$10,IF(AND($EW$9="J3",EU28="A"),単価表!$D$14,IF(AND($EW$9="J3",EU28="B"),単価表!$E$14,IF(AND($EW$9="J3",EU28="C"),単価表!$F$14,IF(AND($EW$9="J2",EU28="A"),単価表!$D$15,IF(AND($EW$9="J2",EU28="B"),単価表!$E$15,IF(AND($EW$9="J2",EU28="C"),単価表!$F$15,IF(AND($EW$9="J1",EU28="A"),単価表!$D$16,IF(AND($EW$9="J1",EU28="B"),単価表!$E$16,IF(AND($EW$9="J1",EU28="C"),単価表!$F$16,IF(AND($EW$9="J0",EU28="A"),単価表!$D$16,IF(AND($EW$9="J0",EU28="B"),単価表!$E$16,IF(AND($EW$9="J0",EU28="C"),単価表!$F$16,IF(AND($EW$9="S012",EU28="A"),単価表!$D$11,IF(AND($EW$9="S012",EU28="B"),単価表!$E$11,IF(AND($EW$9="S012",EU28="C"),単価表!$F$11,"")))))))))))))))))))))))))))</f>
        <v/>
      </c>
      <c r="EZ28" s="13" t="str">
        <f>IF(入力シート!FA27="〇",単価表!$D$18,"")</f>
        <v/>
      </c>
      <c r="FA28" s="13" t="str">
        <f>IF(入力シート!FB27="〇",単価表!$D$18,"")</f>
        <v/>
      </c>
      <c r="FB28" s="13" t="str">
        <f>IF(入力シート!FC27="〇",単価表!$D$19,"")</f>
        <v/>
      </c>
      <c r="FC28" s="13" t="str">
        <f>IF(入力シート!FD27="","",IF($FB$5="対象外","算定外",IF(入力シート!FD27="〇",単価表!$D$20)))</f>
        <v/>
      </c>
      <c r="FD28" s="16" t="str">
        <f t="shared" si="29"/>
        <v/>
      </c>
    </row>
    <row r="29" spans="2:160" x14ac:dyDescent="0.45">
      <c r="B29" s="13">
        <v>21</v>
      </c>
      <c r="C29" s="13" t="str">
        <f>IF(入力シート!C28="","",入力シート!C28)</f>
        <v>日</v>
      </c>
      <c r="D29" s="14" t="str">
        <f>IF(入力シート!E28="","",TIME(入力シート!E28,入力シート!G28,0))</f>
        <v/>
      </c>
      <c r="E29" s="14" t="str">
        <f>IF(入力シート!I28="","",TIME(入力シート!I28,入力シート!K28,0))</f>
        <v/>
      </c>
      <c r="F29" s="14" t="str">
        <f t="shared" si="0"/>
        <v/>
      </c>
      <c r="G29" s="14" t="str">
        <f t="shared" si="1"/>
        <v/>
      </c>
      <c r="H29" s="14"/>
      <c r="I29" s="15"/>
      <c r="J29" s="15"/>
      <c r="K29" s="94" t="str">
        <f>IF(AND($I$9="S6",G29="A"),単価表!$D$7,IF(AND($I$9="S6",G29="B"),単価表!$E$7,IF(AND($I$9="S6",G29="C"),単価表!$F$7,IF(AND($I$9="S5",G29="A"),単価表!$D$8,IF(AND($I$9="S5",G29="B"),単価表!$E$8,IF(AND($I$9="S5",G29="C"),単価表!$F$8,IF(AND($I$9="S4",G29="A"),単価表!$D$9,IF(AND($I$9="S4",G29="B"),単価表!$E$9,IF(AND($I$9="S4",G29="C"),単価表!$F$9,IF(AND($I$9="S3",G29="A"),単価表!$D$10,IF(AND($I$9="S3",G29="B"),単価表!$E$10,IF(AND($I$9="S3",G29="C"),単価表!$F$10,IF(AND($I$9="J3",G29="A"),単価表!$D$14,IF(AND($I$9="J3",G29="B"),単価表!$E$14,IF(AND($I$9="J3",G29="C"),単価表!$F$14,IF(AND($I$9="J2",G29="A"),単価表!$D$15,IF(AND($I$9="J2",G29="B"),単価表!$E$15,IF(AND($I$9="J2",G29="C"),単価表!$F$15,IF(AND($I$9="J1",G29="A"),単価表!$D$16,IF(AND($I$9="J1",G29="B"),単価表!$E$16,IF(AND($I$9="J1",G29="C"),単価表!$F$16,IF(AND($I$9="J0",G29="A"),単価表!$D$16,IF(AND($I$9="J0",G29="B"),単価表!$E$16,IF(AND($I$9="J0",G29="C"),単価表!$F$16,IF(AND($I$9="S012",G29="A"),単価表!$D$11,IF(AND($I$9="S012",G29="B"),単価表!$E$11,IF(AND($I$9="S012",G29="C"),単価表!$F$11,"")))))))))))))))))))))))))))</f>
        <v/>
      </c>
      <c r="L29" s="13" t="str">
        <f>IF(入力シート!M28="〇",単価表!$D$18,"")</f>
        <v/>
      </c>
      <c r="M29" s="13" t="str">
        <f>IF(入力シート!N28="〇",単価表!$D$18,"")</f>
        <v/>
      </c>
      <c r="N29" s="13" t="str">
        <f>IF(入力シート!O28="〇",単価表!$D$19,"")</f>
        <v/>
      </c>
      <c r="O29" s="13" t="str">
        <f>IF(入力シート!P28="","",IF($N$5="対象外","算定外",IF(入力シート!P28="〇",単価表!$D$20)))</f>
        <v/>
      </c>
      <c r="P29" s="16" t="str">
        <f t="shared" si="2"/>
        <v/>
      </c>
      <c r="R29" s="13">
        <v>21</v>
      </c>
      <c r="S29" s="13" t="str">
        <f>IF(入力シート!S28="","",入力シート!S28)</f>
        <v>日</v>
      </c>
      <c r="T29" s="14" t="str">
        <f>IF(入力シート!U28="","",TIME(入力シート!U28,入力シート!W28,0))</f>
        <v/>
      </c>
      <c r="U29" s="14" t="str">
        <f>IF(入力シート!Y28="","",TIME(入力シート!Y28,入力シート!AA28,0))</f>
        <v/>
      </c>
      <c r="V29" s="14" t="str">
        <f t="shared" si="3"/>
        <v/>
      </c>
      <c r="W29" s="14" t="str">
        <f t="shared" si="4"/>
        <v/>
      </c>
      <c r="X29" s="14"/>
      <c r="Y29" s="15"/>
      <c r="Z29" s="15"/>
      <c r="AA29" s="94" t="str">
        <f>IF(AND($Y$9="S6",W29="A"),単価表!$D$7,IF(AND($Y$9="S6",W29="B"),単価表!$E$7,IF(AND($Y$9="S6",W29="C"),単価表!$F$7,IF(AND($Y$9="S5",W29="A"),単価表!$D$8,IF(AND($Y$9="S5",W29="B"),単価表!$E$8,IF(AND($Y$9="S5",W29="C"),単価表!$F$8,IF(AND($Y$9="S4",W29="A"),単価表!$D$9,IF(AND($Y$9="S4",W29="B"),単価表!$E$9,IF(AND($Y$9="S4",W29="C"),単価表!$F$9,IF(AND($Y$9="S3",W29="A"),単価表!$D$10,IF(AND($Y$9="S3",W29="B"),単価表!$E$10,IF(AND($Y$9="S3",W29="C"),単価表!$F$10,IF(AND($Y$9="J3",W29="A"),単価表!$D$14,IF(AND($Y$9="J3",W29="B"),単価表!$E$14,IF(AND($Y$9="J3",W29="C"),単価表!$F$14,IF(AND($Y$9="J2",W29="A"),単価表!$D$15,IF(AND($Y$9="J2",W29="B"),単価表!$E$15,IF(AND($Y$9="J2",W29="C"),単価表!$F$15,IF(AND($Y$9="J1",W29="A"),単価表!$D$16,IF(AND($Y$9="J1",W29="B"),単価表!$E$16,IF(AND($Y$9="J1",W29="C"),単価表!$F$16,IF(AND($Y$9="J0",W29="A"),単価表!$D$16,IF(AND($Y$9="J0",W29="B"),単価表!$E$16,IF(AND($Y$9="J0",W29="C"),単価表!$F$16,IF(AND($Y$9="S012",W29="A"),単価表!$D$11,IF(AND($Y$9="S012",W29="B"),単価表!$E$11,IF(AND($Y$9="S012",W29="C"),単価表!$F$11,"")))))))))))))))))))))))))))</f>
        <v/>
      </c>
      <c r="AB29" s="13" t="str">
        <f>IF(入力シート!AC28="〇",単価表!$D$18,"")</f>
        <v/>
      </c>
      <c r="AC29" s="13" t="str">
        <f>IF(入力シート!AD28="〇",単価表!$D$18,"")</f>
        <v/>
      </c>
      <c r="AD29" s="13" t="str">
        <f>IF(入力シート!AE28="〇",単価表!$D$19,"")</f>
        <v/>
      </c>
      <c r="AE29" s="13" t="str">
        <f>IF(入力シート!AF28="","",IF($AE$5="対象外","算定外",IF(入力シート!AF28="〇",単価表!$D$20)))</f>
        <v/>
      </c>
      <c r="AF29" s="16" t="str">
        <f t="shared" si="5"/>
        <v/>
      </c>
      <c r="AH29" s="13">
        <v>21</v>
      </c>
      <c r="AI29" s="13" t="str">
        <f>IF(入力シート!AI28="","",入力シート!AI28)</f>
        <v>日</v>
      </c>
      <c r="AJ29" s="14" t="str">
        <f>IF(入力シート!AK28="","",TIME(入力シート!AK28,入力シート!AM28,0))</f>
        <v/>
      </c>
      <c r="AK29" s="14" t="str">
        <f>IF(入力シート!AO28="","",TIME(入力シート!AO28,入力シート!AQ28,0))</f>
        <v/>
      </c>
      <c r="AL29" s="14" t="str">
        <f t="shared" si="6"/>
        <v/>
      </c>
      <c r="AM29" s="14" t="str">
        <f t="shared" si="30"/>
        <v/>
      </c>
      <c r="AN29" s="14"/>
      <c r="AO29" s="80"/>
      <c r="AP29" s="80"/>
      <c r="AQ29" s="94" t="str">
        <f>IF(AND($AO$9="S6",AM29="A"),単価表!$D$7,IF(AND($AO$9="S6",AM29="B"),単価表!$E$7,IF(AND($AO$9="S6",AM29="C"),単価表!$F$7,IF(AND($AO$9="S5",AM29="A"),単価表!$D$8,IF(AND($AO$9="S5",AM29="B"),単価表!$E$8,IF(AND($AO$9="S5",AM29="C"),単価表!$F$8,IF(AND($AO$9="S4",AM29="A"),単価表!$D$9,IF(AND($AO$9="S4",AM29="B"),単価表!$E$9,IF(AND($AO$9="S4",AM29="C"),単価表!$F$9,IF(AND($AO$9="S3",AM29="A"),単価表!$D$10,IF(AND($AO$9="S3",AM29="B"),単価表!$E$10,IF(AND($AO$9="S3",AM29="C"),単価表!$F$10,IF(AND($AO$9="J3",AM29="A"),単価表!$D$14,IF(AND($AO$9="J3",AM29="B"),単価表!$E$14,IF(AND($AO$9="J3",AM29="C"),単価表!$F$14,IF(AND($AO$9="J2",AM29="A"),単価表!$D$15,IF(AND($AO$9="J2",AM29="B"),単価表!$E$15,IF(AND($AO$9="J2",AM29="C"),単価表!$F$15,IF(AND($AO$9="J1",AM29="A"),単価表!$D$16,IF(AND($AO$9="J1",AM29="B"),単価表!$E$16,IF(AND($AO$9="J1",AM29="C"),単価表!$F$16,IF(AND($AO$9="J0",AM29="A"),単価表!$D$16,IF(AND($AO$9="J0",AM29="B"),単価表!$E$16,IF(AND($AO$9="J0",AM29="C"),単価表!$F$16,IF(AND($AO$9="S012",AM29="A"),単価表!$D$11,IF(AND($AO$9="S012",AM29="B"),単価表!$E$11,IF(AND($AO$9="S012",AM29="C"),単価表!$F$11,"")))))))))))))))))))))))))))</f>
        <v/>
      </c>
      <c r="AR29" s="13" t="str">
        <f>IF(入力シート!AS28="〇",単価表!$D$18,"")</f>
        <v/>
      </c>
      <c r="AS29" s="13" t="str">
        <f>IF(入力シート!AT28="〇",単価表!$D$18,"")</f>
        <v/>
      </c>
      <c r="AT29" s="13" t="str">
        <f>IF(入力シート!AU28="〇",単価表!$D$19,"")</f>
        <v/>
      </c>
      <c r="AU29" s="13" t="str">
        <f>IF(入力シート!AV28="","",IF($AT$5="対象外","算定外",IF(入力シート!AV28="〇",単価表!$D$20)))</f>
        <v/>
      </c>
      <c r="AV29" s="16" t="str">
        <f t="shared" si="8"/>
        <v/>
      </c>
      <c r="AX29" s="13">
        <v>21</v>
      </c>
      <c r="AY29" s="13" t="str">
        <f>IF(入力シート!AY28="","",入力シート!AY28)</f>
        <v>日</v>
      </c>
      <c r="AZ29" s="14" t="str">
        <f>IF(入力シート!BA28="","",TIME(入力シート!BA28,入力シート!BC28,0))</f>
        <v/>
      </c>
      <c r="BA29" s="14" t="str">
        <f>IF(入力シート!BE28="","",TIME(入力シート!BE28,入力シート!BG28,0))</f>
        <v/>
      </c>
      <c r="BB29" s="14" t="str">
        <f t="shared" si="9"/>
        <v/>
      </c>
      <c r="BC29" s="14" t="str">
        <f t="shared" si="31"/>
        <v/>
      </c>
      <c r="BD29" s="14"/>
      <c r="BE29" s="80"/>
      <c r="BF29" s="80"/>
      <c r="BG29" s="94" t="str">
        <f>IF(AND($BE$9="S6",BC29="A"),単価表!$D$7,IF(AND($BE$9="S6",BC29="B"),単価表!$E$7,IF(AND($BE$9="S6",BC29="C"),単価表!$F$7,IF(AND($BE$9="S5",BC29="A"),単価表!$D$8,IF(AND($BE$9="S5",BC29="B"),単価表!$E$8,IF(AND($BE$9="S5",BC29="C"),単価表!$F$8,IF(AND($BE$9="S4",BC29="A"),単価表!$D$9,IF(AND($BE$9="S4",BC29="B"),単価表!$E$9,IF(AND($BE$9="S4",BC29="C"),単価表!$F$9,IF(AND($BE$9="S3",BC29="A"),単価表!$D$10,IF(AND($BE$9="S3",BC29="B"),単価表!$E$10,IF(AND($BE$9="S3",BC29="C"),単価表!$F$10,IF(AND($BE$9="J3",BC29="A"),単価表!$D$14,IF(AND($BE$9="J3",BC29="B"),単価表!$E$14,IF(AND($BE$9="J3",BC29="C"),単価表!$F$14,IF(AND($BE$9="J2",BC29="A"),単価表!$D$15,IF(AND($BE$9="J2",BC29="B"),単価表!$E$15,IF(AND($BE$9="J2",BC29="C"),単価表!$F$15,IF(AND($BE$9="J1",BC29="A"),単価表!$D$16,IF(AND($BE$9="J1",BC29="B"),単価表!$E$16,IF(AND($BE$9="J1",BC29="C"),単価表!$F$16,IF(AND($BE$9="J0",BC29="A"),単価表!$D$16,IF(AND($BE$9="J0",BC29="B"),単価表!$E$16,IF(AND($BE$9="J0",BC29="C"),単価表!$F$16,IF(AND($BE$9="S012",BC29="A"),単価表!$D$11,IF(AND($BE$9="S012",BC29="B"),単価表!$E$11,IF(AND($BE$9="S012",BC29="C"),単価表!$F$11,"")))))))))))))))))))))))))))</f>
        <v/>
      </c>
      <c r="BH29" s="13" t="str">
        <f>IF(入力シート!BI28="〇",単価表!$D$18,"")</f>
        <v/>
      </c>
      <c r="BI29" s="13" t="str">
        <f>IF(入力シート!BJ28="〇",単価表!$D$18,"")</f>
        <v/>
      </c>
      <c r="BJ29" s="13" t="str">
        <f>IF(入力シート!BK28="〇",単価表!$D$19,"")</f>
        <v/>
      </c>
      <c r="BK29" s="13" t="str">
        <f>IF(入力シート!BL28="","",IF($BJ$5="対象外","算定外",IF(入力シート!BL28="〇",単価表!$D$20)))</f>
        <v/>
      </c>
      <c r="BL29" s="16" t="str">
        <f t="shared" si="11"/>
        <v/>
      </c>
      <c r="BN29" s="13">
        <v>21</v>
      </c>
      <c r="BO29" s="13" t="str">
        <f>IF(入力シート!BO28="","",入力シート!BO28)</f>
        <v>日</v>
      </c>
      <c r="BP29" s="14" t="str">
        <f>IF(入力シート!BQ28="","",TIME(入力シート!BQ28,入力シート!BS28,0))</f>
        <v/>
      </c>
      <c r="BQ29" s="14" t="str">
        <f>IF(入力シート!BU28="","",TIME(入力シート!BU28,入力シート!BW28,0))</f>
        <v/>
      </c>
      <c r="BR29" s="14" t="str">
        <f t="shared" si="12"/>
        <v/>
      </c>
      <c r="BS29" s="14" t="str">
        <f t="shared" si="32"/>
        <v/>
      </c>
      <c r="BT29" s="14"/>
      <c r="BU29" s="80"/>
      <c r="BV29" s="80"/>
      <c r="BW29" s="94" t="str">
        <f>IF(AND($BU$9="S6",BS29="A"),単価表!$D$7,IF(AND($BU$9="S6",BS29="B"),単価表!$E$7,IF(AND($BU$9="S6",BS29="C"),単価表!$F$7,IF(AND($BU$9="S5",BS29="A"),単価表!$D$8,IF(AND($BU$9="S5",BS29="B"),単価表!$E$8,IF(AND($BU$9="S5",BS29="C"),単価表!$F$8,IF(AND($BU$9="S4",BS29="A"),単価表!$D$9,IF(AND($BU$9="S4",BS29="B"),単価表!$E$9,IF(AND($BU$9="S4",BS29="C"),単価表!$F$9,IF(AND($BU$9="S3",BS29="A"),単価表!$D$10,IF(AND($BU$9="S3",BS29="B"),単価表!$E$10,IF(AND($BU$9="S3",BS29="C"),単価表!$F$10,IF(AND($BU$9="J3",BS29="A"),単価表!$D$14,IF(AND($BU$9="J3",BS29="B"),単価表!$E$14,IF(AND($BU$9="J3",BS29="C"),単価表!$F$14,IF(AND($BU$9="J2",BS29="A"),単価表!$D$15,IF(AND($BU$9="J2",BS29="B"),単価表!$E$15,IF(AND($BU$9="J2",BS29="C"),単価表!$F$15,IF(AND($BU$9="J1",BS29="A"),単価表!$D$16,IF(AND($BU$9="J1",BS29="B"),単価表!$E$16,IF(AND($BU$9="J1",BS29="C"),単価表!$F$16,IF(AND($BU$9="J0",BS29="A"),単価表!$D$16,IF(AND($BU$9="J0",BS29="B"),単価表!$E$16,IF(AND($BU$9="J0",BS29="C"),単価表!$F$16,IF(AND($BU$9="S012",BS29="A"),単価表!$D$11,IF(AND($BU$9="S012",BS29="B"),単価表!$E$11,IF(AND($BU$9="S012",BS29="C"),単価表!$F$11,"")))))))))))))))))))))))))))</f>
        <v/>
      </c>
      <c r="BX29" s="13" t="str">
        <f>IF(入力シート!BY28="〇",単価表!$D$18,"")</f>
        <v/>
      </c>
      <c r="BY29" s="13" t="str">
        <f>IF(入力シート!BZ28="〇",単価表!$D$18,"")</f>
        <v/>
      </c>
      <c r="BZ29" s="13" t="str">
        <f>IF(入力シート!CA28="〇",単価表!$D$19,"")</f>
        <v/>
      </c>
      <c r="CA29" s="13" t="str">
        <f>IF(入力シート!CB28="","",IF($BZ$5="対象外","算定外",IF(入力シート!CB28="〇",単価表!$D$20)))</f>
        <v/>
      </c>
      <c r="CB29" s="16" t="str">
        <f t="shared" si="14"/>
        <v/>
      </c>
      <c r="CD29" s="13">
        <v>21</v>
      </c>
      <c r="CE29" s="13" t="str">
        <f>IF(入力シート!CE28="","",入力シート!CE28)</f>
        <v>日</v>
      </c>
      <c r="CF29" s="14" t="str">
        <f>IF(入力シート!CG28="","",TIME(入力シート!CG28,入力シート!CI28,0))</f>
        <v/>
      </c>
      <c r="CG29" s="14" t="str">
        <f>IF(入力シート!CK28="","",TIME(入力シート!CK28,入力シート!CM28,0))</f>
        <v/>
      </c>
      <c r="CH29" s="14" t="str">
        <f t="shared" si="15"/>
        <v/>
      </c>
      <c r="CI29" s="14" t="str">
        <f t="shared" si="33"/>
        <v/>
      </c>
      <c r="CJ29" s="14"/>
      <c r="CK29" s="80"/>
      <c r="CL29" s="80"/>
      <c r="CM29" s="94" t="str">
        <f>IF(AND($CK$9="S6",CI29="A"),単価表!$D$7,IF(AND($CK$9="S6",CI29="B"),単価表!$E$7,IF(AND($CK$9="S6",CI29="C"),単価表!$F$7,IF(AND($CK$9="S5",CI29="A"),単価表!$D$8,IF(AND($CK$9="S5",CI29="B"),単価表!$E$8,IF(AND($CK$9="S5",CI29="C"),単価表!$F$8,IF(AND($CK$9="S4",CI29="A"),単価表!$D$9,IF(AND($CK$9="S4",CI29="B"),単価表!$E$9,IF(AND($CK$9="S4",CI29="C"),単価表!$F$9,IF(AND($CK$9="S3",CI29="A"),単価表!$D$10,IF(AND($CK$9="S3",CI29="B"),単価表!$E$10,IF(AND($CK$9="S3",CI29="C"),単価表!$F$10,IF(AND($CK$9="J3",CI29="A"),単価表!$D$14,IF(AND($CK$9="J3",CI29="B"),単価表!$E$14,IF(AND($CK$9="J3",CI29="C"),単価表!$F$14,IF(AND($CK$9="J2",CI29="A"),単価表!$D$15,IF(AND($CK$9="J2",CI29="B"),単価表!$E$15,IF(AND($CK$9="J2",CI29="C"),単価表!$F$15,IF(AND($CK$9="J1",CI29="A"),単価表!$D$16,IF(AND($CK$9="J1",CI29="B"),単価表!$E$16,IF(AND($CK$9="J1",CI29="C"),単価表!$F$16,IF(AND($CK$9="J0",CI29="A"),単価表!$D$16,IF(AND($CK$9="J0",CI29="B"),単価表!$E$16,IF(AND($CK$9="J0",CI29="C"),単価表!$F$16,IF(AND($CK$9="S012",CI29="A"),単価表!$D$11,IF(AND($CK$9="S012",CI29="B"),単価表!$E$11,IF(AND($CK$9="S012",CI29="C"),単価表!$F$11,"")))))))))))))))))))))))))))</f>
        <v/>
      </c>
      <c r="CN29" s="13" t="str">
        <f>IF(入力シート!CO28="〇",単価表!$D$18,"")</f>
        <v/>
      </c>
      <c r="CO29" s="13" t="str">
        <f>IF(入力シート!CP28="〇",単価表!$D$18,"")</f>
        <v/>
      </c>
      <c r="CP29" s="13" t="str">
        <f>IF(入力シート!CQ28="〇",単価表!$D$19,"")</f>
        <v/>
      </c>
      <c r="CQ29" s="13" t="str">
        <f>IF(入力シート!CR28="","",IF($CP$5="対象外","算定外",IF(入力シート!CR28="〇",単価表!$D$20)))</f>
        <v/>
      </c>
      <c r="CR29" s="16" t="str">
        <f t="shared" si="17"/>
        <v/>
      </c>
      <c r="CT29" s="13">
        <v>21</v>
      </c>
      <c r="CU29" s="13" t="str">
        <f>IF(入力シート!CU28="","",入力シート!CU28)</f>
        <v>日</v>
      </c>
      <c r="CV29" s="14" t="str">
        <f>IF(入力シート!CW28="","",TIME(入力シート!CW28,入力シート!CY28,0))</f>
        <v/>
      </c>
      <c r="CW29" s="14" t="str">
        <f>IF(入力シート!DA28="","",TIME(入力シート!DA28,入力シート!DC28,0))</f>
        <v/>
      </c>
      <c r="CX29" s="14" t="str">
        <f t="shared" si="18"/>
        <v/>
      </c>
      <c r="CY29" s="14" t="str">
        <f t="shared" si="34"/>
        <v/>
      </c>
      <c r="CZ29" s="14"/>
      <c r="DA29" s="80"/>
      <c r="DB29" s="80"/>
      <c r="DC29" s="94" t="str">
        <f>IF(AND($DA$9="S6",CY29="A"),単価表!$D$7,IF(AND($DA$9="S6",CY29="B"),単価表!$E$7,IF(AND($DA$9="S6",CY29="C"),単価表!$F$7,IF(AND($DA$9="S5",CY29="A"),単価表!$D$8,IF(AND($DA$9="S5",CY29="B"),単価表!$E$8,IF(AND($DA$9="S5",CY29="C"),単価表!$F$8,IF(AND($DA$9="S4",CY29="A"),単価表!$D$9,IF(AND($DA$9="S4",CY29="B"),単価表!$E$9,IF(AND($DA$9="S4",CY29="C"),単価表!$F$9,IF(AND($DA$9="S3",CY29="A"),単価表!$D$10,IF(AND($DA$9="S3",CY29="B"),単価表!$E$10,IF(AND($DA$9="S3",CY29="C"),単価表!$F$10,IF(AND($DA$9="J3",CY29="A"),単価表!$D$14,IF(AND($DA$9="J3",CY29="B"),単価表!$E$14,IF(AND($DA$9="J3",CY29="C"),単価表!$F$14,IF(AND($DA$9="J2",CY29="A"),単価表!$D$15,IF(AND($DA$9="J2",CY29="B"),単価表!$E$15,IF(AND($DA$9="J2",CY29="C"),単価表!$F$15,IF(AND($DA$9="J1",CY29="A"),単価表!$D$16,IF(AND($DA$9="J1",CY29="B"),単価表!$E$16,IF(AND($DA$9="J1",CY29="C"),単価表!$F$16,IF(AND($DA$9="J0",CY29="A"),単価表!$D$16,IF(AND($DA$9="J0",CY29="B"),単価表!$E$16,IF(AND($DA$9="J0",CY29="C"),単価表!$F$16,IF(AND($DA$9="S012",CY29="A"),単価表!$D$11,IF(AND($DA$9="S012",CY29="B"),単価表!$E$11,IF(AND($DA$9="S012",CY29="C"),単価表!$F$11,"")))))))))))))))))))))))))))</f>
        <v/>
      </c>
      <c r="DD29" s="13" t="str">
        <f>IF(入力シート!DE28="〇",単価表!$D$18,"")</f>
        <v/>
      </c>
      <c r="DE29" s="13" t="str">
        <f>IF(入力シート!DF28="〇",単価表!$D$18,"")</f>
        <v/>
      </c>
      <c r="DF29" s="13" t="str">
        <f>IF(入力シート!DG28="〇",単価表!$D$19,"")</f>
        <v/>
      </c>
      <c r="DG29" s="13" t="str">
        <f>IF(入力シート!DH28="","",IF($DF$5="対象外","算定外",IF(入力シート!DH28="〇",単価表!$D$20)))</f>
        <v/>
      </c>
      <c r="DH29" s="16" t="str">
        <f t="shared" si="20"/>
        <v/>
      </c>
      <c r="DJ29" s="13">
        <v>21</v>
      </c>
      <c r="DK29" s="13" t="str">
        <f>IF(入力シート!DK28="","",入力シート!DK28)</f>
        <v>日</v>
      </c>
      <c r="DL29" s="14" t="str">
        <f>IF(入力シート!DM28="","",TIME(入力シート!DM28,入力シート!DO28,0))</f>
        <v/>
      </c>
      <c r="DM29" s="14" t="str">
        <f>IF(入力シート!DQ28="","",TIME(入力シート!DQ28,入力シート!DS28,0))</f>
        <v/>
      </c>
      <c r="DN29" s="14" t="str">
        <f t="shared" si="21"/>
        <v/>
      </c>
      <c r="DO29" s="14" t="str">
        <f t="shared" si="35"/>
        <v/>
      </c>
      <c r="DP29" s="14"/>
      <c r="DQ29" s="80"/>
      <c r="DR29" s="80"/>
      <c r="DS29" s="94" t="str">
        <f>IF(AND($DQ$9="S6",DO29="A"),単価表!$D$7,IF(AND($DQ$9="S6",DO29="B"),単価表!$E$7,IF(AND($DQ$9="S6",DO29="C"),単価表!$F$7,IF(AND($DQ$9="S5",DO29="A"),単価表!$D$8,IF(AND($DQ$9="S5",DO29="B"),単価表!$E$8,IF(AND($DQ$9="S5",DO29="C"),単価表!$F$8,IF(AND($DQ$9="S4",DO29="A"),単価表!$D$9,IF(AND($DQ$9="S4",DO29="B"),単価表!$E$9,IF(AND($DQ$9="S4",DO29="C"),単価表!$F$9,IF(AND($DQ$9="S3",DO29="A"),単価表!$D$10,IF(AND($DQ$9="S3",DO29="B"),単価表!$E$10,IF(AND($DQ$9="S3",DO29="C"),単価表!$F$10,IF(AND($DQ$9="J3",DO29="A"),単価表!$D$14,IF(AND($DQ$9="J3",DO29="B"),単価表!$E$14,IF(AND($DQ$9="J3",DO29="C"),単価表!$F$14,IF(AND($DQ$9="J2",DO29="A"),単価表!$D$15,IF(AND($DQ$9="J2",DO29="B"),単価表!$E$15,IF(AND($DQ$9="J2",DO29="C"),単価表!$F$15,IF(AND($DQ$9="J1",DO29="A"),単価表!$D$16,IF(AND($DQ$9="J1",DO29="B"),単価表!$E$16,IF(AND($DQ$9="J1",DO29="C"),単価表!$F$16,IF(AND($DQ$9="J0",DO29="A"),単価表!$D$16,IF(AND($DQ$9="J0",DO29="B"),単価表!$E$16,IF(AND($DQ$9="J0",DO29="C"),単価表!$F$16,IF(AND($DQ$9="S012",DO29="A"),単価表!$D$11,IF(AND($DQ$9="S012",DO29="B"),単価表!$E$11,IF(AND($DQ$9="S012",DO29="C"),単価表!$F$11,"")))))))))))))))))))))))))))</f>
        <v/>
      </c>
      <c r="DT29" s="13" t="str">
        <f>IF(入力シート!DU28="〇",単価表!$D$18,"")</f>
        <v/>
      </c>
      <c r="DU29" s="13" t="str">
        <f>IF(入力シート!DV28="〇",単価表!$D$18,"")</f>
        <v/>
      </c>
      <c r="DV29" s="13" t="str">
        <f>IF(入力シート!DW28="〇",単価表!$D$19,"")</f>
        <v/>
      </c>
      <c r="DW29" s="13" t="str">
        <f>IF(入力シート!DX28="","",IF($DV$5="対象外","算定外",IF(入力シート!DX28="〇",単価表!$D$20)))</f>
        <v/>
      </c>
      <c r="DX29" s="16" t="str">
        <f t="shared" si="23"/>
        <v/>
      </c>
      <c r="DZ29" s="13">
        <v>21</v>
      </c>
      <c r="EA29" s="13" t="str">
        <f>IF(入力シート!EA28="","",入力シート!EA28)</f>
        <v>日</v>
      </c>
      <c r="EB29" s="14" t="str">
        <f>IF(入力シート!EC28="","",TIME(入力シート!EC28,入力シート!EE28,0))</f>
        <v/>
      </c>
      <c r="EC29" s="14" t="str">
        <f>IF(入力シート!EG28="","",TIME(入力シート!EG28,入力シート!EI28,0))</f>
        <v/>
      </c>
      <c r="ED29" s="14" t="str">
        <f t="shared" si="24"/>
        <v/>
      </c>
      <c r="EE29" s="14" t="str">
        <f t="shared" si="36"/>
        <v/>
      </c>
      <c r="EF29" s="14"/>
      <c r="EG29" s="80"/>
      <c r="EH29" s="80"/>
      <c r="EI29" s="94" t="str">
        <f>IF(AND($EG$9="S6",EE29="A"),単価表!$D$7,IF(AND($EG$9="S6",EE29="B"),単価表!$E$7,IF(AND($EG$9="S6",EE29="C"),単価表!$F$7,IF(AND($EG$9="S5",EE29="A"),単価表!$D$8,IF(AND($EG$9="S5",EE29="B"),単価表!$E$8,IF(AND($EG$9="S5",EE29="C"),単価表!$F$8,IF(AND($EG$9="S4",EE29="A"),単価表!$D$9,IF(AND($EG$9="S4",EE29="B"),単価表!$E$9,IF(AND($EG$9="S4",EE29="C"),単価表!$F$9,IF(AND($EG$9="S3",EE29="A"),単価表!$D$10,IF(AND($EG$9="S3",EE29="B"),単価表!$E$10,IF(AND($EG$9="S3",EE29="C"),単価表!$F$10,IF(AND($EG$9="J3",EE29="A"),単価表!$D$14,IF(AND($EG$9="J3",EE29="B"),単価表!$E$14,IF(AND($EG$9="J3",EE29="C"),単価表!$F$14,IF(AND($EG$9="J2",EE29="A"),単価表!$D$15,IF(AND($EG$9="J2",EE29="B"),単価表!$E$15,IF(AND($EG$9="J2",EE29="C"),単価表!$F$15,IF(AND($EG$9="J1",EE29="A"),単価表!$D$16,IF(AND($EG$9="J1",EE29="B"),単価表!$E$16,IF(AND($EG$9="J1",EE29="C"),単価表!$F$16,IF(AND($EG$9="J0",EE29="A"),単価表!$D$16,IF(AND($EG$9="J0",EE29="B"),単価表!$E$16,IF(AND($EG$9="J0",EE29="C"),単価表!$F$16,IF(AND($EG$9="S012",EE29="A"),単価表!$D$11,IF(AND($EG$9="S012",EE29="B"),単価表!$E$11,IF(AND($EG$9="S012",EE29="C"),単価表!$F$11,"")))))))))))))))))))))))))))</f>
        <v/>
      </c>
      <c r="EJ29" s="13" t="str">
        <f>IF(入力シート!EK28="〇",単価表!$D$18,"")</f>
        <v/>
      </c>
      <c r="EK29" s="13" t="str">
        <f>IF(入力シート!EL28="〇",単価表!$D$18,"")</f>
        <v/>
      </c>
      <c r="EL29" s="13" t="str">
        <f>IF(入力シート!EM28="〇",単価表!$D$19,"")</f>
        <v/>
      </c>
      <c r="EM29" s="13" t="str">
        <f>IF(入力シート!EN28="","",IF($EL$5="対象外","算定外",IF(入力シート!EN28="〇",単価表!$D$20)))</f>
        <v/>
      </c>
      <c r="EN29" s="16" t="str">
        <f t="shared" si="26"/>
        <v/>
      </c>
      <c r="EP29" s="13">
        <v>21</v>
      </c>
      <c r="EQ29" s="13" t="str">
        <f>IF(入力シート!EQ28="","",入力シート!EQ28)</f>
        <v>日</v>
      </c>
      <c r="ER29" s="14" t="str">
        <f>IF(入力シート!ES28="","",TIME(入力シート!ES28,入力シート!EU28,0))</f>
        <v/>
      </c>
      <c r="ES29" s="14" t="str">
        <f>IF(入力シート!EW28="","",TIME(入力シート!EW28,入力シート!EY28,0))</f>
        <v/>
      </c>
      <c r="ET29" s="14" t="str">
        <f t="shared" si="27"/>
        <v/>
      </c>
      <c r="EU29" s="14" t="str">
        <f t="shared" si="37"/>
        <v/>
      </c>
      <c r="EV29" s="14"/>
      <c r="EW29" s="80"/>
      <c r="EX29" s="80"/>
      <c r="EY29" s="94" t="str">
        <f>IF(AND($EW$9="S6",EU29="A"),単価表!$D$7,IF(AND($EW$9="S6",EU29="B"),単価表!$E$7,IF(AND($EW$9="S6",EU29="C"),単価表!$F$7,IF(AND($EW$9="S5",EU29="A"),単価表!$D$8,IF(AND($EW$9="S5",EU29="B"),単価表!$E$8,IF(AND($EW$9="S5",EU29="C"),単価表!$F$8,IF(AND($EW$9="S4",EU29="A"),単価表!$D$9,IF(AND($EW$9="S4",EU29="B"),単価表!$E$9,IF(AND($EW$9="S4",EU29="C"),単価表!$F$9,IF(AND($EW$9="S3",EU29="A"),単価表!$D$10,IF(AND($EW$9="S3",EU29="B"),単価表!$E$10,IF(AND($EW$9="S3",EU29="C"),単価表!$F$10,IF(AND($EW$9="J3",EU29="A"),単価表!$D$14,IF(AND($EW$9="J3",EU29="B"),単価表!$E$14,IF(AND($EW$9="J3",EU29="C"),単価表!$F$14,IF(AND($EW$9="J2",EU29="A"),単価表!$D$15,IF(AND($EW$9="J2",EU29="B"),単価表!$E$15,IF(AND($EW$9="J2",EU29="C"),単価表!$F$15,IF(AND($EW$9="J1",EU29="A"),単価表!$D$16,IF(AND($EW$9="J1",EU29="B"),単価表!$E$16,IF(AND($EW$9="J1",EU29="C"),単価表!$F$16,IF(AND($EW$9="J0",EU29="A"),単価表!$D$16,IF(AND($EW$9="J0",EU29="B"),単価表!$E$16,IF(AND($EW$9="J0",EU29="C"),単価表!$F$16,IF(AND($EW$9="S012",EU29="A"),単価表!$D$11,IF(AND($EW$9="S012",EU29="B"),単価表!$E$11,IF(AND($EW$9="S012",EU29="C"),単価表!$F$11,"")))))))))))))))))))))))))))</f>
        <v/>
      </c>
      <c r="EZ29" s="13" t="str">
        <f>IF(入力シート!FA28="〇",単価表!$D$18,"")</f>
        <v/>
      </c>
      <c r="FA29" s="13" t="str">
        <f>IF(入力シート!FB28="〇",単価表!$D$18,"")</f>
        <v/>
      </c>
      <c r="FB29" s="13" t="str">
        <f>IF(入力シート!FC28="〇",単価表!$D$19,"")</f>
        <v/>
      </c>
      <c r="FC29" s="13" t="str">
        <f>IF(入力シート!FD28="","",IF($FB$5="対象外","算定外",IF(入力シート!FD28="〇",単価表!$D$20)))</f>
        <v/>
      </c>
      <c r="FD29" s="16" t="str">
        <f t="shared" si="29"/>
        <v/>
      </c>
    </row>
    <row r="30" spans="2:160" x14ac:dyDescent="0.45">
      <c r="B30" s="13">
        <v>22</v>
      </c>
      <c r="C30" s="13" t="str">
        <f>IF(入力シート!C29="","",入力シート!C29)</f>
        <v>月</v>
      </c>
      <c r="D30" s="14" t="str">
        <f>IF(入力シート!E29="","",TIME(入力シート!E29,入力シート!G29,0))</f>
        <v/>
      </c>
      <c r="E30" s="14" t="str">
        <f>IF(入力シート!I29="","",TIME(入力シート!I29,入力シート!K29,0))</f>
        <v/>
      </c>
      <c r="F30" s="14" t="str">
        <f t="shared" si="0"/>
        <v/>
      </c>
      <c r="G30" s="14" t="str">
        <f t="shared" si="1"/>
        <v/>
      </c>
      <c r="H30" s="14"/>
      <c r="I30" s="15"/>
      <c r="J30" s="15"/>
      <c r="K30" s="94" t="str">
        <f>IF(AND($I$9="S6",G30="A"),単価表!$D$7,IF(AND($I$9="S6",G30="B"),単価表!$E$7,IF(AND($I$9="S6",G30="C"),単価表!$F$7,IF(AND($I$9="S5",G30="A"),単価表!$D$8,IF(AND($I$9="S5",G30="B"),単価表!$E$8,IF(AND($I$9="S5",G30="C"),単価表!$F$8,IF(AND($I$9="S4",G30="A"),単価表!$D$9,IF(AND($I$9="S4",G30="B"),単価表!$E$9,IF(AND($I$9="S4",G30="C"),単価表!$F$9,IF(AND($I$9="S3",G30="A"),単価表!$D$10,IF(AND($I$9="S3",G30="B"),単価表!$E$10,IF(AND($I$9="S3",G30="C"),単価表!$F$10,IF(AND($I$9="J3",G30="A"),単価表!$D$14,IF(AND($I$9="J3",G30="B"),単価表!$E$14,IF(AND($I$9="J3",G30="C"),単価表!$F$14,IF(AND($I$9="J2",G30="A"),単価表!$D$15,IF(AND($I$9="J2",G30="B"),単価表!$E$15,IF(AND($I$9="J2",G30="C"),単価表!$F$15,IF(AND($I$9="J1",G30="A"),単価表!$D$16,IF(AND($I$9="J1",G30="B"),単価表!$E$16,IF(AND($I$9="J1",G30="C"),単価表!$F$16,IF(AND($I$9="J0",G30="A"),単価表!$D$16,IF(AND($I$9="J0",G30="B"),単価表!$E$16,IF(AND($I$9="J0",G30="C"),単価表!$F$16,IF(AND($I$9="S012",G30="A"),単価表!$D$11,IF(AND($I$9="S012",G30="B"),単価表!$E$11,IF(AND($I$9="S012",G30="C"),単価表!$F$11,"")))))))))))))))))))))))))))</f>
        <v/>
      </c>
      <c r="L30" s="13" t="str">
        <f>IF(入力シート!M29="〇",単価表!$D$18,"")</f>
        <v/>
      </c>
      <c r="M30" s="13" t="str">
        <f>IF(入力シート!N29="〇",単価表!$D$18,"")</f>
        <v/>
      </c>
      <c r="N30" s="13" t="str">
        <f>IF(入力シート!O29="〇",単価表!$D$19,"")</f>
        <v/>
      </c>
      <c r="O30" s="13" t="str">
        <f>IF(入力シート!P29="","",IF($N$5="対象外","算定外",IF(入力シート!P29="〇",単価表!$D$20)))</f>
        <v/>
      </c>
      <c r="P30" s="16" t="str">
        <f t="shared" si="2"/>
        <v/>
      </c>
      <c r="R30" s="13">
        <v>22</v>
      </c>
      <c r="S30" s="13" t="str">
        <f>IF(入力シート!S29="","",入力シート!S29)</f>
        <v>月</v>
      </c>
      <c r="T30" s="14" t="str">
        <f>IF(入力シート!U29="","",TIME(入力シート!U29,入力シート!W29,0))</f>
        <v/>
      </c>
      <c r="U30" s="14" t="str">
        <f>IF(入力シート!Y29="","",TIME(入力シート!Y29,入力シート!AA29,0))</f>
        <v/>
      </c>
      <c r="V30" s="14" t="str">
        <f t="shared" si="3"/>
        <v/>
      </c>
      <c r="W30" s="14" t="str">
        <f t="shared" si="4"/>
        <v/>
      </c>
      <c r="X30" s="14"/>
      <c r="Y30" s="15"/>
      <c r="Z30" s="15"/>
      <c r="AA30" s="94" t="str">
        <f>IF(AND($Y$9="S6",W30="A"),単価表!$D$7,IF(AND($Y$9="S6",W30="B"),単価表!$E$7,IF(AND($Y$9="S6",W30="C"),単価表!$F$7,IF(AND($Y$9="S5",W30="A"),単価表!$D$8,IF(AND($Y$9="S5",W30="B"),単価表!$E$8,IF(AND($Y$9="S5",W30="C"),単価表!$F$8,IF(AND($Y$9="S4",W30="A"),単価表!$D$9,IF(AND($Y$9="S4",W30="B"),単価表!$E$9,IF(AND($Y$9="S4",W30="C"),単価表!$F$9,IF(AND($Y$9="S3",W30="A"),単価表!$D$10,IF(AND($Y$9="S3",W30="B"),単価表!$E$10,IF(AND($Y$9="S3",W30="C"),単価表!$F$10,IF(AND($Y$9="J3",W30="A"),単価表!$D$14,IF(AND($Y$9="J3",W30="B"),単価表!$E$14,IF(AND($Y$9="J3",W30="C"),単価表!$F$14,IF(AND($Y$9="J2",W30="A"),単価表!$D$15,IF(AND($Y$9="J2",W30="B"),単価表!$E$15,IF(AND($Y$9="J2",W30="C"),単価表!$F$15,IF(AND($Y$9="J1",W30="A"),単価表!$D$16,IF(AND($Y$9="J1",W30="B"),単価表!$E$16,IF(AND($Y$9="J1",W30="C"),単価表!$F$16,IF(AND($Y$9="J0",W30="A"),単価表!$D$16,IF(AND($Y$9="J0",W30="B"),単価表!$E$16,IF(AND($Y$9="J0",W30="C"),単価表!$F$16,IF(AND($Y$9="S012",W30="A"),単価表!$D$11,IF(AND($Y$9="S012",W30="B"),単価表!$E$11,IF(AND($Y$9="S012",W30="C"),単価表!$F$11,"")))))))))))))))))))))))))))</f>
        <v/>
      </c>
      <c r="AB30" s="13" t="str">
        <f>IF(入力シート!AC29="〇",単価表!$D$18,"")</f>
        <v/>
      </c>
      <c r="AC30" s="13" t="str">
        <f>IF(入力シート!AD29="〇",単価表!$D$18,"")</f>
        <v/>
      </c>
      <c r="AD30" s="13" t="str">
        <f>IF(入力シート!AE29="〇",単価表!$D$19,"")</f>
        <v/>
      </c>
      <c r="AE30" s="13" t="str">
        <f>IF(入力シート!AF29="","",IF($AE$5="対象外","算定外",IF(入力シート!AF29="〇",単価表!$D$20)))</f>
        <v/>
      </c>
      <c r="AF30" s="16" t="str">
        <f t="shared" si="5"/>
        <v/>
      </c>
      <c r="AH30" s="13">
        <v>22</v>
      </c>
      <c r="AI30" s="13" t="str">
        <f>IF(入力シート!AI29="","",入力シート!AI29)</f>
        <v>月</v>
      </c>
      <c r="AJ30" s="14" t="str">
        <f>IF(入力シート!AK29="","",TIME(入力シート!AK29,入力シート!AM29,0))</f>
        <v/>
      </c>
      <c r="AK30" s="14" t="str">
        <f>IF(入力シート!AO29="","",TIME(入力シート!AO29,入力シート!AQ29,0))</f>
        <v/>
      </c>
      <c r="AL30" s="14" t="str">
        <f t="shared" si="6"/>
        <v/>
      </c>
      <c r="AM30" s="14" t="str">
        <f t="shared" si="30"/>
        <v/>
      </c>
      <c r="AN30" s="14"/>
      <c r="AO30" s="80"/>
      <c r="AP30" s="80"/>
      <c r="AQ30" s="94" t="str">
        <f>IF(AND($AO$9="S6",AM30="A"),単価表!$D$7,IF(AND($AO$9="S6",AM30="B"),単価表!$E$7,IF(AND($AO$9="S6",AM30="C"),単価表!$F$7,IF(AND($AO$9="S5",AM30="A"),単価表!$D$8,IF(AND($AO$9="S5",AM30="B"),単価表!$E$8,IF(AND($AO$9="S5",AM30="C"),単価表!$F$8,IF(AND($AO$9="S4",AM30="A"),単価表!$D$9,IF(AND($AO$9="S4",AM30="B"),単価表!$E$9,IF(AND($AO$9="S4",AM30="C"),単価表!$F$9,IF(AND($AO$9="S3",AM30="A"),単価表!$D$10,IF(AND($AO$9="S3",AM30="B"),単価表!$E$10,IF(AND($AO$9="S3",AM30="C"),単価表!$F$10,IF(AND($AO$9="J3",AM30="A"),単価表!$D$14,IF(AND($AO$9="J3",AM30="B"),単価表!$E$14,IF(AND($AO$9="J3",AM30="C"),単価表!$F$14,IF(AND($AO$9="J2",AM30="A"),単価表!$D$15,IF(AND($AO$9="J2",AM30="B"),単価表!$E$15,IF(AND($AO$9="J2",AM30="C"),単価表!$F$15,IF(AND($AO$9="J1",AM30="A"),単価表!$D$16,IF(AND($AO$9="J1",AM30="B"),単価表!$E$16,IF(AND($AO$9="J1",AM30="C"),単価表!$F$16,IF(AND($AO$9="J0",AM30="A"),単価表!$D$16,IF(AND($AO$9="J0",AM30="B"),単価表!$E$16,IF(AND($AO$9="J0",AM30="C"),単価表!$F$16,IF(AND($AO$9="S012",AM30="A"),単価表!$D$11,IF(AND($AO$9="S012",AM30="B"),単価表!$E$11,IF(AND($AO$9="S012",AM30="C"),単価表!$F$11,"")))))))))))))))))))))))))))</f>
        <v/>
      </c>
      <c r="AR30" s="13" t="str">
        <f>IF(入力シート!AS29="〇",単価表!$D$18,"")</f>
        <v/>
      </c>
      <c r="AS30" s="13" t="str">
        <f>IF(入力シート!AT29="〇",単価表!$D$18,"")</f>
        <v/>
      </c>
      <c r="AT30" s="13" t="str">
        <f>IF(入力シート!AU29="〇",単価表!$D$19,"")</f>
        <v/>
      </c>
      <c r="AU30" s="13" t="str">
        <f>IF(入力シート!AV29="","",IF($AT$5="対象外","算定外",IF(入力シート!AV29="〇",単価表!$D$20)))</f>
        <v/>
      </c>
      <c r="AV30" s="16" t="str">
        <f t="shared" si="8"/>
        <v/>
      </c>
      <c r="AX30" s="13">
        <v>22</v>
      </c>
      <c r="AY30" s="13" t="str">
        <f>IF(入力シート!AY29="","",入力シート!AY29)</f>
        <v>月</v>
      </c>
      <c r="AZ30" s="14" t="str">
        <f>IF(入力シート!BA29="","",TIME(入力シート!BA29,入力シート!BC29,0))</f>
        <v/>
      </c>
      <c r="BA30" s="14" t="str">
        <f>IF(入力シート!BE29="","",TIME(入力シート!BE29,入力シート!BG29,0))</f>
        <v/>
      </c>
      <c r="BB30" s="14" t="str">
        <f t="shared" si="9"/>
        <v/>
      </c>
      <c r="BC30" s="14" t="str">
        <f t="shared" si="31"/>
        <v/>
      </c>
      <c r="BD30" s="14"/>
      <c r="BE30" s="80"/>
      <c r="BF30" s="80"/>
      <c r="BG30" s="94" t="str">
        <f>IF(AND($BE$9="S6",BC30="A"),単価表!$D$7,IF(AND($BE$9="S6",BC30="B"),単価表!$E$7,IF(AND($BE$9="S6",BC30="C"),単価表!$F$7,IF(AND($BE$9="S5",BC30="A"),単価表!$D$8,IF(AND($BE$9="S5",BC30="B"),単価表!$E$8,IF(AND($BE$9="S5",BC30="C"),単価表!$F$8,IF(AND($BE$9="S4",BC30="A"),単価表!$D$9,IF(AND($BE$9="S4",BC30="B"),単価表!$E$9,IF(AND($BE$9="S4",BC30="C"),単価表!$F$9,IF(AND($BE$9="S3",BC30="A"),単価表!$D$10,IF(AND($BE$9="S3",BC30="B"),単価表!$E$10,IF(AND($BE$9="S3",BC30="C"),単価表!$F$10,IF(AND($BE$9="J3",BC30="A"),単価表!$D$14,IF(AND($BE$9="J3",BC30="B"),単価表!$E$14,IF(AND($BE$9="J3",BC30="C"),単価表!$F$14,IF(AND($BE$9="J2",BC30="A"),単価表!$D$15,IF(AND($BE$9="J2",BC30="B"),単価表!$E$15,IF(AND($BE$9="J2",BC30="C"),単価表!$F$15,IF(AND($BE$9="J1",BC30="A"),単価表!$D$16,IF(AND($BE$9="J1",BC30="B"),単価表!$E$16,IF(AND($BE$9="J1",BC30="C"),単価表!$F$16,IF(AND($BE$9="J0",BC30="A"),単価表!$D$16,IF(AND($BE$9="J0",BC30="B"),単価表!$E$16,IF(AND($BE$9="J0",BC30="C"),単価表!$F$16,IF(AND($BE$9="S012",BC30="A"),単価表!$D$11,IF(AND($BE$9="S012",BC30="B"),単価表!$E$11,IF(AND($BE$9="S012",BC30="C"),単価表!$F$11,"")))))))))))))))))))))))))))</f>
        <v/>
      </c>
      <c r="BH30" s="13" t="str">
        <f>IF(入力シート!BI29="〇",単価表!$D$18,"")</f>
        <v/>
      </c>
      <c r="BI30" s="13" t="str">
        <f>IF(入力シート!BJ29="〇",単価表!$D$18,"")</f>
        <v/>
      </c>
      <c r="BJ30" s="13" t="str">
        <f>IF(入力シート!BK29="〇",単価表!$D$19,"")</f>
        <v/>
      </c>
      <c r="BK30" s="13" t="str">
        <f>IF(入力シート!BL29="","",IF($BJ$5="対象外","算定外",IF(入力シート!BL29="〇",単価表!$D$20)))</f>
        <v/>
      </c>
      <c r="BL30" s="16" t="str">
        <f t="shared" si="11"/>
        <v/>
      </c>
      <c r="BN30" s="13">
        <v>22</v>
      </c>
      <c r="BO30" s="13" t="str">
        <f>IF(入力シート!BO29="","",入力シート!BO29)</f>
        <v>月</v>
      </c>
      <c r="BP30" s="14" t="str">
        <f>IF(入力シート!BQ29="","",TIME(入力シート!BQ29,入力シート!BS29,0))</f>
        <v/>
      </c>
      <c r="BQ30" s="14" t="str">
        <f>IF(入力シート!BU29="","",TIME(入力シート!BU29,入力シート!BW29,0))</f>
        <v/>
      </c>
      <c r="BR30" s="14" t="str">
        <f t="shared" si="12"/>
        <v/>
      </c>
      <c r="BS30" s="14" t="str">
        <f t="shared" si="32"/>
        <v/>
      </c>
      <c r="BT30" s="14"/>
      <c r="BU30" s="80"/>
      <c r="BV30" s="80"/>
      <c r="BW30" s="94" t="str">
        <f>IF(AND($BU$9="S6",BS30="A"),単価表!$D$7,IF(AND($BU$9="S6",BS30="B"),単価表!$E$7,IF(AND($BU$9="S6",BS30="C"),単価表!$F$7,IF(AND($BU$9="S5",BS30="A"),単価表!$D$8,IF(AND($BU$9="S5",BS30="B"),単価表!$E$8,IF(AND($BU$9="S5",BS30="C"),単価表!$F$8,IF(AND($BU$9="S4",BS30="A"),単価表!$D$9,IF(AND($BU$9="S4",BS30="B"),単価表!$E$9,IF(AND($BU$9="S4",BS30="C"),単価表!$F$9,IF(AND($BU$9="S3",BS30="A"),単価表!$D$10,IF(AND($BU$9="S3",BS30="B"),単価表!$E$10,IF(AND($BU$9="S3",BS30="C"),単価表!$F$10,IF(AND($BU$9="J3",BS30="A"),単価表!$D$14,IF(AND($BU$9="J3",BS30="B"),単価表!$E$14,IF(AND($BU$9="J3",BS30="C"),単価表!$F$14,IF(AND($BU$9="J2",BS30="A"),単価表!$D$15,IF(AND($BU$9="J2",BS30="B"),単価表!$E$15,IF(AND($BU$9="J2",BS30="C"),単価表!$F$15,IF(AND($BU$9="J1",BS30="A"),単価表!$D$16,IF(AND($BU$9="J1",BS30="B"),単価表!$E$16,IF(AND($BU$9="J1",BS30="C"),単価表!$F$16,IF(AND($BU$9="J0",BS30="A"),単価表!$D$16,IF(AND($BU$9="J0",BS30="B"),単価表!$E$16,IF(AND($BU$9="J0",BS30="C"),単価表!$F$16,IF(AND($BU$9="S012",BS30="A"),単価表!$D$11,IF(AND($BU$9="S012",BS30="B"),単価表!$E$11,IF(AND($BU$9="S012",BS30="C"),単価表!$F$11,"")))))))))))))))))))))))))))</f>
        <v/>
      </c>
      <c r="BX30" s="13" t="str">
        <f>IF(入力シート!BY29="〇",単価表!$D$18,"")</f>
        <v/>
      </c>
      <c r="BY30" s="13" t="str">
        <f>IF(入力シート!BZ29="〇",単価表!$D$18,"")</f>
        <v/>
      </c>
      <c r="BZ30" s="13" t="str">
        <f>IF(入力シート!CA29="〇",単価表!$D$19,"")</f>
        <v/>
      </c>
      <c r="CA30" s="13" t="str">
        <f>IF(入力シート!CB29="","",IF($BZ$5="対象外","算定外",IF(入力シート!CB29="〇",単価表!$D$20)))</f>
        <v/>
      </c>
      <c r="CB30" s="16" t="str">
        <f t="shared" si="14"/>
        <v/>
      </c>
      <c r="CD30" s="13">
        <v>22</v>
      </c>
      <c r="CE30" s="13" t="str">
        <f>IF(入力シート!CE29="","",入力シート!CE29)</f>
        <v>月</v>
      </c>
      <c r="CF30" s="14" t="str">
        <f>IF(入力シート!CG29="","",TIME(入力シート!CG29,入力シート!CI29,0))</f>
        <v/>
      </c>
      <c r="CG30" s="14" t="str">
        <f>IF(入力シート!CK29="","",TIME(入力シート!CK29,入力シート!CM29,0))</f>
        <v/>
      </c>
      <c r="CH30" s="14" t="str">
        <f t="shared" si="15"/>
        <v/>
      </c>
      <c r="CI30" s="14" t="str">
        <f t="shared" si="33"/>
        <v/>
      </c>
      <c r="CJ30" s="14"/>
      <c r="CK30" s="80"/>
      <c r="CL30" s="80"/>
      <c r="CM30" s="94" t="str">
        <f>IF(AND($CK$9="S6",CI30="A"),単価表!$D$7,IF(AND($CK$9="S6",CI30="B"),単価表!$E$7,IF(AND($CK$9="S6",CI30="C"),単価表!$F$7,IF(AND($CK$9="S5",CI30="A"),単価表!$D$8,IF(AND($CK$9="S5",CI30="B"),単価表!$E$8,IF(AND($CK$9="S5",CI30="C"),単価表!$F$8,IF(AND($CK$9="S4",CI30="A"),単価表!$D$9,IF(AND($CK$9="S4",CI30="B"),単価表!$E$9,IF(AND($CK$9="S4",CI30="C"),単価表!$F$9,IF(AND($CK$9="S3",CI30="A"),単価表!$D$10,IF(AND($CK$9="S3",CI30="B"),単価表!$E$10,IF(AND($CK$9="S3",CI30="C"),単価表!$F$10,IF(AND($CK$9="J3",CI30="A"),単価表!$D$14,IF(AND($CK$9="J3",CI30="B"),単価表!$E$14,IF(AND($CK$9="J3",CI30="C"),単価表!$F$14,IF(AND($CK$9="J2",CI30="A"),単価表!$D$15,IF(AND($CK$9="J2",CI30="B"),単価表!$E$15,IF(AND($CK$9="J2",CI30="C"),単価表!$F$15,IF(AND($CK$9="J1",CI30="A"),単価表!$D$16,IF(AND($CK$9="J1",CI30="B"),単価表!$E$16,IF(AND($CK$9="J1",CI30="C"),単価表!$F$16,IF(AND($CK$9="J0",CI30="A"),単価表!$D$16,IF(AND($CK$9="J0",CI30="B"),単価表!$E$16,IF(AND($CK$9="J0",CI30="C"),単価表!$F$16,IF(AND($CK$9="S012",CI30="A"),単価表!$D$11,IF(AND($CK$9="S012",CI30="B"),単価表!$E$11,IF(AND($CK$9="S012",CI30="C"),単価表!$F$11,"")))))))))))))))))))))))))))</f>
        <v/>
      </c>
      <c r="CN30" s="13" t="str">
        <f>IF(入力シート!CO29="〇",単価表!$D$18,"")</f>
        <v/>
      </c>
      <c r="CO30" s="13" t="str">
        <f>IF(入力シート!CP29="〇",単価表!$D$18,"")</f>
        <v/>
      </c>
      <c r="CP30" s="13" t="str">
        <f>IF(入力シート!CQ29="〇",単価表!$D$19,"")</f>
        <v/>
      </c>
      <c r="CQ30" s="13" t="str">
        <f>IF(入力シート!CR29="","",IF($CP$5="対象外","算定外",IF(入力シート!CR29="〇",単価表!$D$20)))</f>
        <v/>
      </c>
      <c r="CR30" s="16" t="str">
        <f t="shared" si="17"/>
        <v/>
      </c>
      <c r="CT30" s="13">
        <v>22</v>
      </c>
      <c r="CU30" s="13" t="str">
        <f>IF(入力シート!CU29="","",入力シート!CU29)</f>
        <v>月</v>
      </c>
      <c r="CV30" s="14" t="str">
        <f>IF(入力シート!CW29="","",TIME(入力シート!CW29,入力シート!CY29,0))</f>
        <v/>
      </c>
      <c r="CW30" s="14" t="str">
        <f>IF(入力シート!DA29="","",TIME(入力シート!DA29,入力シート!DC29,0))</f>
        <v/>
      </c>
      <c r="CX30" s="14" t="str">
        <f t="shared" si="18"/>
        <v/>
      </c>
      <c r="CY30" s="14" t="str">
        <f t="shared" si="34"/>
        <v/>
      </c>
      <c r="CZ30" s="14"/>
      <c r="DA30" s="80"/>
      <c r="DB30" s="80"/>
      <c r="DC30" s="94" t="str">
        <f>IF(AND($DA$9="S6",CY30="A"),単価表!$D$7,IF(AND($DA$9="S6",CY30="B"),単価表!$E$7,IF(AND($DA$9="S6",CY30="C"),単価表!$F$7,IF(AND($DA$9="S5",CY30="A"),単価表!$D$8,IF(AND($DA$9="S5",CY30="B"),単価表!$E$8,IF(AND($DA$9="S5",CY30="C"),単価表!$F$8,IF(AND($DA$9="S4",CY30="A"),単価表!$D$9,IF(AND($DA$9="S4",CY30="B"),単価表!$E$9,IF(AND($DA$9="S4",CY30="C"),単価表!$F$9,IF(AND($DA$9="S3",CY30="A"),単価表!$D$10,IF(AND($DA$9="S3",CY30="B"),単価表!$E$10,IF(AND($DA$9="S3",CY30="C"),単価表!$F$10,IF(AND($DA$9="J3",CY30="A"),単価表!$D$14,IF(AND($DA$9="J3",CY30="B"),単価表!$E$14,IF(AND($DA$9="J3",CY30="C"),単価表!$F$14,IF(AND($DA$9="J2",CY30="A"),単価表!$D$15,IF(AND($DA$9="J2",CY30="B"),単価表!$E$15,IF(AND($DA$9="J2",CY30="C"),単価表!$F$15,IF(AND($DA$9="J1",CY30="A"),単価表!$D$16,IF(AND($DA$9="J1",CY30="B"),単価表!$E$16,IF(AND($DA$9="J1",CY30="C"),単価表!$F$16,IF(AND($DA$9="J0",CY30="A"),単価表!$D$16,IF(AND($DA$9="J0",CY30="B"),単価表!$E$16,IF(AND($DA$9="J0",CY30="C"),単価表!$F$16,IF(AND($DA$9="S012",CY30="A"),単価表!$D$11,IF(AND($DA$9="S012",CY30="B"),単価表!$E$11,IF(AND($DA$9="S012",CY30="C"),単価表!$F$11,"")))))))))))))))))))))))))))</f>
        <v/>
      </c>
      <c r="DD30" s="13" t="str">
        <f>IF(入力シート!DE29="〇",単価表!$D$18,"")</f>
        <v/>
      </c>
      <c r="DE30" s="13" t="str">
        <f>IF(入力シート!DF29="〇",単価表!$D$18,"")</f>
        <v/>
      </c>
      <c r="DF30" s="13" t="str">
        <f>IF(入力シート!DG29="〇",単価表!$D$19,"")</f>
        <v/>
      </c>
      <c r="DG30" s="13" t="str">
        <f>IF(入力シート!DH29="","",IF($DF$5="対象外","算定外",IF(入力シート!DH29="〇",単価表!$D$20)))</f>
        <v/>
      </c>
      <c r="DH30" s="16" t="str">
        <f t="shared" si="20"/>
        <v/>
      </c>
      <c r="DJ30" s="13">
        <v>22</v>
      </c>
      <c r="DK30" s="13" t="str">
        <f>IF(入力シート!DK29="","",入力シート!DK29)</f>
        <v>月</v>
      </c>
      <c r="DL30" s="14" t="str">
        <f>IF(入力シート!DM29="","",TIME(入力シート!DM29,入力シート!DO29,0))</f>
        <v/>
      </c>
      <c r="DM30" s="14" t="str">
        <f>IF(入力シート!DQ29="","",TIME(入力シート!DQ29,入力シート!DS29,0))</f>
        <v/>
      </c>
      <c r="DN30" s="14" t="str">
        <f t="shared" si="21"/>
        <v/>
      </c>
      <c r="DO30" s="14" t="str">
        <f t="shared" si="35"/>
        <v/>
      </c>
      <c r="DP30" s="14"/>
      <c r="DQ30" s="80"/>
      <c r="DR30" s="80"/>
      <c r="DS30" s="94" t="str">
        <f>IF(AND($DQ$9="S6",DO30="A"),単価表!$D$7,IF(AND($DQ$9="S6",DO30="B"),単価表!$E$7,IF(AND($DQ$9="S6",DO30="C"),単価表!$F$7,IF(AND($DQ$9="S5",DO30="A"),単価表!$D$8,IF(AND($DQ$9="S5",DO30="B"),単価表!$E$8,IF(AND($DQ$9="S5",DO30="C"),単価表!$F$8,IF(AND($DQ$9="S4",DO30="A"),単価表!$D$9,IF(AND($DQ$9="S4",DO30="B"),単価表!$E$9,IF(AND($DQ$9="S4",DO30="C"),単価表!$F$9,IF(AND($DQ$9="S3",DO30="A"),単価表!$D$10,IF(AND($DQ$9="S3",DO30="B"),単価表!$E$10,IF(AND($DQ$9="S3",DO30="C"),単価表!$F$10,IF(AND($DQ$9="J3",DO30="A"),単価表!$D$14,IF(AND($DQ$9="J3",DO30="B"),単価表!$E$14,IF(AND($DQ$9="J3",DO30="C"),単価表!$F$14,IF(AND($DQ$9="J2",DO30="A"),単価表!$D$15,IF(AND($DQ$9="J2",DO30="B"),単価表!$E$15,IF(AND($DQ$9="J2",DO30="C"),単価表!$F$15,IF(AND($DQ$9="J1",DO30="A"),単価表!$D$16,IF(AND($DQ$9="J1",DO30="B"),単価表!$E$16,IF(AND($DQ$9="J1",DO30="C"),単価表!$F$16,IF(AND($DQ$9="J0",DO30="A"),単価表!$D$16,IF(AND($DQ$9="J0",DO30="B"),単価表!$E$16,IF(AND($DQ$9="J0",DO30="C"),単価表!$F$16,IF(AND($DQ$9="S012",DO30="A"),単価表!$D$11,IF(AND($DQ$9="S012",DO30="B"),単価表!$E$11,IF(AND($DQ$9="S012",DO30="C"),単価表!$F$11,"")))))))))))))))))))))))))))</f>
        <v/>
      </c>
      <c r="DT30" s="13" t="str">
        <f>IF(入力シート!DU29="〇",単価表!$D$18,"")</f>
        <v/>
      </c>
      <c r="DU30" s="13" t="str">
        <f>IF(入力シート!DV29="〇",単価表!$D$18,"")</f>
        <v/>
      </c>
      <c r="DV30" s="13" t="str">
        <f>IF(入力シート!DW29="〇",単価表!$D$19,"")</f>
        <v/>
      </c>
      <c r="DW30" s="13" t="str">
        <f>IF(入力シート!DX29="","",IF($DV$5="対象外","算定外",IF(入力シート!DX29="〇",単価表!$D$20)))</f>
        <v/>
      </c>
      <c r="DX30" s="16" t="str">
        <f t="shared" si="23"/>
        <v/>
      </c>
      <c r="DZ30" s="13">
        <v>22</v>
      </c>
      <c r="EA30" s="13" t="str">
        <f>IF(入力シート!EA29="","",入力シート!EA29)</f>
        <v>月</v>
      </c>
      <c r="EB30" s="14" t="str">
        <f>IF(入力シート!EC29="","",TIME(入力シート!EC29,入力シート!EE29,0))</f>
        <v/>
      </c>
      <c r="EC30" s="14" t="str">
        <f>IF(入力シート!EG29="","",TIME(入力シート!EG29,入力シート!EI29,0))</f>
        <v/>
      </c>
      <c r="ED30" s="14" t="str">
        <f t="shared" si="24"/>
        <v/>
      </c>
      <c r="EE30" s="14" t="str">
        <f t="shared" si="36"/>
        <v/>
      </c>
      <c r="EF30" s="14"/>
      <c r="EG30" s="80"/>
      <c r="EH30" s="80"/>
      <c r="EI30" s="94" t="str">
        <f>IF(AND($EG$9="S6",EE30="A"),単価表!$D$7,IF(AND($EG$9="S6",EE30="B"),単価表!$E$7,IF(AND($EG$9="S6",EE30="C"),単価表!$F$7,IF(AND($EG$9="S5",EE30="A"),単価表!$D$8,IF(AND($EG$9="S5",EE30="B"),単価表!$E$8,IF(AND($EG$9="S5",EE30="C"),単価表!$F$8,IF(AND($EG$9="S4",EE30="A"),単価表!$D$9,IF(AND($EG$9="S4",EE30="B"),単価表!$E$9,IF(AND($EG$9="S4",EE30="C"),単価表!$F$9,IF(AND($EG$9="S3",EE30="A"),単価表!$D$10,IF(AND($EG$9="S3",EE30="B"),単価表!$E$10,IF(AND($EG$9="S3",EE30="C"),単価表!$F$10,IF(AND($EG$9="J3",EE30="A"),単価表!$D$14,IF(AND($EG$9="J3",EE30="B"),単価表!$E$14,IF(AND($EG$9="J3",EE30="C"),単価表!$F$14,IF(AND($EG$9="J2",EE30="A"),単価表!$D$15,IF(AND($EG$9="J2",EE30="B"),単価表!$E$15,IF(AND($EG$9="J2",EE30="C"),単価表!$F$15,IF(AND($EG$9="J1",EE30="A"),単価表!$D$16,IF(AND($EG$9="J1",EE30="B"),単価表!$E$16,IF(AND($EG$9="J1",EE30="C"),単価表!$F$16,IF(AND($EG$9="J0",EE30="A"),単価表!$D$16,IF(AND($EG$9="J0",EE30="B"),単価表!$E$16,IF(AND($EG$9="J0",EE30="C"),単価表!$F$16,IF(AND($EG$9="S012",EE30="A"),単価表!$D$11,IF(AND($EG$9="S012",EE30="B"),単価表!$E$11,IF(AND($EG$9="S012",EE30="C"),単価表!$F$11,"")))))))))))))))))))))))))))</f>
        <v/>
      </c>
      <c r="EJ30" s="13" t="str">
        <f>IF(入力シート!EK29="〇",単価表!$D$18,"")</f>
        <v/>
      </c>
      <c r="EK30" s="13" t="str">
        <f>IF(入力シート!EL29="〇",単価表!$D$18,"")</f>
        <v/>
      </c>
      <c r="EL30" s="13" t="str">
        <f>IF(入力シート!EM29="〇",単価表!$D$19,"")</f>
        <v/>
      </c>
      <c r="EM30" s="13" t="str">
        <f>IF(入力シート!EN29="","",IF($EL$5="対象外","算定外",IF(入力シート!EN29="〇",単価表!$D$20)))</f>
        <v/>
      </c>
      <c r="EN30" s="16" t="str">
        <f t="shared" si="26"/>
        <v/>
      </c>
      <c r="EP30" s="13">
        <v>22</v>
      </c>
      <c r="EQ30" s="13" t="str">
        <f>IF(入力シート!EQ29="","",入力シート!EQ29)</f>
        <v>月</v>
      </c>
      <c r="ER30" s="14" t="str">
        <f>IF(入力シート!ES29="","",TIME(入力シート!ES29,入力シート!EU29,0))</f>
        <v/>
      </c>
      <c r="ES30" s="14" t="str">
        <f>IF(入力シート!EW29="","",TIME(入力シート!EW29,入力シート!EY29,0))</f>
        <v/>
      </c>
      <c r="ET30" s="14" t="str">
        <f t="shared" si="27"/>
        <v/>
      </c>
      <c r="EU30" s="14" t="str">
        <f t="shared" si="37"/>
        <v/>
      </c>
      <c r="EV30" s="14"/>
      <c r="EW30" s="80"/>
      <c r="EX30" s="80"/>
      <c r="EY30" s="94" t="str">
        <f>IF(AND($EW$9="S6",EU30="A"),単価表!$D$7,IF(AND($EW$9="S6",EU30="B"),単価表!$E$7,IF(AND($EW$9="S6",EU30="C"),単価表!$F$7,IF(AND($EW$9="S5",EU30="A"),単価表!$D$8,IF(AND($EW$9="S5",EU30="B"),単価表!$E$8,IF(AND($EW$9="S5",EU30="C"),単価表!$F$8,IF(AND($EW$9="S4",EU30="A"),単価表!$D$9,IF(AND($EW$9="S4",EU30="B"),単価表!$E$9,IF(AND($EW$9="S4",EU30="C"),単価表!$F$9,IF(AND($EW$9="S3",EU30="A"),単価表!$D$10,IF(AND($EW$9="S3",EU30="B"),単価表!$E$10,IF(AND($EW$9="S3",EU30="C"),単価表!$F$10,IF(AND($EW$9="J3",EU30="A"),単価表!$D$14,IF(AND($EW$9="J3",EU30="B"),単価表!$E$14,IF(AND($EW$9="J3",EU30="C"),単価表!$F$14,IF(AND($EW$9="J2",EU30="A"),単価表!$D$15,IF(AND($EW$9="J2",EU30="B"),単価表!$E$15,IF(AND($EW$9="J2",EU30="C"),単価表!$F$15,IF(AND($EW$9="J1",EU30="A"),単価表!$D$16,IF(AND($EW$9="J1",EU30="B"),単価表!$E$16,IF(AND($EW$9="J1",EU30="C"),単価表!$F$16,IF(AND($EW$9="J0",EU30="A"),単価表!$D$16,IF(AND($EW$9="J0",EU30="B"),単価表!$E$16,IF(AND($EW$9="J0",EU30="C"),単価表!$F$16,IF(AND($EW$9="S012",EU30="A"),単価表!$D$11,IF(AND($EW$9="S012",EU30="B"),単価表!$E$11,IF(AND($EW$9="S012",EU30="C"),単価表!$F$11,"")))))))))))))))))))))))))))</f>
        <v/>
      </c>
      <c r="EZ30" s="13" t="str">
        <f>IF(入力シート!FA29="〇",単価表!$D$18,"")</f>
        <v/>
      </c>
      <c r="FA30" s="13" t="str">
        <f>IF(入力シート!FB29="〇",単価表!$D$18,"")</f>
        <v/>
      </c>
      <c r="FB30" s="13" t="str">
        <f>IF(入力シート!FC29="〇",単価表!$D$19,"")</f>
        <v/>
      </c>
      <c r="FC30" s="13" t="str">
        <f>IF(入力シート!FD29="","",IF($FB$5="対象外","算定外",IF(入力シート!FD29="〇",単価表!$D$20)))</f>
        <v/>
      </c>
      <c r="FD30" s="16" t="str">
        <f t="shared" si="29"/>
        <v/>
      </c>
    </row>
    <row r="31" spans="2:160" x14ac:dyDescent="0.45">
      <c r="B31" s="13">
        <v>23</v>
      </c>
      <c r="C31" s="13" t="str">
        <f>IF(入力シート!C30="","",入力シート!C30)</f>
        <v>火</v>
      </c>
      <c r="D31" s="14" t="str">
        <f>IF(入力シート!E30="","",TIME(入力シート!E30,入力シート!G30,0))</f>
        <v/>
      </c>
      <c r="E31" s="14" t="str">
        <f>IF(入力シート!I30="","",TIME(入力シート!I30,入力シート!K30,0))</f>
        <v/>
      </c>
      <c r="F31" s="14" t="str">
        <f t="shared" si="0"/>
        <v/>
      </c>
      <c r="G31" s="14" t="str">
        <f t="shared" si="1"/>
        <v/>
      </c>
      <c r="H31" s="14"/>
      <c r="I31" s="15"/>
      <c r="J31" s="15"/>
      <c r="K31" s="94" t="str">
        <f>IF(AND($I$9="S6",G31="A"),単価表!$D$7,IF(AND($I$9="S6",G31="B"),単価表!$E$7,IF(AND($I$9="S6",G31="C"),単価表!$F$7,IF(AND($I$9="S5",G31="A"),単価表!$D$8,IF(AND($I$9="S5",G31="B"),単価表!$E$8,IF(AND($I$9="S5",G31="C"),単価表!$F$8,IF(AND($I$9="S4",G31="A"),単価表!$D$9,IF(AND($I$9="S4",G31="B"),単価表!$E$9,IF(AND($I$9="S4",G31="C"),単価表!$F$9,IF(AND($I$9="S3",G31="A"),単価表!$D$10,IF(AND($I$9="S3",G31="B"),単価表!$E$10,IF(AND($I$9="S3",G31="C"),単価表!$F$10,IF(AND($I$9="J3",G31="A"),単価表!$D$14,IF(AND($I$9="J3",G31="B"),単価表!$E$14,IF(AND($I$9="J3",G31="C"),単価表!$F$14,IF(AND($I$9="J2",G31="A"),単価表!$D$15,IF(AND($I$9="J2",G31="B"),単価表!$E$15,IF(AND($I$9="J2",G31="C"),単価表!$F$15,IF(AND($I$9="J1",G31="A"),単価表!$D$16,IF(AND($I$9="J1",G31="B"),単価表!$E$16,IF(AND($I$9="J1",G31="C"),単価表!$F$16,IF(AND($I$9="J0",G31="A"),単価表!$D$16,IF(AND($I$9="J0",G31="B"),単価表!$E$16,IF(AND($I$9="J0",G31="C"),単価表!$F$16,IF(AND($I$9="S012",G31="A"),単価表!$D$11,IF(AND($I$9="S012",G31="B"),単価表!$E$11,IF(AND($I$9="S012",G31="C"),単価表!$F$11,"")))))))))))))))))))))))))))</f>
        <v/>
      </c>
      <c r="L31" s="13" t="str">
        <f>IF(入力シート!M30="〇",単価表!$D$18,"")</f>
        <v/>
      </c>
      <c r="M31" s="13" t="str">
        <f>IF(入力シート!N30="〇",単価表!$D$18,"")</f>
        <v/>
      </c>
      <c r="N31" s="13" t="str">
        <f>IF(入力シート!O30="〇",単価表!$D$19,"")</f>
        <v/>
      </c>
      <c r="O31" s="13" t="str">
        <f>IF(入力シート!P30="","",IF($N$5="対象外","算定外",IF(入力シート!P30="〇",単価表!$D$20)))</f>
        <v/>
      </c>
      <c r="P31" s="16" t="str">
        <f t="shared" si="2"/>
        <v/>
      </c>
      <c r="R31" s="13">
        <v>23</v>
      </c>
      <c r="S31" s="13" t="str">
        <f>IF(入力シート!S30="","",入力シート!S30)</f>
        <v>火</v>
      </c>
      <c r="T31" s="14" t="str">
        <f>IF(入力シート!U30="","",TIME(入力シート!U30,入力シート!W30,0))</f>
        <v/>
      </c>
      <c r="U31" s="14" t="str">
        <f>IF(入力シート!Y30="","",TIME(入力シート!Y30,入力シート!AA30,0))</f>
        <v/>
      </c>
      <c r="V31" s="14" t="str">
        <f t="shared" si="3"/>
        <v/>
      </c>
      <c r="W31" s="14" t="str">
        <f t="shared" si="4"/>
        <v/>
      </c>
      <c r="X31" s="14"/>
      <c r="Y31" s="15"/>
      <c r="Z31" s="15"/>
      <c r="AA31" s="94" t="str">
        <f>IF(AND($Y$9="S6",W31="A"),単価表!$D$7,IF(AND($Y$9="S6",W31="B"),単価表!$E$7,IF(AND($Y$9="S6",W31="C"),単価表!$F$7,IF(AND($Y$9="S5",W31="A"),単価表!$D$8,IF(AND($Y$9="S5",W31="B"),単価表!$E$8,IF(AND($Y$9="S5",W31="C"),単価表!$F$8,IF(AND($Y$9="S4",W31="A"),単価表!$D$9,IF(AND($Y$9="S4",W31="B"),単価表!$E$9,IF(AND($Y$9="S4",W31="C"),単価表!$F$9,IF(AND($Y$9="S3",W31="A"),単価表!$D$10,IF(AND($Y$9="S3",W31="B"),単価表!$E$10,IF(AND($Y$9="S3",W31="C"),単価表!$F$10,IF(AND($Y$9="J3",W31="A"),単価表!$D$14,IF(AND($Y$9="J3",W31="B"),単価表!$E$14,IF(AND($Y$9="J3",W31="C"),単価表!$F$14,IF(AND($Y$9="J2",W31="A"),単価表!$D$15,IF(AND($Y$9="J2",W31="B"),単価表!$E$15,IF(AND($Y$9="J2",W31="C"),単価表!$F$15,IF(AND($Y$9="J1",W31="A"),単価表!$D$16,IF(AND($Y$9="J1",W31="B"),単価表!$E$16,IF(AND($Y$9="J1",W31="C"),単価表!$F$16,IF(AND($Y$9="J0",W31="A"),単価表!$D$16,IF(AND($Y$9="J0",W31="B"),単価表!$E$16,IF(AND($Y$9="J0",W31="C"),単価表!$F$16,IF(AND($Y$9="S012",W31="A"),単価表!$D$11,IF(AND($Y$9="S012",W31="B"),単価表!$E$11,IF(AND($Y$9="S012",W31="C"),単価表!$F$11,"")))))))))))))))))))))))))))</f>
        <v/>
      </c>
      <c r="AB31" s="13" t="str">
        <f>IF(入力シート!AC30="〇",単価表!$D$18,"")</f>
        <v/>
      </c>
      <c r="AC31" s="13" t="str">
        <f>IF(入力シート!AD30="〇",単価表!$D$18,"")</f>
        <v/>
      </c>
      <c r="AD31" s="13" t="str">
        <f>IF(入力シート!AE30="〇",単価表!$D$19,"")</f>
        <v/>
      </c>
      <c r="AE31" s="13" t="str">
        <f>IF(入力シート!AF30="","",IF($AE$5="対象外","算定外",IF(入力シート!AF30="〇",単価表!$D$20)))</f>
        <v/>
      </c>
      <c r="AF31" s="16" t="str">
        <f t="shared" si="5"/>
        <v/>
      </c>
      <c r="AH31" s="13">
        <v>23</v>
      </c>
      <c r="AI31" s="13" t="str">
        <f>IF(入力シート!AI30="","",入力シート!AI30)</f>
        <v>火</v>
      </c>
      <c r="AJ31" s="14" t="str">
        <f>IF(入力シート!AK30="","",TIME(入力シート!AK30,入力シート!AM30,0))</f>
        <v/>
      </c>
      <c r="AK31" s="14" t="str">
        <f>IF(入力シート!AO30="","",TIME(入力シート!AO30,入力シート!AQ30,0))</f>
        <v/>
      </c>
      <c r="AL31" s="14" t="str">
        <f t="shared" si="6"/>
        <v/>
      </c>
      <c r="AM31" s="14" t="str">
        <f t="shared" si="30"/>
        <v/>
      </c>
      <c r="AN31" s="14"/>
      <c r="AO31" s="80"/>
      <c r="AP31" s="80"/>
      <c r="AQ31" s="94" t="str">
        <f>IF(AND($AO$9="S6",AM31="A"),単価表!$D$7,IF(AND($AO$9="S6",AM31="B"),単価表!$E$7,IF(AND($AO$9="S6",AM31="C"),単価表!$F$7,IF(AND($AO$9="S5",AM31="A"),単価表!$D$8,IF(AND($AO$9="S5",AM31="B"),単価表!$E$8,IF(AND($AO$9="S5",AM31="C"),単価表!$F$8,IF(AND($AO$9="S4",AM31="A"),単価表!$D$9,IF(AND($AO$9="S4",AM31="B"),単価表!$E$9,IF(AND($AO$9="S4",AM31="C"),単価表!$F$9,IF(AND($AO$9="S3",AM31="A"),単価表!$D$10,IF(AND($AO$9="S3",AM31="B"),単価表!$E$10,IF(AND($AO$9="S3",AM31="C"),単価表!$F$10,IF(AND($AO$9="J3",AM31="A"),単価表!$D$14,IF(AND($AO$9="J3",AM31="B"),単価表!$E$14,IF(AND($AO$9="J3",AM31="C"),単価表!$F$14,IF(AND($AO$9="J2",AM31="A"),単価表!$D$15,IF(AND($AO$9="J2",AM31="B"),単価表!$E$15,IF(AND($AO$9="J2",AM31="C"),単価表!$F$15,IF(AND($AO$9="J1",AM31="A"),単価表!$D$16,IF(AND($AO$9="J1",AM31="B"),単価表!$E$16,IF(AND($AO$9="J1",AM31="C"),単価表!$F$16,IF(AND($AO$9="J0",AM31="A"),単価表!$D$16,IF(AND($AO$9="J0",AM31="B"),単価表!$E$16,IF(AND($AO$9="J0",AM31="C"),単価表!$F$16,IF(AND($AO$9="S012",AM31="A"),単価表!$D$11,IF(AND($AO$9="S012",AM31="B"),単価表!$E$11,IF(AND($AO$9="S012",AM31="C"),単価表!$F$11,"")))))))))))))))))))))))))))</f>
        <v/>
      </c>
      <c r="AR31" s="13" t="str">
        <f>IF(入力シート!AS30="〇",単価表!$D$18,"")</f>
        <v/>
      </c>
      <c r="AS31" s="13" t="str">
        <f>IF(入力シート!AT30="〇",単価表!$D$18,"")</f>
        <v/>
      </c>
      <c r="AT31" s="13" t="str">
        <f>IF(入力シート!AU30="〇",単価表!$D$19,"")</f>
        <v/>
      </c>
      <c r="AU31" s="13" t="str">
        <f>IF(入力シート!AV30="","",IF($AT$5="対象外","算定外",IF(入力シート!AV30="〇",単価表!$D$20)))</f>
        <v/>
      </c>
      <c r="AV31" s="16" t="str">
        <f t="shared" si="8"/>
        <v/>
      </c>
      <c r="AX31" s="13">
        <v>23</v>
      </c>
      <c r="AY31" s="13" t="str">
        <f>IF(入力シート!AY30="","",入力シート!AY30)</f>
        <v>火</v>
      </c>
      <c r="AZ31" s="14" t="str">
        <f>IF(入力シート!BA30="","",TIME(入力シート!BA30,入力シート!BC30,0))</f>
        <v/>
      </c>
      <c r="BA31" s="14" t="str">
        <f>IF(入力シート!BE30="","",TIME(入力シート!BE30,入力シート!BG30,0))</f>
        <v/>
      </c>
      <c r="BB31" s="14" t="str">
        <f t="shared" si="9"/>
        <v/>
      </c>
      <c r="BC31" s="14" t="str">
        <f t="shared" si="31"/>
        <v/>
      </c>
      <c r="BD31" s="14"/>
      <c r="BE31" s="80"/>
      <c r="BF31" s="80"/>
      <c r="BG31" s="94" t="str">
        <f>IF(AND($BE$9="S6",BC31="A"),単価表!$D$7,IF(AND($BE$9="S6",BC31="B"),単価表!$E$7,IF(AND($BE$9="S6",BC31="C"),単価表!$F$7,IF(AND($BE$9="S5",BC31="A"),単価表!$D$8,IF(AND($BE$9="S5",BC31="B"),単価表!$E$8,IF(AND($BE$9="S5",BC31="C"),単価表!$F$8,IF(AND($BE$9="S4",BC31="A"),単価表!$D$9,IF(AND($BE$9="S4",BC31="B"),単価表!$E$9,IF(AND($BE$9="S4",BC31="C"),単価表!$F$9,IF(AND($BE$9="S3",BC31="A"),単価表!$D$10,IF(AND($BE$9="S3",BC31="B"),単価表!$E$10,IF(AND($BE$9="S3",BC31="C"),単価表!$F$10,IF(AND($BE$9="J3",BC31="A"),単価表!$D$14,IF(AND($BE$9="J3",BC31="B"),単価表!$E$14,IF(AND($BE$9="J3",BC31="C"),単価表!$F$14,IF(AND($BE$9="J2",BC31="A"),単価表!$D$15,IF(AND($BE$9="J2",BC31="B"),単価表!$E$15,IF(AND($BE$9="J2",BC31="C"),単価表!$F$15,IF(AND($BE$9="J1",BC31="A"),単価表!$D$16,IF(AND($BE$9="J1",BC31="B"),単価表!$E$16,IF(AND($BE$9="J1",BC31="C"),単価表!$F$16,IF(AND($BE$9="J0",BC31="A"),単価表!$D$16,IF(AND($BE$9="J0",BC31="B"),単価表!$E$16,IF(AND($BE$9="J0",BC31="C"),単価表!$F$16,IF(AND($BE$9="S012",BC31="A"),単価表!$D$11,IF(AND($BE$9="S012",BC31="B"),単価表!$E$11,IF(AND($BE$9="S012",BC31="C"),単価表!$F$11,"")))))))))))))))))))))))))))</f>
        <v/>
      </c>
      <c r="BH31" s="13" t="str">
        <f>IF(入力シート!BI30="〇",単価表!$D$18,"")</f>
        <v/>
      </c>
      <c r="BI31" s="13" t="str">
        <f>IF(入力シート!BJ30="〇",単価表!$D$18,"")</f>
        <v/>
      </c>
      <c r="BJ31" s="13" t="str">
        <f>IF(入力シート!BK30="〇",単価表!$D$19,"")</f>
        <v/>
      </c>
      <c r="BK31" s="13" t="str">
        <f>IF(入力シート!BL30="","",IF($BJ$5="対象外","算定外",IF(入力シート!BL30="〇",単価表!$D$20)))</f>
        <v/>
      </c>
      <c r="BL31" s="16" t="str">
        <f t="shared" si="11"/>
        <v/>
      </c>
      <c r="BN31" s="13">
        <v>23</v>
      </c>
      <c r="BO31" s="13" t="str">
        <f>IF(入力シート!BO30="","",入力シート!BO30)</f>
        <v>火</v>
      </c>
      <c r="BP31" s="14" t="str">
        <f>IF(入力シート!BQ30="","",TIME(入力シート!BQ30,入力シート!BS30,0))</f>
        <v/>
      </c>
      <c r="BQ31" s="14" t="str">
        <f>IF(入力シート!BU30="","",TIME(入力シート!BU30,入力シート!BW30,0))</f>
        <v/>
      </c>
      <c r="BR31" s="14" t="str">
        <f t="shared" si="12"/>
        <v/>
      </c>
      <c r="BS31" s="14" t="str">
        <f t="shared" si="32"/>
        <v/>
      </c>
      <c r="BT31" s="14"/>
      <c r="BU31" s="80"/>
      <c r="BV31" s="80"/>
      <c r="BW31" s="94" t="str">
        <f>IF(AND($BU$9="S6",BS31="A"),単価表!$D$7,IF(AND($BU$9="S6",BS31="B"),単価表!$E$7,IF(AND($BU$9="S6",BS31="C"),単価表!$F$7,IF(AND($BU$9="S5",BS31="A"),単価表!$D$8,IF(AND($BU$9="S5",BS31="B"),単価表!$E$8,IF(AND($BU$9="S5",BS31="C"),単価表!$F$8,IF(AND($BU$9="S4",BS31="A"),単価表!$D$9,IF(AND($BU$9="S4",BS31="B"),単価表!$E$9,IF(AND($BU$9="S4",BS31="C"),単価表!$F$9,IF(AND($BU$9="S3",BS31="A"),単価表!$D$10,IF(AND($BU$9="S3",BS31="B"),単価表!$E$10,IF(AND($BU$9="S3",BS31="C"),単価表!$F$10,IF(AND($BU$9="J3",BS31="A"),単価表!$D$14,IF(AND($BU$9="J3",BS31="B"),単価表!$E$14,IF(AND($BU$9="J3",BS31="C"),単価表!$F$14,IF(AND($BU$9="J2",BS31="A"),単価表!$D$15,IF(AND($BU$9="J2",BS31="B"),単価表!$E$15,IF(AND($BU$9="J2",BS31="C"),単価表!$F$15,IF(AND($BU$9="J1",BS31="A"),単価表!$D$16,IF(AND($BU$9="J1",BS31="B"),単価表!$E$16,IF(AND($BU$9="J1",BS31="C"),単価表!$F$16,IF(AND($BU$9="J0",BS31="A"),単価表!$D$16,IF(AND($BU$9="J0",BS31="B"),単価表!$E$16,IF(AND($BU$9="J0",BS31="C"),単価表!$F$16,IF(AND($BU$9="S012",BS31="A"),単価表!$D$11,IF(AND($BU$9="S012",BS31="B"),単価表!$E$11,IF(AND($BU$9="S012",BS31="C"),単価表!$F$11,"")))))))))))))))))))))))))))</f>
        <v/>
      </c>
      <c r="BX31" s="13" t="str">
        <f>IF(入力シート!BY30="〇",単価表!$D$18,"")</f>
        <v/>
      </c>
      <c r="BY31" s="13" t="str">
        <f>IF(入力シート!BZ30="〇",単価表!$D$18,"")</f>
        <v/>
      </c>
      <c r="BZ31" s="13" t="str">
        <f>IF(入力シート!CA30="〇",単価表!$D$19,"")</f>
        <v/>
      </c>
      <c r="CA31" s="13" t="str">
        <f>IF(入力シート!CB30="","",IF($BZ$5="対象外","算定外",IF(入力シート!CB30="〇",単価表!$D$20)))</f>
        <v/>
      </c>
      <c r="CB31" s="16" t="str">
        <f t="shared" si="14"/>
        <v/>
      </c>
      <c r="CD31" s="13">
        <v>23</v>
      </c>
      <c r="CE31" s="13" t="str">
        <f>IF(入力シート!CE30="","",入力シート!CE30)</f>
        <v>火</v>
      </c>
      <c r="CF31" s="14" t="str">
        <f>IF(入力シート!CG30="","",TIME(入力シート!CG30,入力シート!CI30,0))</f>
        <v/>
      </c>
      <c r="CG31" s="14" t="str">
        <f>IF(入力シート!CK30="","",TIME(入力シート!CK30,入力シート!CM30,0))</f>
        <v/>
      </c>
      <c r="CH31" s="14" t="str">
        <f t="shared" si="15"/>
        <v/>
      </c>
      <c r="CI31" s="14" t="str">
        <f t="shared" si="33"/>
        <v/>
      </c>
      <c r="CJ31" s="14"/>
      <c r="CK31" s="80"/>
      <c r="CL31" s="80"/>
      <c r="CM31" s="94" t="str">
        <f>IF(AND($CK$9="S6",CI31="A"),単価表!$D$7,IF(AND($CK$9="S6",CI31="B"),単価表!$E$7,IF(AND($CK$9="S6",CI31="C"),単価表!$F$7,IF(AND($CK$9="S5",CI31="A"),単価表!$D$8,IF(AND($CK$9="S5",CI31="B"),単価表!$E$8,IF(AND($CK$9="S5",CI31="C"),単価表!$F$8,IF(AND($CK$9="S4",CI31="A"),単価表!$D$9,IF(AND($CK$9="S4",CI31="B"),単価表!$E$9,IF(AND($CK$9="S4",CI31="C"),単価表!$F$9,IF(AND($CK$9="S3",CI31="A"),単価表!$D$10,IF(AND($CK$9="S3",CI31="B"),単価表!$E$10,IF(AND($CK$9="S3",CI31="C"),単価表!$F$10,IF(AND($CK$9="J3",CI31="A"),単価表!$D$14,IF(AND($CK$9="J3",CI31="B"),単価表!$E$14,IF(AND($CK$9="J3",CI31="C"),単価表!$F$14,IF(AND($CK$9="J2",CI31="A"),単価表!$D$15,IF(AND($CK$9="J2",CI31="B"),単価表!$E$15,IF(AND($CK$9="J2",CI31="C"),単価表!$F$15,IF(AND($CK$9="J1",CI31="A"),単価表!$D$16,IF(AND($CK$9="J1",CI31="B"),単価表!$E$16,IF(AND($CK$9="J1",CI31="C"),単価表!$F$16,IF(AND($CK$9="J0",CI31="A"),単価表!$D$16,IF(AND($CK$9="J0",CI31="B"),単価表!$E$16,IF(AND($CK$9="J0",CI31="C"),単価表!$F$16,IF(AND($CK$9="S012",CI31="A"),単価表!$D$11,IF(AND($CK$9="S012",CI31="B"),単価表!$E$11,IF(AND($CK$9="S012",CI31="C"),単価表!$F$11,"")))))))))))))))))))))))))))</f>
        <v/>
      </c>
      <c r="CN31" s="13" t="str">
        <f>IF(入力シート!CO30="〇",単価表!$D$18,"")</f>
        <v/>
      </c>
      <c r="CO31" s="13" t="str">
        <f>IF(入力シート!CP30="〇",単価表!$D$18,"")</f>
        <v/>
      </c>
      <c r="CP31" s="13" t="str">
        <f>IF(入力シート!CQ30="〇",単価表!$D$19,"")</f>
        <v/>
      </c>
      <c r="CQ31" s="13" t="str">
        <f>IF(入力シート!CR30="","",IF($CP$5="対象外","算定外",IF(入力シート!CR30="〇",単価表!$D$20)))</f>
        <v/>
      </c>
      <c r="CR31" s="16" t="str">
        <f t="shared" si="17"/>
        <v/>
      </c>
      <c r="CT31" s="13">
        <v>23</v>
      </c>
      <c r="CU31" s="13" t="str">
        <f>IF(入力シート!CU30="","",入力シート!CU30)</f>
        <v>火</v>
      </c>
      <c r="CV31" s="14" t="str">
        <f>IF(入力シート!CW30="","",TIME(入力シート!CW30,入力シート!CY30,0))</f>
        <v/>
      </c>
      <c r="CW31" s="14" t="str">
        <f>IF(入力シート!DA30="","",TIME(入力シート!DA30,入力シート!DC30,0))</f>
        <v/>
      </c>
      <c r="CX31" s="14" t="str">
        <f t="shared" si="18"/>
        <v/>
      </c>
      <c r="CY31" s="14" t="str">
        <f t="shared" si="34"/>
        <v/>
      </c>
      <c r="CZ31" s="14"/>
      <c r="DA31" s="80"/>
      <c r="DB31" s="80"/>
      <c r="DC31" s="94" t="str">
        <f>IF(AND($DA$9="S6",CY31="A"),単価表!$D$7,IF(AND($DA$9="S6",CY31="B"),単価表!$E$7,IF(AND($DA$9="S6",CY31="C"),単価表!$F$7,IF(AND($DA$9="S5",CY31="A"),単価表!$D$8,IF(AND($DA$9="S5",CY31="B"),単価表!$E$8,IF(AND($DA$9="S5",CY31="C"),単価表!$F$8,IF(AND($DA$9="S4",CY31="A"),単価表!$D$9,IF(AND($DA$9="S4",CY31="B"),単価表!$E$9,IF(AND($DA$9="S4",CY31="C"),単価表!$F$9,IF(AND($DA$9="S3",CY31="A"),単価表!$D$10,IF(AND($DA$9="S3",CY31="B"),単価表!$E$10,IF(AND($DA$9="S3",CY31="C"),単価表!$F$10,IF(AND($DA$9="J3",CY31="A"),単価表!$D$14,IF(AND($DA$9="J3",CY31="B"),単価表!$E$14,IF(AND($DA$9="J3",CY31="C"),単価表!$F$14,IF(AND($DA$9="J2",CY31="A"),単価表!$D$15,IF(AND($DA$9="J2",CY31="B"),単価表!$E$15,IF(AND($DA$9="J2",CY31="C"),単価表!$F$15,IF(AND($DA$9="J1",CY31="A"),単価表!$D$16,IF(AND($DA$9="J1",CY31="B"),単価表!$E$16,IF(AND($DA$9="J1",CY31="C"),単価表!$F$16,IF(AND($DA$9="J0",CY31="A"),単価表!$D$16,IF(AND($DA$9="J0",CY31="B"),単価表!$E$16,IF(AND($DA$9="J0",CY31="C"),単価表!$F$16,IF(AND($DA$9="S012",CY31="A"),単価表!$D$11,IF(AND($DA$9="S012",CY31="B"),単価表!$E$11,IF(AND($DA$9="S012",CY31="C"),単価表!$F$11,"")))))))))))))))))))))))))))</f>
        <v/>
      </c>
      <c r="DD31" s="13" t="str">
        <f>IF(入力シート!DE30="〇",単価表!$D$18,"")</f>
        <v/>
      </c>
      <c r="DE31" s="13" t="str">
        <f>IF(入力シート!DF30="〇",単価表!$D$18,"")</f>
        <v/>
      </c>
      <c r="DF31" s="13" t="str">
        <f>IF(入力シート!DG30="〇",単価表!$D$19,"")</f>
        <v/>
      </c>
      <c r="DG31" s="13" t="str">
        <f>IF(入力シート!DH30="","",IF($DF$5="対象外","算定外",IF(入力シート!DH30="〇",単価表!$D$20)))</f>
        <v/>
      </c>
      <c r="DH31" s="16" t="str">
        <f t="shared" si="20"/>
        <v/>
      </c>
      <c r="DJ31" s="13">
        <v>23</v>
      </c>
      <c r="DK31" s="13" t="str">
        <f>IF(入力シート!DK30="","",入力シート!DK30)</f>
        <v>火</v>
      </c>
      <c r="DL31" s="14" t="str">
        <f>IF(入力シート!DM30="","",TIME(入力シート!DM30,入力シート!DO30,0))</f>
        <v/>
      </c>
      <c r="DM31" s="14" t="str">
        <f>IF(入力シート!DQ30="","",TIME(入力シート!DQ30,入力シート!DS30,0))</f>
        <v/>
      </c>
      <c r="DN31" s="14" t="str">
        <f t="shared" si="21"/>
        <v/>
      </c>
      <c r="DO31" s="14" t="str">
        <f t="shared" si="35"/>
        <v/>
      </c>
      <c r="DP31" s="14"/>
      <c r="DQ31" s="80"/>
      <c r="DR31" s="80"/>
      <c r="DS31" s="94" t="str">
        <f>IF(AND($DQ$9="S6",DO31="A"),単価表!$D$7,IF(AND($DQ$9="S6",DO31="B"),単価表!$E$7,IF(AND($DQ$9="S6",DO31="C"),単価表!$F$7,IF(AND($DQ$9="S5",DO31="A"),単価表!$D$8,IF(AND($DQ$9="S5",DO31="B"),単価表!$E$8,IF(AND($DQ$9="S5",DO31="C"),単価表!$F$8,IF(AND($DQ$9="S4",DO31="A"),単価表!$D$9,IF(AND($DQ$9="S4",DO31="B"),単価表!$E$9,IF(AND($DQ$9="S4",DO31="C"),単価表!$F$9,IF(AND($DQ$9="S3",DO31="A"),単価表!$D$10,IF(AND($DQ$9="S3",DO31="B"),単価表!$E$10,IF(AND($DQ$9="S3",DO31="C"),単価表!$F$10,IF(AND($DQ$9="J3",DO31="A"),単価表!$D$14,IF(AND($DQ$9="J3",DO31="B"),単価表!$E$14,IF(AND($DQ$9="J3",DO31="C"),単価表!$F$14,IF(AND($DQ$9="J2",DO31="A"),単価表!$D$15,IF(AND($DQ$9="J2",DO31="B"),単価表!$E$15,IF(AND($DQ$9="J2",DO31="C"),単価表!$F$15,IF(AND($DQ$9="J1",DO31="A"),単価表!$D$16,IF(AND($DQ$9="J1",DO31="B"),単価表!$E$16,IF(AND($DQ$9="J1",DO31="C"),単価表!$F$16,IF(AND($DQ$9="J0",DO31="A"),単価表!$D$16,IF(AND($DQ$9="J0",DO31="B"),単価表!$E$16,IF(AND($DQ$9="J0",DO31="C"),単価表!$F$16,IF(AND($DQ$9="S012",DO31="A"),単価表!$D$11,IF(AND($DQ$9="S012",DO31="B"),単価表!$E$11,IF(AND($DQ$9="S012",DO31="C"),単価表!$F$11,"")))))))))))))))))))))))))))</f>
        <v/>
      </c>
      <c r="DT31" s="13" t="str">
        <f>IF(入力シート!DU30="〇",単価表!$D$18,"")</f>
        <v/>
      </c>
      <c r="DU31" s="13" t="str">
        <f>IF(入力シート!DV30="〇",単価表!$D$18,"")</f>
        <v/>
      </c>
      <c r="DV31" s="13" t="str">
        <f>IF(入力シート!DW30="〇",単価表!$D$19,"")</f>
        <v/>
      </c>
      <c r="DW31" s="13" t="str">
        <f>IF(入力シート!DX30="","",IF($DV$5="対象外","算定外",IF(入力シート!DX30="〇",単価表!$D$20)))</f>
        <v/>
      </c>
      <c r="DX31" s="16" t="str">
        <f t="shared" si="23"/>
        <v/>
      </c>
      <c r="DZ31" s="13">
        <v>23</v>
      </c>
      <c r="EA31" s="13" t="str">
        <f>IF(入力シート!EA30="","",入力シート!EA30)</f>
        <v>火</v>
      </c>
      <c r="EB31" s="14" t="str">
        <f>IF(入力シート!EC30="","",TIME(入力シート!EC30,入力シート!EE30,0))</f>
        <v/>
      </c>
      <c r="EC31" s="14" t="str">
        <f>IF(入力シート!EG30="","",TIME(入力シート!EG30,入力シート!EI30,0))</f>
        <v/>
      </c>
      <c r="ED31" s="14" t="str">
        <f t="shared" si="24"/>
        <v/>
      </c>
      <c r="EE31" s="14" t="str">
        <f t="shared" si="36"/>
        <v/>
      </c>
      <c r="EF31" s="14"/>
      <c r="EG31" s="80"/>
      <c r="EH31" s="80"/>
      <c r="EI31" s="94" t="str">
        <f>IF(AND($EG$9="S6",EE31="A"),単価表!$D$7,IF(AND($EG$9="S6",EE31="B"),単価表!$E$7,IF(AND($EG$9="S6",EE31="C"),単価表!$F$7,IF(AND($EG$9="S5",EE31="A"),単価表!$D$8,IF(AND($EG$9="S5",EE31="B"),単価表!$E$8,IF(AND($EG$9="S5",EE31="C"),単価表!$F$8,IF(AND($EG$9="S4",EE31="A"),単価表!$D$9,IF(AND($EG$9="S4",EE31="B"),単価表!$E$9,IF(AND($EG$9="S4",EE31="C"),単価表!$F$9,IF(AND($EG$9="S3",EE31="A"),単価表!$D$10,IF(AND($EG$9="S3",EE31="B"),単価表!$E$10,IF(AND($EG$9="S3",EE31="C"),単価表!$F$10,IF(AND($EG$9="J3",EE31="A"),単価表!$D$14,IF(AND($EG$9="J3",EE31="B"),単価表!$E$14,IF(AND($EG$9="J3",EE31="C"),単価表!$F$14,IF(AND($EG$9="J2",EE31="A"),単価表!$D$15,IF(AND($EG$9="J2",EE31="B"),単価表!$E$15,IF(AND($EG$9="J2",EE31="C"),単価表!$F$15,IF(AND($EG$9="J1",EE31="A"),単価表!$D$16,IF(AND($EG$9="J1",EE31="B"),単価表!$E$16,IF(AND($EG$9="J1",EE31="C"),単価表!$F$16,IF(AND($EG$9="J0",EE31="A"),単価表!$D$16,IF(AND($EG$9="J0",EE31="B"),単価表!$E$16,IF(AND($EG$9="J0",EE31="C"),単価表!$F$16,IF(AND($EG$9="S012",EE31="A"),単価表!$D$11,IF(AND($EG$9="S012",EE31="B"),単価表!$E$11,IF(AND($EG$9="S012",EE31="C"),単価表!$F$11,"")))))))))))))))))))))))))))</f>
        <v/>
      </c>
      <c r="EJ31" s="13" t="str">
        <f>IF(入力シート!EK30="〇",単価表!$D$18,"")</f>
        <v/>
      </c>
      <c r="EK31" s="13" t="str">
        <f>IF(入力シート!EL30="〇",単価表!$D$18,"")</f>
        <v/>
      </c>
      <c r="EL31" s="13" t="str">
        <f>IF(入力シート!EM30="〇",単価表!$D$19,"")</f>
        <v/>
      </c>
      <c r="EM31" s="13" t="str">
        <f>IF(入力シート!EN30="","",IF($EL$5="対象外","算定外",IF(入力シート!EN30="〇",単価表!$D$20)))</f>
        <v/>
      </c>
      <c r="EN31" s="16" t="str">
        <f t="shared" si="26"/>
        <v/>
      </c>
      <c r="EP31" s="13">
        <v>23</v>
      </c>
      <c r="EQ31" s="13" t="str">
        <f>IF(入力シート!EQ30="","",入力シート!EQ30)</f>
        <v>火</v>
      </c>
      <c r="ER31" s="14" t="str">
        <f>IF(入力シート!ES30="","",TIME(入力シート!ES30,入力シート!EU30,0))</f>
        <v/>
      </c>
      <c r="ES31" s="14" t="str">
        <f>IF(入力シート!EW30="","",TIME(入力シート!EW30,入力シート!EY30,0))</f>
        <v/>
      </c>
      <c r="ET31" s="14" t="str">
        <f t="shared" si="27"/>
        <v/>
      </c>
      <c r="EU31" s="14" t="str">
        <f t="shared" si="37"/>
        <v/>
      </c>
      <c r="EV31" s="14"/>
      <c r="EW31" s="80"/>
      <c r="EX31" s="80"/>
      <c r="EY31" s="94" t="str">
        <f>IF(AND($EW$9="S6",EU31="A"),単価表!$D$7,IF(AND($EW$9="S6",EU31="B"),単価表!$E$7,IF(AND($EW$9="S6",EU31="C"),単価表!$F$7,IF(AND($EW$9="S5",EU31="A"),単価表!$D$8,IF(AND($EW$9="S5",EU31="B"),単価表!$E$8,IF(AND($EW$9="S5",EU31="C"),単価表!$F$8,IF(AND($EW$9="S4",EU31="A"),単価表!$D$9,IF(AND($EW$9="S4",EU31="B"),単価表!$E$9,IF(AND($EW$9="S4",EU31="C"),単価表!$F$9,IF(AND($EW$9="S3",EU31="A"),単価表!$D$10,IF(AND($EW$9="S3",EU31="B"),単価表!$E$10,IF(AND($EW$9="S3",EU31="C"),単価表!$F$10,IF(AND($EW$9="J3",EU31="A"),単価表!$D$14,IF(AND($EW$9="J3",EU31="B"),単価表!$E$14,IF(AND($EW$9="J3",EU31="C"),単価表!$F$14,IF(AND($EW$9="J2",EU31="A"),単価表!$D$15,IF(AND($EW$9="J2",EU31="B"),単価表!$E$15,IF(AND($EW$9="J2",EU31="C"),単価表!$F$15,IF(AND($EW$9="J1",EU31="A"),単価表!$D$16,IF(AND($EW$9="J1",EU31="B"),単価表!$E$16,IF(AND($EW$9="J1",EU31="C"),単価表!$F$16,IF(AND($EW$9="J0",EU31="A"),単価表!$D$16,IF(AND($EW$9="J0",EU31="B"),単価表!$E$16,IF(AND($EW$9="J0",EU31="C"),単価表!$F$16,IF(AND($EW$9="S012",EU31="A"),単価表!$D$11,IF(AND($EW$9="S012",EU31="B"),単価表!$E$11,IF(AND($EW$9="S012",EU31="C"),単価表!$F$11,"")))))))))))))))))))))))))))</f>
        <v/>
      </c>
      <c r="EZ31" s="13" t="str">
        <f>IF(入力シート!FA30="〇",単価表!$D$18,"")</f>
        <v/>
      </c>
      <c r="FA31" s="13" t="str">
        <f>IF(入力シート!FB30="〇",単価表!$D$18,"")</f>
        <v/>
      </c>
      <c r="FB31" s="13" t="str">
        <f>IF(入力シート!FC30="〇",単価表!$D$19,"")</f>
        <v/>
      </c>
      <c r="FC31" s="13" t="str">
        <f>IF(入力シート!FD30="","",IF($FB$5="対象外","算定外",IF(入力シート!FD30="〇",単価表!$D$20)))</f>
        <v/>
      </c>
      <c r="FD31" s="16" t="str">
        <f t="shared" si="29"/>
        <v/>
      </c>
    </row>
    <row r="32" spans="2:160" x14ac:dyDescent="0.45">
      <c r="B32" s="13">
        <v>24</v>
      </c>
      <c r="C32" s="13" t="str">
        <f>IF(入力シート!C31="","",入力シート!C31)</f>
        <v>水</v>
      </c>
      <c r="D32" s="14" t="str">
        <f>IF(入力シート!E31="","",TIME(入力シート!E31,入力シート!G31,0))</f>
        <v/>
      </c>
      <c r="E32" s="14" t="str">
        <f>IF(入力シート!I31="","",TIME(入力シート!I31,入力シート!K31,0))</f>
        <v/>
      </c>
      <c r="F32" s="14" t="str">
        <f t="shared" si="0"/>
        <v/>
      </c>
      <c r="G32" s="14" t="str">
        <f t="shared" si="1"/>
        <v/>
      </c>
      <c r="H32" s="14"/>
      <c r="I32" s="15"/>
      <c r="J32" s="15"/>
      <c r="K32" s="94" t="str">
        <f>IF(AND($I$9="S6",G32="A"),単価表!$D$7,IF(AND($I$9="S6",G32="B"),単価表!$E$7,IF(AND($I$9="S6",G32="C"),単価表!$F$7,IF(AND($I$9="S5",G32="A"),単価表!$D$8,IF(AND($I$9="S5",G32="B"),単価表!$E$8,IF(AND($I$9="S5",G32="C"),単価表!$F$8,IF(AND($I$9="S4",G32="A"),単価表!$D$9,IF(AND($I$9="S4",G32="B"),単価表!$E$9,IF(AND($I$9="S4",G32="C"),単価表!$F$9,IF(AND($I$9="S3",G32="A"),単価表!$D$10,IF(AND($I$9="S3",G32="B"),単価表!$E$10,IF(AND($I$9="S3",G32="C"),単価表!$F$10,IF(AND($I$9="J3",G32="A"),単価表!$D$14,IF(AND($I$9="J3",G32="B"),単価表!$E$14,IF(AND($I$9="J3",G32="C"),単価表!$F$14,IF(AND($I$9="J2",G32="A"),単価表!$D$15,IF(AND($I$9="J2",G32="B"),単価表!$E$15,IF(AND($I$9="J2",G32="C"),単価表!$F$15,IF(AND($I$9="J1",G32="A"),単価表!$D$16,IF(AND($I$9="J1",G32="B"),単価表!$E$16,IF(AND($I$9="J1",G32="C"),単価表!$F$16,IF(AND($I$9="J0",G32="A"),単価表!$D$16,IF(AND($I$9="J0",G32="B"),単価表!$E$16,IF(AND($I$9="J0",G32="C"),単価表!$F$16,IF(AND($I$9="S012",G32="A"),単価表!$D$11,IF(AND($I$9="S012",G32="B"),単価表!$E$11,IF(AND($I$9="S012",G32="C"),単価表!$F$11,"")))))))))))))))))))))))))))</f>
        <v/>
      </c>
      <c r="L32" s="13" t="str">
        <f>IF(入力シート!M31="〇",単価表!$D$18,"")</f>
        <v/>
      </c>
      <c r="M32" s="13" t="str">
        <f>IF(入力シート!N31="〇",単価表!$D$18,"")</f>
        <v/>
      </c>
      <c r="N32" s="13" t="str">
        <f>IF(入力シート!O31="〇",単価表!$D$19,"")</f>
        <v/>
      </c>
      <c r="O32" s="13" t="str">
        <f>IF(入力シート!P31="","",IF($N$5="対象外","算定外",IF(入力シート!P31="〇",単価表!$D$20)))</f>
        <v/>
      </c>
      <c r="P32" s="16" t="str">
        <f t="shared" si="2"/>
        <v/>
      </c>
      <c r="R32" s="13">
        <v>24</v>
      </c>
      <c r="S32" s="13" t="str">
        <f>IF(入力シート!S31="","",入力シート!S31)</f>
        <v>水</v>
      </c>
      <c r="T32" s="14" t="str">
        <f>IF(入力シート!U31="","",TIME(入力シート!U31,入力シート!W31,0))</f>
        <v/>
      </c>
      <c r="U32" s="14" t="str">
        <f>IF(入力シート!Y31="","",TIME(入力シート!Y31,入力シート!AA31,0))</f>
        <v/>
      </c>
      <c r="V32" s="14" t="str">
        <f t="shared" si="3"/>
        <v/>
      </c>
      <c r="W32" s="14" t="str">
        <f t="shared" si="4"/>
        <v/>
      </c>
      <c r="X32" s="14"/>
      <c r="Y32" s="15"/>
      <c r="Z32" s="15"/>
      <c r="AA32" s="94" t="str">
        <f>IF(AND($Y$9="S6",W32="A"),単価表!$D$7,IF(AND($Y$9="S6",W32="B"),単価表!$E$7,IF(AND($Y$9="S6",W32="C"),単価表!$F$7,IF(AND($Y$9="S5",W32="A"),単価表!$D$8,IF(AND($Y$9="S5",W32="B"),単価表!$E$8,IF(AND($Y$9="S5",W32="C"),単価表!$F$8,IF(AND($Y$9="S4",W32="A"),単価表!$D$9,IF(AND($Y$9="S4",W32="B"),単価表!$E$9,IF(AND($Y$9="S4",W32="C"),単価表!$F$9,IF(AND($Y$9="S3",W32="A"),単価表!$D$10,IF(AND($Y$9="S3",W32="B"),単価表!$E$10,IF(AND($Y$9="S3",W32="C"),単価表!$F$10,IF(AND($Y$9="J3",W32="A"),単価表!$D$14,IF(AND($Y$9="J3",W32="B"),単価表!$E$14,IF(AND($Y$9="J3",W32="C"),単価表!$F$14,IF(AND($Y$9="J2",W32="A"),単価表!$D$15,IF(AND($Y$9="J2",W32="B"),単価表!$E$15,IF(AND($Y$9="J2",W32="C"),単価表!$F$15,IF(AND($Y$9="J1",W32="A"),単価表!$D$16,IF(AND($Y$9="J1",W32="B"),単価表!$E$16,IF(AND($Y$9="J1",W32="C"),単価表!$F$16,IF(AND($Y$9="J0",W32="A"),単価表!$D$16,IF(AND($Y$9="J0",W32="B"),単価表!$E$16,IF(AND($Y$9="J0",W32="C"),単価表!$F$16,IF(AND($Y$9="S012",W32="A"),単価表!$D$11,IF(AND($Y$9="S012",W32="B"),単価表!$E$11,IF(AND($Y$9="S012",W32="C"),単価表!$F$11,"")))))))))))))))))))))))))))</f>
        <v/>
      </c>
      <c r="AB32" s="13" t="str">
        <f>IF(入力シート!AC31="〇",単価表!$D$18,"")</f>
        <v/>
      </c>
      <c r="AC32" s="13" t="str">
        <f>IF(入力シート!AD31="〇",単価表!$D$18,"")</f>
        <v/>
      </c>
      <c r="AD32" s="13" t="str">
        <f>IF(入力シート!AE31="〇",単価表!$D$19,"")</f>
        <v/>
      </c>
      <c r="AE32" s="13" t="str">
        <f>IF(入力シート!AF31="","",IF($AE$5="対象外","算定外",IF(入力シート!AF31="〇",単価表!$D$20)))</f>
        <v/>
      </c>
      <c r="AF32" s="16" t="str">
        <f t="shared" si="5"/>
        <v/>
      </c>
      <c r="AH32" s="13">
        <v>24</v>
      </c>
      <c r="AI32" s="13" t="str">
        <f>IF(入力シート!AI31="","",入力シート!AI31)</f>
        <v>水</v>
      </c>
      <c r="AJ32" s="14" t="str">
        <f>IF(入力シート!AK31="","",TIME(入力シート!AK31,入力シート!AM31,0))</f>
        <v/>
      </c>
      <c r="AK32" s="14" t="str">
        <f>IF(入力シート!AO31="","",TIME(入力シート!AO31,入力シート!AQ31,0))</f>
        <v/>
      </c>
      <c r="AL32" s="14" t="str">
        <f t="shared" si="6"/>
        <v/>
      </c>
      <c r="AM32" s="14" t="str">
        <f t="shared" si="30"/>
        <v/>
      </c>
      <c r="AN32" s="14"/>
      <c r="AO32" s="80"/>
      <c r="AP32" s="80"/>
      <c r="AQ32" s="94" t="str">
        <f>IF(AND($AO$9="S6",AM32="A"),単価表!$D$7,IF(AND($AO$9="S6",AM32="B"),単価表!$E$7,IF(AND($AO$9="S6",AM32="C"),単価表!$F$7,IF(AND($AO$9="S5",AM32="A"),単価表!$D$8,IF(AND($AO$9="S5",AM32="B"),単価表!$E$8,IF(AND($AO$9="S5",AM32="C"),単価表!$F$8,IF(AND($AO$9="S4",AM32="A"),単価表!$D$9,IF(AND($AO$9="S4",AM32="B"),単価表!$E$9,IF(AND($AO$9="S4",AM32="C"),単価表!$F$9,IF(AND($AO$9="S3",AM32="A"),単価表!$D$10,IF(AND($AO$9="S3",AM32="B"),単価表!$E$10,IF(AND($AO$9="S3",AM32="C"),単価表!$F$10,IF(AND($AO$9="J3",AM32="A"),単価表!$D$14,IF(AND($AO$9="J3",AM32="B"),単価表!$E$14,IF(AND($AO$9="J3",AM32="C"),単価表!$F$14,IF(AND($AO$9="J2",AM32="A"),単価表!$D$15,IF(AND($AO$9="J2",AM32="B"),単価表!$E$15,IF(AND($AO$9="J2",AM32="C"),単価表!$F$15,IF(AND($AO$9="J1",AM32="A"),単価表!$D$16,IF(AND($AO$9="J1",AM32="B"),単価表!$E$16,IF(AND($AO$9="J1",AM32="C"),単価表!$F$16,IF(AND($AO$9="J0",AM32="A"),単価表!$D$16,IF(AND($AO$9="J0",AM32="B"),単価表!$E$16,IF(AND($AO$9="J0",AM32="C"),単価表!$F$16,IF(AND($AO$9="S012",AM32="A"),単価表!$D$11,IF(AND($AO$9="S012",AM32="B"),単価表!$E$11,IF(AND($AO$9="S012",AM32="C"),単価表!$F$11,"")))))))))))))))))))))))))))</f>
        <v/>
      </c>
      <c r="AR32" s="13" t="str">
        <f>IF(入力シート!AS31="〇",単価表!$D$18,"")</f>
        <v/>
      </c>
      <c r="AS32" s="13" t="str">
        <f>IF(入力シート!AT31="〇",単価表!$D$18,"")</f>
        <v/>
      </c>
      <c r="AT32" s="13" t="str">
        <f>IF(入力シート!AU31="〇",単価表!$D$19,"")</f>
        <v/>
      </c>
      <c r="AU32" s="13" t="str">
        <f>IF(入力シート!AV31="","",IF($AT$5="対象外","算定外",IF(入力シート!AV31="〇",単価表!$D$20)))</f>
        <v/>
      </c>
      <c r="AV32" s="16" t="str">
        <f t="shared" si="8"/>
        <v/>
      </c>
      <c r="AX32" s="13">
        <v>24</v>
      </c>
      <c r="AY32" s="13" t="str">
        <f>IF(入力シート!AY31="","",入力シート!AY31)</f>
        <v>水</v>
      </c>
      <c r="AZ32" s="14" t="str">
        <f>IF(入力シート!BA31="","",TIME(入力シート!BA31,入力シート!BC31,0))</f>
        <v/>
      </c>
      <c r="BA32" s="14" t="str">
        <f>IF(入力シート!BE31="","",TIME(入力シート!BE31,入力シート!BG31,0))</f>
        <v/>
      </c>
      <c r="BB32" s="14" t="str">
        <f t="shared" si="9"/>
        <v/>
      </c>
      <c r="BC32" s="14" t="str">
        <f t="shared" si="31"/>
        <v/>
      </c>
      <c r="BD32" s="14"/>
      <c r="BE32" s="80"/>
      <c r="BF32" s="80"/>
      <c r="BG32" s="94" t="str">
        <f>IF(AND($BE$9="S6",BC32="A"),単価表!$D$7,IF(AND($BE$9="S6",BC32="B"),単価表!$E$7,IF(AND($BE$9="S6",BC32="C"),単価表!$F$7,IF(AND($BE$9="S5",BC32="A"),単価表!$D$8,IF(AND($BE$9="S5",BC32="B"),単価表!$E$8,IF(AND($BE$9="S5",BC32="C"),単価表!$F$8,IF(AND($BE$9="S4",BC32="A"),単価表!$D$9,IF(AND($BE$9="S4",BC32="B"),単価表!$E$9,IF(AND($BE$9="S4",BC32="C"),単価表!$F$9,IF(AND($BE$9="S3",BC32="A"),単価表!$D$10,IF(AND($BE$9="S3",BC32="B"),単価表!$E$10,IF(AND($BE$9="S3",BC32="C"),単価表!$F$10,IF(AND($BE$9="J3",BC32="A"),単価表!$D$14,IF(AND($BE$9="J3",BC32="B"),単価表!$E$14,IF(AND($BE$9="J3",BC32="C"),単価表!$F$14,IF(AND($BE$9="J2",BC32="A"),単価表!$D$15,IF(AND($BE$9="J2",BC32="B"),単価表!$E$15,IF(AND($BE$9="J2",BC32="C"),単価表!$F$15,IF(AND($BE$9="J1",BC32="A"),単価表!$D$16,IF(AND($BE$9="J1",BC32="B"),単価表!$E$16,IF(AND($BE$9="J1",BC32="C"),単価表!$F$16,IF(AND($BE$9="J0",BC32="A"),単価表!$D$16,IF(AND($BE$9="J0",BC32="B"),単価表!$E$16,IF(AND($BE$9="J0",BC32="C"),単価表!$F$16,IF(AND($BE$9="S012",BC32="A"),単価表!$D$11,IF(AND($BE$9="S012",BC32="B"),単価表!$E$11,IF(AND($BE$9="S012",BC32="C"),単価表!$F$11,"")))))))))))))))))))))))))))</f>
        <v/>
      </c>
      <c r="BH32" s="13" t="str">
        <f>IF(入力シート!BI31="〇",単価表!$D$18,"")</f>
        <v/>
      </c>
      <c r="BI32" s="13" t="str">
        <f>IF(入力シート!BJ31="〇",単価表!$D$18,"")</f>
        <v/>
      </c>
      <c r="BJ32" s="13" t="str">
        <f>IF(入力シート!BK31="〇",単価表!$D$19,"")</f>
        <v/>
      </c>
      <c r="BK32" s="13" t="str">
        <f>IF(入力シート!BL31="","",IF($BJ$5="対象外","算定外",IF(入力シート!BL31="〇",単価表!$D$20)))</f>
        <v/>
      </c>
      <c r="BL32" s="16" t="str">
        <f t="shared" si="11"/>
        <v/>
      </c>
      <c r="BN32" s="13">
        <v>24</v>
      </c>
      <c r="BO32" s="13" t="str">
        <f>IF(入力シート!BO31="","",入力シート!BO31)</f>
        <v>水</v>
      </c>
      <c r="BP32" s="14" t="str">
        <f>IF(入力シート!BQ31="","",TIME(入力シート!BQ31,入力シート!BS31,0))</f>
        <v/>
      </c>
      <c r="BQ32" s="14" t="str">
        <f>IF(入力シート!BU31="","",TIME(入力シート!BU31,入力シート!BW31,0))</f>
        <v/>
      </c>
      <c r="BR32" s="14" t="str">
        <f t="shared" si="12"/>
        <v/>
      </c>
      <c r="BS32" s="14" t="str">
        <f t="shared" si="32"/>
        <v/>
      </c>
      <c r="BT32" s="14"/>
      <c r="BU32" s="80"/>
      <c r="BV32" s="80"/>
      <c r="BW32" s="94" t="str">
        <f>IF(AND($BU$9="S6",BS32="A"),単価表!$D$7,IF(AND($BU$9="S6",BS32="B"),単価表!$E$7,IF(AND($BU$9="S6",BS32="C"),単価表!$F$7,IF(AND($BU$9="S5",BS32="A"),単価表!$D$8,IF(AND($BU$9="S5",BS32="B"),単価表!$E$8,IF(AND($BU$9="S5",BS32="C"),単価表!$F$8,IF(AND($BU$9="S4",BS32="A"),単価表!$D$9,IF(AND($BU$9="S4",BS32="B"),単価表!$E$9,IF(AND($BU$9="S4",BS32="C"),単価表!$F$9,IF(AND($BU$9="S3",BS32="A"),単価表!$D$10,IF(AND($BU$9="S3",BS32="B"),単価表!$E$10,IF(AND($BU$9="S3",BS32="C"),単価表!$F$10,IF(AND($BU$9="J3",BS32="A"),単価表!$D$14,IF(AND($BU$9="J3",BS32="B"),単価表!$E$14,IF(AND($BU$9="J3",BS32="C"),単価表!$F$14,IF(AND($BU$9="J2",BS32="A"),単価表!$D$15,IF(AND($BU$9="J2",BS32="B"),単価表!$E$15,IF(AND($BU$9="J2",BS32="C"),単価表!$F$15,IF(AND($BU$9="J1",BS32="A"),単価表!$D$16,IF(AND($BU$9="J1",BS32="B"),単価表!$E$16,IF(AND($BU$9="J1",BS32="C"),単価表!$F$16,IF(AND($BU$9="J0",BS32="A"),単価表!$D$16,IF(AND($BU$9="J0",BS32="B"),単価表!$E$16,IF(AND($BU$9="J0",BS32="C"),単価表!$F$16,IF(AND($BU$9="S012",BS32="A"),単価表!$D$11,IF(AND($BU$9="S012",BS32="B"),単価表!$E$11,IF(AND($BU$9="S012",BS32="C"),単価表!$F$11,"")))))))))))))))))))))))))))</f>
        <v/>
      </c>
      <c r="BX32" s="13" t="str">
        <f>IF(入力シート!BY31="〇",単価表!$D$18,"")</f>
        <v/>
      </c>
      <c r="BY32" s="13" t="str">
        <f>IF(入力シート!BZ31="〇",単価表!$D$18,"")</f>
        <v/>
      </c>
      <c r="BZ32" s="13" t="str">
        <f>IF(入力シート!CA31="〇",単価表!$D$19,"")</f>
        <v/>
      </c>
      <c r="CA32" s="13" t="str">
        <f>IF(入力シート!CB31="","",IF($BZ$5="対象外","算定外",IF(入力シート!CB31="〇",単価表!$D$20)))</f>
        <v/>
      </c>
      <c r="CB32" s="16" t="str">
        <f t="shared" si="14"/>
        <v/>
      </c>
      <c r="CD32" s="13">
        <v>24</v>
      </c>
      <c r="CE32" s="13" t="str">
        <f>IF(入力シート!CE31="","",入力シート!CE31)</f>
        <v>水</v>
      </c>
      <c r="CF32" s="14" t="str">
        <f>IF(入力シート!CG31="","",TIME(入力シート!CG31,入力シート!CI31,0))</f>
        <v/>
      </c>
      <c r="CG32" s="14" t="str">
        <f>IF(入力シート!CK31="","",TIME(入力シート!CK31,入力シート!CM31,0))</f>
        <v/>
      </c>
      <c r="CH32" s="14" t="str">
        <f t="shared" si="15"/>
        <v/>
      </c>
      <c r="CI32" s="14" t="str">
        <f t="shared" si="33"/>
        <v/>
      </c>
      <c r="CJ32" s="14"/>
      <c r="CK32" s="80"/>
      <c r="CL32" s="80"/>
      <c r="CM32" s="94" t="str">
        <f>IF(AND($CK$9="S6",CI32="A"),単価表!$D$7,IF(AND($CK$9="S6",CI32="B"),単価表!$E$7,IF(AND($CK$9="S6",CI32="C"),単価表!$F$7,IF(AND($CK$9="S5",CI32="A"),単価表!$D$8,IF(AND($CK$9="S5",CI32="B"),単価表!$E$8,IF(AND($CK$9="S5",CI32="C"),単価表!$F$8,IF(AND($CK$9="S4",CI32="A"),単価表!$D$9,IF(AND($CK$9="S4",CI32="B"),単価表!$E$9,IF(AND($CK$9="S4",CI32="C"),単価表!$F$9,IF(AND($CK$9="S3",CI32="A"),単価表!$D$10,IF(AND($CK$9="S3",CI32="B"),単価表!$E$10,IF(AND($CK$9="S3",CI32="C"),単価表!$F$10,IF(AND($CK$9="J3",CI32="A"),単価表!$D$14,IF(AND($CK$9="J3",CI32="B"),単価表!$E$14,IF(AND($CK$9="J3",CI32="C"),単価表!$F$14,IF(AND($CK$9="J2",CI32="A"),単価表!$D$15,IF(AND($CK$9="J2",CI32="B"),単価表!$E$15,IF(AND($CK$9="J2",CI32="C"),単価表!$F$15,IF(AND($CK$9="J1",CI32="A"),単価表!$D$16,IF(AND($CK$9="J1",CI32="B"),単価表!$E$16,IF(AND($CK$9="J1",CI32="C"),単価表!$F$16,IF(AND($CK$9="J0",CI32="A"),単価表!$D$16,IF(AND($CK$9="J0",CI32="B"),単価表!$E$16,IF(AND($CK$9="J0",CI32="C"),単価表!$F$16,IF(AND($CK$9="S012",CI32="A"),単価表!$D$11,IF(AND($CK$9="S012",CI32="B"),単価表!$E$11,IF(AND($CK$9="S012",CI32="C"),単価表!$F$11,"")))))))))))))))))))))))))))</f>
        <v/>
      </c>
      <c r="CN32" s="13" t="str">
        <f>IF(入力シート!CO31="〇",単価表!$D$18,"")</f>
        <v/>
      </c>
      <c r="CO32" s="13" t="str">
        <f>IF(入力シート!CP31="〇",単価表!$D$18,"")</f>
        <v/>
      </c>
      <c r="CP32" s="13" t="str">
        <f>IF(入力シート!CQ31="〇",単価表!$D$19,"")</f>
        <v/>
      </c>
      <c r="CQ32" s="13" t="str">
        <f>IF(入力シート!CR31="","",IF($CP$5="対象外","算定外",IF(入力シート!CR31="〇",単価表!$D$20)))</f>
        <v/>
      </c>
      <c r="CR32" s="16" t="str">
        <f t="shared" si="17"/>
        <v/>
      </c>
      <c r="CT32" s="13">
        <v>24</v>
      </c>
      <c r="CU32" s="13" t="str">
        <f>IF(入力シート!CU31="","",入力シート!CU31)</f>
        <v>水</v>
      </c>
      <c r="CV32" s="14" t="str">
        <f>IF(入力シート!CW31="","",TIME(入力シート!CW31,入力シート!CY31,0))</f>
        <v/>
      </c>
      <c r="CW32" s="14" t="str">
        <f>IF(入力シート!DA31="","",TIME(入力シート!DA31,入力シート!DC31,0))</f>
        <v/>
      </c>
      <c r="CX32" s="14" t="str">
        <f t="shared" si="18"/>
        <v/>
      </c>
      <c r="CY32" s="14" t="str">
        <f t="shared" si="34"/>
        <v/>
      </c>
      <c r="CZ32" s="14"/>
      <c r="DA32" s="80"/>
      <c r="DB32" s="80"/>
      <c r="DC32" s="94" t="str">
        <f>IF(AND($DA$9="S6",CY32="A"),単価表!$D$7,IF(AND($DA$9="S6",CY32="B"),単価表!$E$7,IF(AND($DA$9="S6",CY32="C"),単価表!$F$7,IF(AND($DA$9="S5",CY32="A"),単価表!$D$8,IF(AND($DA$9="S5",CY32="B"),単価表!$E$8,IF(AND($DA$9="S5",CY32="C"),単価表!$F$8,IF(AND($DA$9="S4",CY32="A"),単価表!$D$9,IF(AND($DA$9="S4",CY32="B"),単価表!$E$9,IF(AND($DA$9="S4",CY32="C"),単価表!$F$9,IF(AND($DA$9="S3",CY32="A"),単価表!$D$10,IF(AND($DA$9="S3",CY32="B"),単価表!$E$10,IF(AND($DA$9="S3",CY32="C"),単価表!$F$10,IF(AND($DA$9="J3",CY32="A"),単価表!$D$14,IF(AND($DA$9="J3",CY32="B"),単価表!$E$14,IF(AND($DA$9="J3",CY32="C"),単価表!$F$14,IF(AND($DA$9="J2",CY32="A"),単価表!$D$15,IF(AND($DA$9="J2",CY32="B"),単価表!$E$15,IF(AND($DA$9="J2",CY32="C"),単価表!$F$15,IF(AND($DA$9="J1",CY32="A"),単価表!$D$16,IF(AND($DA$9="J1",CY32="B"),単価表!$E$16,IF(AND($DA$9="J1",CY32="C"),単価表!$F$16,IF(AND($DA$9="J0",CY32="A"),単価表!$D$16,IF(AND($DA$9="J0",CY32="B"),単価表!$E$16,IF(AND($DA$9="J0",CY32="C"),単価表!$F$16,IF(AND($DA$9="S012",CY32="A"),単価表!$D$11,IF(AND($DA$9="S012",CY32="B"),単価表!$E$11,IF(AND($DA$9="S012",CY32="C"),単価表!$F$11,"")))))))))))))))))))))))))))</f>
        <v/>
      </c>
      <c r="DD32" s="13" t="str">
        <f>IF(入力シート!DE31="〇",単価表!$D$18,"")</f>
        <v/>
      </c>
      <c r="DE32" s="13" t="str">
        <f>IF(入力シート!DF31="〇",単価表!$D$18,"")</f>
        <v/>
      </c>
      <c r="DF32" s="13" t="str">
        <f>IF(入力シート!DG31="〇",単価表!$D$19,"")</f>
        <v/>
      </c>
      <c r="DG32" s="13" t="str">
        <f>IF(入力シート!DH31="","",IF($DF$5="対象外","算定外",IF(入力シート!DH31="〇",単価表!$D$20)))</f>
        <v/>
      </c>
      <c r="DH32" s="16" t="str">
        <f t="shared" si="20"/>
        <v/>
      </c>
      <c r="DJ32" s="13">
        <v>24</v>
      </c>
      <c r="DK32" s="13" t="str">
        <f>IF(入力シート!DK31="","",入力シート!DK31)</f>
        <v>水</v>
      </c>
      <c r="DL32" s="14" t="str">
        <f>IF(入力シート!DM31="","",TIME(入力シート!DM31,入力シート!DO31,0))</f>
        <v/>
      </c>
      <c r="DM32" s="14" t="str">
        <f>IF(入力シート!DQ31="","",TIME(入力シート!DQ31,入力シート!DS31,0))</f>
        <v/>
      </c>
      <c r="DN32" s="14" t="str">
        <f t="shared" si="21"/>
        <v/>
      </c>
      <c r="DO32" s="14" t="str">
        <f t="shared" si="35"/>
        <v/>
      </c>
      <c r="DP32" s="14"/>
      <c r="DQ32" s="80"/>
      <c r="DR32" s="80"/>
      <c r="DS32" s="94" t="str">
        <f>IF(AND($DQ$9="S6",DO32="A"),単価表!$D$7,IF(AND($DQ$9="S6",DO32="B"),単価表!$E$7,IF(AND($DQ$9="S6",DO32="C"),単価表!$F$7,IF(AND($DQ$9="S5",DO32="A"),単価表!$D$8,IF(AND($DQ$9="S5",DO32="B"),単価表!$E$8,IF(AND($DQ$9="S5",DO32="C"),単価表!$F$8,IF(AND($DQ$9="S4",DO32="A"),単価表!$D$9,IF(AND($DQ$9="S4",DO32="B"),単価表!$E$9,IF(AND($DQ$9="S4",DO32="C"),単価表!$F$9,IF(AND($DQ$9="S3",DO32="A"),単価表!$D$10,IF(AND($DQ$9="S3",DO32="B"),単価表!$E$10,IF(AND($DQ$9="S3",DO32="C"),単価表!$F$10,IF(AND($DQ$9="J3",DO32="A"),単価表!$D$14,IF(AND($DQ$9="J3",DO32="B"),単価表!$E$14,IF(AND($DQ$9="J3",DO32="C"),単価表!$F$14,IF(AND($DQ$9="J2",DO32="A"),単価表!$D$15,IF(AND($DQ$9="J2",DO32="B"),単価表!$E$15,IF(AND($DQ$9="J2",DO32="C"),単価表!$F$15,IF(AND($DQ$9="J1",DO32="A"),単価表!$D$16,IF(AND($DQ$9="J1",DO32="B"),単価表!$E$16,IF(AND($DQ$9="J1",DO32="C"),単価表!$F$16,IF(AND($DQ$9="J0",DO32="A"),単価表!$D$16,IF(AND($DQ$9="J0",DO32="B"),単価表!$E$16,IF(AND($DQ$9="J0",DO32="C"),単価表!$F$16,IF(AND($DQ$9="S012",DO32="A"),単価表!$D$11,IF(AND($DQ$9="S012",DO32="B"),単価表!$E$11,IF(AND($DQ$9="S012",DO32="C"),単価表!$F$11,"")))))))))))))))))))))))))))</f>
        <v/>
      </c>
      <c r="DT32" s="13" t="str">
        <f>IF(入力シート!DU31="〇",単価表!$D$18,"")</f>
        <v/>
      </c>
      <c r="DU32" s="13" t="str">
        <f>IF(入力シート!DV31="〇",単価表!$D$18,"")</f>
        <v/>
      </c>
      <c r="DV32" s="13" t="str">
        <f>IF(入力シート!DW31="〇",単価表!$D$19,"")</f>
        <v/>
      </c>
      <c r="DW32" s="13" t="str">
        <f>IF(入力シート!DX31="","",IF($DV$5="対象外","算定外",IF(入力シート!DX31="〇",単価表!$D$20)))</f>
        <v/>
      </c>
      <c r="DX32" s="16" t="str">
        <f t="shared" si="23"/>
        <v/>
      </c>
      <c r="DZ32" s="13">
        <v>24</v>
      </c>
      <c r="EA32" s="13" t="str">
        <f>IF(入力シート!EA31="","",入力シート!EA31)</f>
        <v>水</v>
      </c>
      <c r="EB32" s="14" t="str">
        <f>IF(入力シート!EC31="","",TIME(入力シート!EC31,入力シート!EE31,0))</f>
        <v/>
      </c>
      <c r="EC32" s="14" t="str">
        <f>IF(入力シート!EG31="","",TIME(入力シート!EG31,入力シート!EI31,0))</f>
        <v/>
      </c>
      <c r="ED32" s="14" t="str">
        <f t="shared" si="24"/>
        <v/>
      </c>
      <c r="EE32" s="14" t="str">
        <f t="shared" si="36"/>
        <v/>
      </c>
      <c r="EF32" s="14"/>
      <c r="EG32" s="80"/>
      <c r="EH32" s="80"/>
      <c r="EI32" s="94" t="str">
        <f>IF(AND($EG$9="S6",EE32="A"),単価表!$D$7,IF(AND($EG$9="S6",EE32="B"),単価表!$E$7,IF(AND($EG$9="S6",EE32="C"),単価表!$F$7,IF(AND($EG$9="S5",EE32="A"),単価表!$D$8,IF(AND($EG$9="S5",EE32="B"),単価表!$E$8,IF(AND($EG$9="S5",EE32="C"),単価表!$F$8,IF(AND($EG$9="S4",EE32="A"),単価表!$D$9,IF(AND($EG$9="S4",EE32="B"),単価表!$E$9,IF(AND($EG$9="S4",EE32="C"),単価表!$F$9,IF(AND($EG$9="S3",EE32="A"),単価表!$D$10,IF(AND($EG$9="S3",EE32="B"),単価表!$E$10,IF(AND($EG$9="S3",EE32="C"),単価表!$F$10,IF(AND($EG$9="J3",EE32="A"),単価表!$D$14,IF(AND($EG$9="J3",EE32="B"),単価表!$E$14,IF(AND($EG$9="J3",EE32="C"),単価表!$F$14,IF(AND($EG$9="J2",EE32="A"),単価表!$D$15,IF(AND($EG$9="J2",EE32="B"),単価表!$E$15,IF(AND($EG$9="J2",EE32="C"),単価表!$F$15,IF(AND($EG$9="J1",EE32="A"),単価表!$D$16,IF(AND($EG$9="J1",EE32="B"),単価表!$E$16,IF(AND($EG$9="J1",EE32="C"),単価表!$F$16,IF(AND($EG$9="J0",EE32="A"),単価表!$D$16,IF(AND($EG$9="J0",EE32="B"),単価表!$E$16,IF(AND($EG$9="J0",EE32="C"),単価表!$F$16,IF(AND($EG$9="S012",EE32="A"),単価表!$D$11,IF(AND($EG$9="S012",EE32="B"),単価表!$E$11,IF(AND($EG$9="S012",EE32="C"),単価表!$F$11,"")))))))))))))))))))))))))))</f>
        <v/>
      </c>
      <c r="EJ32" s="13" t="str">
        <f>IF(入力シート!EK31="〇",単価表!$D$18,"")</f>
        <v/>
      </c>
      <c r="EK32" s="13" t="str">
        <f>IF(入力シート!EL31="〇",単価表!$D$18,"")</f>
        <v/>
      </c>
      <c r="EL32" s="13" t="str">
        <f>IF(入力シート!EM31="〇",単価表!$D$19,"")</f>
        <v/>
      </c>
      <c r="EM32" s="13" t="str">
        <f>IF(入力シート!EN31="","",IF($EL$5="対象外","算定外",IF(入力シート!EN31="〇",単価表!$D$20)))</f>
        <v/>
      </c>
      <c r="EN32" s="16" t="str">
        <f t="shared" si="26"/>
        <v/>
      </c>
      <c r="EP32" s="13">
        <v>24</v>
      </c>
      <c r="EQ32" s="13" t="str">
        <f>IF(入力シート!EQ31="","",入力シート!EQ31)</f>
        <v>水</v>
      </c>
      <c r="ER32" s="14" t="str">
        <f>IF(入力シート!ES31="","",TIME(入力シート!ES31,入力シート!EU31,0))</f>
        <v/>
      </c>
      <c r="ES32" s="14" t="str">
        <f>IF(入力シート!EW31="","",TIME(入力シート!EW31,入力シート!EY31,0))</f>
        <v/>
      </c>
      <c r="ET32" s="14" t="str">
        <f t="shared" si="27"/>
        <v/>
      </c>
      <c r="EU32" s="14" t="str">
        <f t="shared" si="37"/>
        <v/>
      </c>
      <c r="EV32" s="14"/>
      <c r="EW32" s="80"/>
      <c r="EX32" s="80"/>
      <c r="EY32" s="94" t="str">
        <f>IF(AND($EW$9="S6",EU32="A"),単価表!$D$7,IF(AND($EW$9="S6",EU32="B"),単価表!$E$7,IF(AND($EW$9="S6",EU32="C"),単価表!$F$7,IF(AND($EW$9="S5",EU32="A"),単価表!$D$8,IF(AND($EW$9="S5",EU32="B"),単価表!$E$8,IF(AND($EW$9="S5",EU32="C"),単価表!$F$8,IF(AND($EW$9="S4",EU32="A"),単価表!$D$9,IF(AND($EW$9="S4",EU32="B"),単価表!$E$9,IF(AND($EW$9="S4",EU32="C"),単価表!$F$9,IF(AND($EW$9="S3",EU32="A"),単価表!$D$10,IF(AND($EW$9="S3",EU32="B"),単価表!$E$10,IF(AND($EW$9="S3",EU32="C"),単価表!$F$10,IF(AND($EW$9="J3",EU32="A"),単価表!$D$14,IF(AND($EW$9="J3",EU32="B"),単価表!$E$14,IF(AND($EW$9="J3",EU32="C"),単価表!$F$14,IF(AND($EW$9="J2",EU32="A"),単価表!$D$15,IF(AND($EW$9="J2",EU32="B"),単価表!$E$15,IF(AND($EW$9="J2",EU32="C"),単価表!$F$15,IF(AND($EW$9="J1",EU32="A"),単価表!$D$16,IF(AND($EW$9="J1",EU32="B"),単価表!$E$16,IF(AND($EW$9="J1",EU32="C"),単価表!$F$16,IF(AND($EW$9="J0",EU32="A"),単価表!$D$16,IF(AND($EW$9="J0",EU32="B"),単価表!$E$16,IF(AND($EW$9="J0",EU32="C"),単価表!$F$16,IF(AND($EW$9="S012",EU32="A"),単価表!$D$11,IF(AND($EW$9="S012",EU32="B"),単価表!$E$11,IF(AND($EW$9="S012",EU32="C"),単価表!$F$11,"")))))))))))))))))))))))))))</f>
        <v/>
      </c>
      <c r="EZ32" s="13" t="str">
        <f>IF(入力シート!FA31="〇",単価表!$D$18,"")</f>
        <v/>
      </c>
      <c r="FA32" s="13" t="str">
        <f>IF(入力シート!FB31="〇",単価表!$D$18,"")</f>
        <v/>
      </c>
      <c r="FB32" s="13" t="str">
        <f>IF(入力シート!FC31="〇",単価表!$D$19,"")</f>
        <v/>
      </c>
      <c r="FC32" s="13" t="str">
        <f>IF(入力シート!FD31="","",IF($FB$5="対象外","算定外",IF(入力シート!FD31="〇",単価表!$D$20)))</f>
        <v/>
      </c>
      <c r="FD32" s="16" t="str">
        <f t="shared" si="29"/>
        <v/>
      </c>
    </row>
    <row r="33" spans="2:160" x14ac:dyDescent="0.45">
      <c r="B33" s="13">
        <v>25</v>
      </c>
      <c r="C33" s="13" t="str">
        <f>IF(入力シート!C32="","",入力シート!C32)</f>
        <v>木</v>
      </c>
      <c r="D33" s="14" t="str">
        <f>IF(入力シート!E32="","",TIME(入力シート!E32,入力シート!G32,0))</f>
        <v/>
      </c>
      <c r="E33" s="14" t="str">
        <f>IF(入力シート!I32="","",TIME(入力シート!I32,入力シート!K32,0))</f>
        <v/>
      </c>
      <c r="F33" s="14" t="str">
        <f t="shared" si="0"/>
        <v/>
      </c>
      <c r="G33" s="14" t="str">
        <f t="shared" si="1"/>
        <v/>
      </c>
      <c r="H33" s="14"/>
      <c r="I33" s="15"/>
      <c r="J33" s="15"/>
      <c r="K33" s="94" t="str">
        <f>IF(AND($I$9="S6",G33="A"),単価表!$D$7,IF(AND($I$9="S6",G33="B"),単価表!$E$7,IF(AND($I$9="S6",G33="C"),単価表!$F$7,IF(AND($I$9="S5",G33="A"),単価表!$D$8,IF(AND($I$9="S5",G33="B"),単価表!$E$8,IF(AND($I$9="S5",G33="C"),単価表!$F$8,IF(AND($I$9="S4",G33="A"),単価表!$D$9,IF(AND($I$9="S4",G33="B"),単価表!$E$9,IF(AND($I$9="S4",G33="C"),単価表!$F$9,IF(AND($I$9="S3",G33="A"),単価表!$D$10,IF(AND($I$9="S3",G33="B"),単価表!$E$10,IF(AND($I$9="S3",G33="C"),単価表!$F$10,IF(AND($I$9="J3",G33="A"),単価表!$D$14,IF(AND($I$9="J3",G33="B"),単価表!$E$14,IF(AND($I$9="J3",G33="C"),単価表!$F$14,IF(AND($I$9="J2",G33="A"),単価表!$D$15,IF(AND($I$9="J2",G33="B"),単価表!$E$15,IF(AND($I$9="J2",G33="C"),単価表!$F$15,IF(AND($I$9="J1",G33="A"),単価表!$D$16,IF(AND($I$9="J1",G33="B"),単価表!$E$16,IF(AND($I$9="J1",G33="C"),単価表!$F$16,IF(AND($I$9="J0",G33="A"),単価表!$D$16,IF(AND($I$9="J0",G33="B"),単価表!$E$16,IF(AND($I$9="J0",G33="C"),単価表!$F$16,IF(AND($I$9="S012",G33="A"),単価表!$D$11,IF(AND($I$9="S012",G33="B"),単価表!$E$11,IF(AND($I$9="S012",G33="C"),単価表!$F$11,"")))))))))))))))))))))))))))</f>
        <v/>
      </c>
      <c r="L33" s="13" t="str">
        <f>IF(入力シート!M32="〇",単価表!$D$18,"")</f>
        <v/>
      </c>
      <c r="M33" s="13" t="str">
        <f>IF(入力シート!N32="〇",単価表!$D$18,"")</f>
        <v/>
      </c>
      <c r="N33" s="13" t="str">
        <f>IF(入力シート!O32="〇",単価表!$D$19,"")</f>
        <v/>
      </c>
      <c r="O33" s="13" t="str">
        <f>IF(入力シート!P32="","",IF($N$5="対象外","算定外",IF(入力シート!P32="〇",単価表!$D$20)))</f>
        <v/>
      </c>
      <c r="P33" s="16" t="str">
        <f t="shared" si="2"/>
        <v/>
      </c>
      <c r="R33" s="13">
        <v>25</v>
      </c>
      <c r="S33" s="13" t="str">
        <f>IF(入力シート!S32="","",入力シート!S32)</f>
        <v>木</v>
      </c>
      <c r="T33" s="14" t="str">
        <f>IF(入力シート!U32="","",TIME(入力シート!U32,入力シート!W32,0))</f>
        <v/>
      </c>
      <c r="U33" s="14" t="str">
        <f>IF(入力シート!Y32="","",TIME(入力シート!Y32,入力シート!AA32,0))</f>
        <v/>
      </c>
      <c r="V33" s="14" t="str">
        <f t="shared" si="3"/>
        <v/>
      </c>
      <c r="W33" s="14" t="str">
        <f t="shared" si="4"/>
        <v/>
      </c>
      <c r="X33" s="14"/>
      <c r="Y33" s="15"/>
      <c r="Z33" s="15"/>
      <c r="AA33" s="94" t="str">
        <f>IF(AND($Y$9="S6",W33="A"),単価表!$D$7,IF(AND($Y$9="S6",W33="B"),単価表!$E$7,IF(AND($Y$9="S6",W33="C"),単価表!$F$7,IF(AND($Y$9="S5",W33="A"),単価表!$D$8,IF(AND($Y$9="S5",W33="B"),単価表!$E$8,IF(AND($Y$9="S5",W33="C"),単価表!$F$8,IF(AND($Y$9="S4",W33="A"),単価表!$D$9,IF(AND($Y$9="S4",W33="B"),単価表!$E$9,IF(AND($Y$9="S4",W33="C"),単価表!$F$9,IF(AND($Y$9="S3",W33="A"),単価表!$D$10,IF(AND($Y$9="S3",W33="B"),単価表!$E$10,IF(AND($Y$9="S3",W33="C"),単価表!$F$10,IF(AND($Y$9="J3",W33="A"),単価表!$D$14,IF(AND($Y$9="J3",W33="B"),単価表!$E$14,IF(AND($Y$9="J3",W33="C"),単価表!$F$14,IF(AND($Y$9="J2",W33="A"),単価表!$D$15,IF(AND($Y$9="J2",W33="B"),単価表!$E$15,IF(AND($Y$9="J2",W33="C"),単価表!$F$15,IF(AND($Y$9="J1",W33="A"),単価表!$D$16,IF(AND($Y$9="J1",W33="B"),単価表!$E$16,IF(AND($Y$9="J1",W33="C"),単価表!$F$16,IF(AND($Y$9="J0",W33="A"),単価表!$D$16,IF(AND($Y$9="J0",W33="B"),単価表!$E$16,IF(AND($Y$9="J0",W33="C"),単価表!$F$16,IF(AND($Y$9="S012",W33="A"),単価表!$D$11,IF(AND($Y$9="S012",W33="B"),単価表!$E$11,IF(AND($Y$9="S012",W33="C"),単価表!$F$11,"")))))))))))))))))))))))))))</f>
        <v/>
      </c>
      <c r="AB33" s="13" t="str">
        <f>IF(入力シート!AC32="〇",単価表!$D$18,"")</f>
        <v/>
      </c>
      <c r="AC33" s="13" t="str">
        <f>IF(入力シート!AD32="〇",単価表!$D$18,"")</f>
        <v/>
      </c>
      <c r="AD33" s="13" t="str">
        <f>IF(入力シート!AE32="〇",単価表!$D$19,"")</f>
        <v/>
      </c>
      <c r="AE33" s="13" t="str">
        <f>IF(入力シート!AF32="","",IF($AE$5="対象外","算定外",IF(入力シート!AF32="〇",単価表!$D$20)))</f>
        <v/>
      </c>
      <c r="AF33" s="16" t="str">
        <f t="shared" si="5"/>
        <v/>
      </c>
      <c r="AH33" s="13">
        <v>25</v>
      </c>
      <c r="AI33" s="13" t="str">
        <f>IF(入力シート!AI32="","",入力シート!AI32)</f>
        <v>木</v>
      </c>
      <c r="AJ33" s="14" t="str">
        <f>IF(入力シート!AK32="","",TIME(入力シート!AK32,入力シート!AM32,0))</f>
        <v/>
      </c>
      <c r="AK33" s="14" t="str">
        <f>IF(入力シート!AO32="","",TIME(入力シート!AO32,入力シート!AQ32,0))</f>
        <v/>
      </c>
      <c r="AL33" s="14" t="str">
        <f t="shared" si="6"/>
        <v/>
      </c>
      <c r="AM33" s="14" t="str">
        <f t="shared" si="30"/>
        <v/>
      </c>
      <c r="AN33" s="14"/>
      <c r="AO33" s="80"/>
      <c r="AP33" s="80"/>
      <c r="AQ33" s="94" t="str">
        <f>IF(AND($AO$9="S6",AM33="A"),単価表!$D$7,IF(AND($AO$9="S6",AM33="B"),単価表!$E$7,IF(AND($AO$9="S6",AM33="C"),単価表!$F$7,IF(AND($AO$9="S5",AM33="A"),単価表!$D$8,IF(AND($AO$9="S5",AM33="B"),単価表!$E$8,IF(AND($AO$9="S5",AM33="C"),単価表!$F$8,IF(AND($AO$9="S4",AM33="A"),単価表!$D$9,IF(AND($AO$9="S4",AM33="B"),単価表!$E$9,IF(AND($AO$9="S4",AM33="C"),単価表!$F$9,IF(AND($AO$9="S3",AM33="A"),単価表!$D$10,IF(AND($AO$9="S3",AM33="B"),単価表!$E$10,IF(AND($AO$9="S3",AM33="C"),単価表!$F$10,IF(AND($AO$9="J3",AM33="A"),単価表!$D$14,IF(AND($AO$9="J3",AM33="B"),単価表!$E$14,IF(AND($AO$9="J3",AM33="C"),単価表!$F$14,IF(AND($AO$9="J2",AM33="A"),単価表!$D$15,IF(AND($AO$9="J2",AM33="B"),単価表!$E$15,IF(AND($AO$9="J2",AM33="C"),単価表!$F$15,IF(AND($AO$9="J1",AM33="A"),単価表!$D$16,IF(AND($AO$9="J1",AM33="B"),単価表!$E$16,IF(AND($AO$9="J1",AM33="C"),単価表!$F$16,IF(AND($AO$9="J0",AM33="A"),単価表!$D$16,IF(AND($AO$9="J0",AM33="B"),単価表!$E$16,IF(AND($AO$9="J0",AM33="C"),単価表!$F$16,IF(AND($AO$9="S012",AM33="A"),単価表!$D$11,IF(AND($AO$9="S012",AM33="B"),単価表!$E$11,IF(AND($AO$9="S012",AM33="C"),単価表!$F$11,"")))))))))))))))))))))))))))</f>
        <v/>
      </c>
      <c r="AR33" s="13" t="str">
        <f>IF(入力シート!AS32="〇",単価表!$D$18,"")</f>
        <v/>
      </c>
      <c r="AS33" s="13" t="str">
        <f>IF(入力シート!AT32="〇",単価表!$D$18,"")</f>
        <v/>
      </c>
      <c r="AT33" s="13" t="str">
        <f>IF(入力シート!AU32="〇",単価表!$D$19,"")</f>
        <v/>
      </c>
      <c r="AU33" s="13" t="str">
        <f>IF(入力シート!AV32="","",IF($AT$5="対象外","算定外",IF(入力シート!AV32="〇",単価表!$D$20)))</f>
        <v/>
      </c>
      <c r="AV33" s="16" t="str">
        <f t="shared" si="8"/>
        <v/>
      </c>
      <c r="AX33" s="13">
        <v>25</v>
      </c>
      <c r="AY33" s="13" t="str">
        <f>IF(入力シート!AY32="","",入力シート!AY32)</f>
        <v>木</v>
      </c>
      <c r="AZ33" s="14" t="str">
        <f>IF(入力シート!BA32="","",TIME(入力シート!BA32,入力シート!BC32,0))</f>
        <v/>
      </c>
      <c r="BA33" s="14" t="str">
        <f>IF(入力シート!BE32="","",TIME(入力シート!BE32,入力シート!BG32,0))</f>
        <v/>
      </c>
      <c r="BB33" s="14" t="str">
        <f t="shared" si="9"/>
        <v/>
      </c>
      <c r="BC33" s="14" t="str">
        <f t="shared" si="31"/>
        <v/>
      </c>
      <c r="BD33" s="14"/>
      <c r="BE33" s="80"/>
      <c r="BF33" s="80"/>
      <c r="BG33" s="94" t="str">
        <f>IF(AND($BE$9="S6",BC33="A"),単価表!$D$7,IF(AND($BE$9="S6",BC33="B"),単価表!$E$7,IF(AND($BE$9="S6",BC33="C"),単価表!$F$7,IF(AND($BE$9="S5",BC33="A"),単価表!$D$8,IF(AND($BE$9="S5",BC33="B"),単価表!$E$8,IF(AND($BE$9="S5",BC33="C"),単価表!$F$8,IF(AND($BE$9="S4",BC33="A"),単価表!$D$9,IF(AND($BE$9="S4",BC33="B"),単価表!$E$9,IF(AND($BE$9="S4",BC33="C"),単価表!$F$9,IF(AND($BE$9="S3",BC33="A"),単価表!$D$10,IF(AND($BE$9="S3",BC33="B"),単価表!$E$10,IF(AND($BE$9="S3",BC33="C"),単価表!$F$10,IF(AND($BE$9="J3",BC33="A"),単価表!$D$14,IF(AND($BE$9="J3",BC33="B"),単価表!$E$14,IF(AND($BE$9="J3",BC33="C"),単価表!$F$14,IF(AND($BE$9="J2",BC33="A"),単価表!$D$15,IF(AND($BE$9="J2",BC33="B"),単価表!$E$15,IF(AND($BE$9="J2",BC33="C"),単価表!$F$15,IF(AND($BE$9="J1",BC33="A"),単価表!$D$16,IF(AND($BE$9="J1",BC33="B"),単価表!$E$16,IF(AND($BE$9="J1",BC33="C"),単価表!$F$16,IF(AND($BE$9="J0",BC33="A"),単価表!$D$16,IF(AND($BE$9="J0",BC33="B"),単価表!$E$16,IF(AND($BE$9="J0",BC33="C"),単価表!$F$16,IF(AND($BE$9="S012",BC33="A"),単価表!$D$11,IF(AND($BE$9="S012",BC33="B"),単価表!$E$11,IF(AND($BE$9="S012",BC33="C"),単価表!$F$11,"")))))))))))))))))))))))))))</f>
        <v/>
      </c>
      <c r="BH33" s="13" t="str">
        <f>IF(入力シート!BI32="〇",単価表!$D$18,"")</f>
        <v/>
      </c>
      <c r="BI33" s="13" t="str">
        <f>IF(入力シート!BJ32="〇",単価表!$D$18,"")</f>
        <v/>
      </c>
      <c r="BJ33" s="13" t="str">
        <f>IF(入力シート!BK32="〇",単価表!$D$19,"")</f>
        <v/>
      </c>
      <c r="BK33" s="13" t="str">
        <f>IF(入力シート!BL32="","",IF($BJ$5="対象外","算定外",IF(入力シート!BL32="〇",単価表!$D$20)))</f>
        <v/>
      </c>
      <c r="BL33" s="16" t="str">
        <f t="shared" si="11"/>
        <v/>
      </c>
      <c r="BN33" s="13">
        <v>25</v>
      </c>
      <c r="BO33" s="13" t="str">
        <f>IF(入力シート!BO32="","",入力シート!BO32)</f>
        <v>木</v>
      </c>
      <c r="BP33" s="14" t="str">
        <f>IF(入力シート!BQ32="","",TIME(入力シート!BQ32,入力シート!BS32,0))</f>
        <v/>
      </c>
      <c r="BQ33" s="14" t="str">
        <f>IF(入力シート!BU32="","",TIME(入力シート!BU32,入力シート!BW32,0))</f>
        <v/>
      </c>
      <c r="BR33" s="14" t="str">
        <f t="shared" si="12"/>
        <v/>
      </c>
      <c r="BS33" s="14" t="str">
        <f t="shared" si="32"/>
        <v/>
      </c>
      <c r="BT33" s="14"/>
      <c r="BU33" s="80"/>
      <c r="BV33" s="80"/>
      <c r="BW33" s="94" t="str">
        <f>IF(AND($BU$9="S6",BS33="A"),単価表!$D$7,IF(AND($BU$9="S6",BS33="B"),単価表!$E$7,IF(AND($BU$9="S6",BS33="C"),単価表!$F$7,IF(AND($BU$9="S5",BS33="A"),単価表!$D$8,IF(AND($BU$9="S5",BS33="B"),単価表!$E$8,IF(AND($BU$9="S5",BS33="C"),単価表!$F$8,IF(AND($BU$9="S4",BS33="A"),単価表!$D$9,IF(AND($BU$9="S4",BS33="B"),単価表!$E$9,IF(AND($BU$9="S4",BS33="C"),単価表!$F$9,IF(AND($BU$9="S3",BS33="A"),単価表!$D$10,IF(AND($BU$9="S3",BS33="B"),単価表!$E$10,IF(AND($BU$9="S3",BS33="C"),単価表!$F$10,IF(AND($BU$9="J3",BS33="A"),単価表!$D$14,IF(AND($BU$9="J3",BS33="B"),単価表!$E$14,IF(AND($BU$9="J3",BS33="C"),単価表!$F$14,IF(AND($BU$9="J2",BS33="A"),単価表!$D$15,IF(AND($BU$9="J2",BS33="B"),単価表!$E$15,IF(AND($BU$9="J2",BS33="C"),単価表!$F$15,IF(AND($BU$9="J1",BS33="A"),単価表!$D$16,IF(AND($BU$9="J1",BS33="B"),単価表!$E$16,IF(AND($BU$9="J1",BS33="C"),単価表!$F$16,IF(AND($BU$9="J0",BS33="A"),単価表!$D$16,IF(AND($BU$9="J0",BS33="B"),単価表!$E$16,IF(AND($BU$9="J0",BS33="C"),単価表!$F$16,IF(AND($BU$9="S012",BS33="A"),単価表!$D$11,IF(AND($BU$9="S012",BS33="B"),単価表!$E$11,IF(AND($BU$9="S012",BS33="C"),単価表!$F$11,"")))))))))))))))))))))))))))</f>
        <v/>
      </c>
      <c r="BX33" s="13" t="str">
        <f>IF(入力シート!BY32="〇",単価表!$D$18,"")</f>
        <v/>
      </c>
      <c r="BY33" s="13" t="str">
        <f>IF(入力シート!BZ32="〇",単価表!$D$18,"")</f>
        <v/>
      </c>
      <c r="BZ33" s="13" t="str">
        <f>IF(入力シート!CA32="〇",単価表!$D$19,"")</f>
        <v/>
      </c>
      <c r="CA33" s="13" t="str">
        <f>IF(入力シート!CB32="","",IF($BZ$5="対象外","算定外",IF(入力シート!CB32="〇",単価表!$D$20)))</f>
        <v/>
      </c>
      <c r="CB33" s="16" t="str">
        <f t="shared" si="14"/>
        <v/>
      </c>
      <c r="CD33" s="13">
        <v>25</v>
      </c>
      <c r="CE33" s="13" t="str">
        <f>IF(入力シート!CE32="","",入力シート!CE32)</f>
        <v>木</v>
      </c>
      <c r="CF33" s="14" t="str">
        <f>IF(入力シート!CG32="","",TIME(入力シート!CG32,入力シート!CI32,0))</f>
        <v/>
      </c>
      <c r="CG33" s="14" t="str">
        <f>IF(入力シート!CK32="","",TIME(入力シート!CK32,入力シート!CM32,0))</f>
        <v/>
      </c>
      <c r="CH33" s="14" t="str">
        <f t="shared" si="15"/>
        <v/>
      </c>
      <c r="CI33" s="14" t="str">
        <f t="shared" si="33"/>
        <v/>
      </c>
      <c r="CJ33" s="14"/>
      <c r="CK33" s="80"/>
      <c r="CL33" s="80"/>
      <c r="CM33" s="94" t="str">
        <f>IF(AND($CK$9="S6",CI33="A"),単価表!$D$7,IF(AND($CK$9="S6",CI33="B"),単価表!$E$7,IF(AND($CK$9="S6",CI33="C"),単価表!$F$7,IF(AND($CK$9="S5",CI33="A"),単価表!$D$8,IF(AND($CK$9="S5",CI33="B"),単価表!$E$8,IF(AND($CK$9="S5",CI33="C"),単価表!$F$8,IF(AND($CK$9="S4",CI33="A"),単価表!$D$9,IF(AND($CK$9="S4",CI33="B"),単価表!$E$9,IF(AND($CK$9="S4",CI33="C"),単価表!$F$9,IF(AND($CK$9="S3",CI33="A"),単価表!$D$10,IF(AND($CK$9="S3",CI33="B"),単価表!$E$10,IF(AND($CK$9="S3",CI33="C"),単価表!$F$10,IF(AND($CK$9="J3",CI33="A"),単価表!$D$14,IF(AND($CK$9="J3",CI33="B"),単価表!$E$14,IF(AND($CK$9="J3",CI33="C"),単価表!$F$14,IF(AND($CK$9="J2",CI33="A"),単価表!$D$15,IF(AND($CK$9="J2",CI33="B"),単価表!$E$15,IF(AND($CK$9="J2",CI33="C"),単価表!$F$15,IF(AND($CK$9="J1",CI33="A"),単価表!$D$16,IF(AND($CK$9="J1",CI33="B"),単価表!$E$16,IF(AND($CK$9="J1",CI33="C"),単価表!$F$16,IF(AND($CK$9="J0",CI33="A"),単価表!$D$16,IF(AND($CK$9="J0",CI33="B"),単価表!$E$16,IF(AND($CK$9="J0",CI33="C"),単価表!$F$16,IF(AND($CK$9="S012",CI33="A"),単価表!$D$11,IF(AND($CK$9="S012",CI33="B"),単価表!$E$11,IF(AND($CK$9="S012",CI33="C"),単価表!$F$11,"")))))))))))))))))))))))))))</f>
        <v/>
      </c>
      <c r="CN33" s="13" t="str">
        <f>IF(入力シート!CO32="〇",単価表!$D$18,"")</f>
        <v/>
      </c>
      <c r="CO33" s="13" t="str">
        <f>IF(入力シート!CP32="〇",単価表!$D$18,"")</f>
        <v/>
      </c>
      <c r="CP33" s="13" t="str">
        <f>IF(入力シート!CQ32="〇",単価表!$D$19,"")</f>
        <v/>
      </c>
      <c r="CQ33" s="13" t="str">
        <f>IF(入力シート!CR32="","",IF($CP$5="対象外","算定外",IF(入力シート!CR32="〇",単価表!$D$20)))</f>
        <v/>
      </c>
      <c r="CR33" s="16" t="str">
        <f t="shared" si="17"/>
        <v/>
      </c>
      <c r="CT33" s="13">
        <v>25</v>
      </c>
      <c r="CU33" s="13" t="str">
        <f>IF(入力シート!CU32="","",入力シート!CU32)</f>
        <v>木</v>
      </c>
      <c r="CV33" s="14" t="str">
        <f>IF(入力シート!CW32="","",TIME(入力シート!CW32,入力シート!CY32,0))</f>
        <v/>
      </c>
      <c r="CW33" s="14" t="str">
        <f>IF(入力シート!DA32="","",TIME(入力シート!DA32,入力シート!DC32,0))</f>
        <v/>
      </c>
      <c r="CX33" s="14" t="str">
        <f t="shared" si="18"/>
        <v/>
      </c>
      <c r="CY33" s="14" t="str">
        <f t="shared" si="34"/>
        <v/>
      </c>
      <c r="CZ33" s="14"/>
      <c r="DA33" s="80"/>
      <c r="DB33" s="80"/>
      <c r="DC33" s="94" t="str">
        <f>IF(AND($DA$9="S6",CY33="A"),単価表!$D$7,IF(AND($DA$9="S6",CY33="B"),単価表!$E$7,IF(AND($DA$9="S6",CY33="C"),単価表!$F$7,IF(AND($DA$9="S5",CY33="A"),単価表!$D$8,IF(AND($DA$9="S5",CY33="B"),単価表!$E$8,IF(AND($DA$9="S5",CY33="C"),単価表!$F$8,IF(AND($DA$9="S4",CY33="A"),単価表!$D$9,IF(AND($DA$9="S4",CY33="B"),単価表!$E$9,IF(AND($DA$9="S4",CY33="C"),単価表!$F$9,IF(AND($DA$9="S3",CY33="A"),単価表!$D$10,IF(AND($DA$9="S3",CY33="B"),単価表!$E$10,IF(AND($DA$9="S3",CY33="C"),単価表!$F$10,IF(AND($DA$9="J3",CY33="A"),単価表!$D$14,IF(AND($DA$9="J3",CY33="B"),単価表!$E$14,IF(AND($DA$9="J3",CY33="C"),単価表!$F$14,IF(AND($DA$9="J2",CY33="A"),単価表!$D$15,IF(AND($DA$9="J2",CY33="B"),単価表!$E$15,IF(AND($DA$9="J2",CY33="C"),単価表!$F$15,IF(AND($DA$9="J1",CY33="A"),単価表!$D$16,IF(AND($DA$9="J1",CY33="B"),単価表!$E$16,IF(AND($DA$9="J1",CY33="C"),単価表!$F$16,IF(AND($DA$9="J0",CY33="A"),単価表!$D$16,IF(AND($DA$9="J0",CY33="B"),単価表!$E$16,IF(AND($DA$9="J0",CY33="C"),単価表!$F$16,IF(AND($DA$9="S012",CY33="A"),単価表!$D$11,IF(AND($DA$9="S012",CY33="B"),単価表!$E$11,IF(AND($DA$9="S012",CY33="C"),単価表!$F$11,"")))))))))))))))))))))))))))</f>
        <v/>
      </c>
      <c r="DD33" s="13" t="str">
        <f>IF(入力シート!DE32="〇",単価表!$D$18,"")</f>
        <v/>
      </c>
      <c r="DE33" s="13" t="str">
        <f>IF(入力シート!DF32="〇",単価表!$D$18,"")</f>
        <v/>
      </c>
      <c r="DF33" s="13" t="str">
        <f>IF(入力シート!DG32="〇",単価表!$D$19,"")</f>
        <v/>
      </c>
      <c r="DG33" s="13" t="str">
        <f>IF(入力シート!DH32="","",IF($DF$5="対象外","算定外",IF(入力シート!DH32="〇",単価表!$D$20)))</f>
        <v/>
      </c>
      <c r="DH33" s="16" t="str">
        <f t="shared" si="20"/>
        <v/>
      </c>
      <c r="DJ33" s="13">
        <v>25</v>
      </c>
      <c r="DK33" s="13" t="str">
        <f>IF(入力シート!DK32="","",入力シート!DK32)</f>
        <v>木</v>
      </c>
      <c r="DL33" s="14" t="str">
        <f>IF(入力シート!DM32="","",TIME(入力シート!DM32,入力シート!DO32,0))</f>
        <v/>
      </c>
      <c r="DM33" s="14" t="str">
        <f>IF(入力シート!DQ32="","",TIME(入力シート!DQ32,入力シート!DS32,0))</f>
        <v/>
      </c>
      <c r="DN33" s="14" t="str">
        <f t="shared" si="21"/>
        <v/>
      </c>
      <c r="DO33" s="14" t="str">
        <f t="shared" si="35"/>
        <v/>
      </c>
      <c r="DP33" s="14"/>
      <c r="DQ33" s="80"/>
      <c r="DR33" s="80"/>
      <c r="DS33" s="94" t="str">
        <f>IF(AND($DQ$9="S6",DO33="A"),単価表!$D$7,IF(AND($DQ$9="S6",DO33="B"),単価表!$E$7,IF(AND($DQ$9="S6",DO33="C"),単価表!$F$7,IF(AND($DQ$9="S5",DO33="A"),単価表!$D$8,IF(AND($DQ$9="S5",DO33="B"),単価表!$E$8,IF(AND($DQ$9="S5",DO33="C"),単価表!$F$8,IF(AND($DQ$9="S4",DO33="A"),単価表!$D$9,IF(AND($DQ$9="S4",DO33="B"),単価表!$E$9,IF(AND($DQ$9="S4",DO33="C"),単価表!$F$9,IF(AND($DQ$9="S3",DO33="A"),単価表!$D$10,IF(AND($DQ$9="S3",DO33="B"),単価表!$E$10,IF(AND($DQ$9="S3",DO33="C"),単価表!$F$10,IF(AND($DQ$9="J3",DO33="A"),単価表!$D$14,IF(AND($DQ$9="J3",DO33="B"),単価表!$E$14,IF(AND($DQ$9="J3",DO33="C"),単価表!$F$14,IF(AND($DQ$9="J2",DO33="A"),単価表!$D$15,IF(AND($DQ$9="J2",DO33="B"),単価表!$E$15,IF(AND($DQ$9="J2",DO33="C"),単価表!$F$15,IF(AND($DQ$9="J1",DO33="A"),単価表!$D$16,IF(AND($DQ$9="J1",DO33="B"),単価表!$E$16,IF(AND($DQ$9="J1",DO33="C"),単価表!$F$16,IF(AND($DQ$9="J0",DO33="A"),単価表!$D$16,IF(AND($DQ$9="J0",DO33="B"),単価表!$E$16,IF(AND($DQ$9="J0",DO33="C"),単価表!$F$16,IF(AND($DQ$9="S012",DO33="A"),単価表!$D$11,IF(AND($DQ$9="S012",DO33="B"),単価表!$E$11,IF(AND($DQ$9="S012",DO33="C"),単価表!$F$11,"")))))))))))))))))))))))))))</f>
        <v/>
      </c>
      <c r="DT33" s="13" t="str">
        <f>IF(入力シート!DU32="〇",単価表!$D$18,"")</f>
        <v/>
      </c>
      <c r="DU33" s="13" t="str">
        <f>IF(入力シート!DV32="〇",単価表!$D$18,"")</f>
        <v/>
      </c>
      <c r="DV33" s="13" t="str">
        <f>IF(入力シート!DW32="〇",単価表!$D$19,"")</f>
        <v/>
      </c>
      <c r="DW33" s="13" t="str">
        <f>IF(入力シート!DX32="","",IF($DV$5="対象外","算定外",IF(入力シート!DX32="〇",単価表!$D$20)))</f>
        <v/>
      </c>
      <c r="DX33" s="16" t="str">
        <f t="shared" si="23"/>
        <v/>
      </c>
      <c r="DZ33" s="13">
        <v>25</v>
      </c>
      <c r="EA33" s="13" t="str">
        <f>IF(入力シート!EA32="","",入力シート!EA32)</f>
        <v>木</v>
      </c>
      <c r="EB33" s="14" t="str">
        <f>IF(入力シート!EC32="","",TIME(入力シート!EC32,入力シート!EE32,0))</f>
        <v/>
      </c>
      <c r="EC33" s="14" t="str">
        <f>IF(入力シート!EG32="","",TIME(入力シート!EG32,入力シート!EI32,0))</f>
        <v/>
      </c>
      <c r="ED33" s="14" t="str">
        <f t="shared" si="24"/>
        <v/>
      </c>
      <c r="EE33" s="14" t="str">
        <f t="shared" si="36"/>
        <v/>
      </c>
      <c r="EF33" s="14"/>
      <c r="EG33" s="80"/>
      <c r="EH33" s="80"/>
      <c r="EI33" s="94" t="str">
        <f>IF(AND($EG$9="S6",EE33="A"),単価表!$D$7,IF(AND($EG$9="S6",EE33="B"),単価表!$E$7,IF(AND($EG$9="S6",EE33="C"),単価表!$F$7,IF(AND($EG$9="S5",EE33="A"),単価表!$D$8,IF(AND($EG$9="S5",EE33="B"),単価表!$E$8,IF(AND($EG$9="S5",EE33="C"),単価表!$F$8,IF(AND($EG$9="S4",EE33="A"),単価表!$D$9,IF(AND($EG$9="S4",EE33="B"),単価表!$E$9,IF(AND($EG$9="S4",EE33="C"),単価表!$F$9,IF(AND($EG$9="S3",EE33="A"),単価表!$D$10,IF(AND($EG$9="S3",EE33="B"),単価表!$E$10,IF(AND($EG$9="S3",EE33="C"),単価表!$F$10,IF(AND($EG$9="J3",EE33="A"),単価表!$D$14,IF(AND($EG$9="J3",EE33="B"),単価表!$E$14,IF(AND($EG$9="J3",EE33="C"),単価表!$F$14,IF(AND($EG$9="J2",EE33="A"),単価表!$D$15,IF(AND($EG$9="J2",EE33="B"),単価表!$E$15,IF(AND($EG$9="J2",EE33="C"),単価表!$F$15,IF(AND($EG$9="J1",EE33="A"),単価表!$D$16,IF(AND($EG$9="J1",EE33="B"),単価表!$E$16,IF(AND($EG$9="J1",EE33="C"),単価表!$F$16,IF(AND($EG$9="J0",EE33="A"),単価表!$D$16,IF(AND($EG$9="J0",EE33="B"),単価表!$E$16,IF(AND($EG$9="J0",EE33="C"),単価表!$F$16,IF(AND($EG$9="S012",EE33="A"),単価表!$D$11,IF(AND($EG$9="S012",EE33="B"),単価表!$E$11,IF(AND($EG$9="S012",EE33="C"),単価表!$F$11,"")))))))))))))))))))))))))))</f>
        <v/>
      </c>
      <c r="EJ33" s="13" t="str">
        <f>IF(入力シート!EK32="〇",単価表!$D$18,"")</f>
        <v/>
      </c>
      <c r="EK33" s="13" t="str">
        <f>IF(入力シート!EL32="〇",単価表!$D$18,"")</f>
        <v/>
      </c>
      <c r="EL33" s="13" t="str">
        <f>IF(入力シート!EM32="〇",単価表!$D$19,"")</f>
        <v/>
      </c>
      <c r="EM33" s="13" t="str">
        <f>IF(入力シート!EN32="","",IF($EL$5="対象外","算定外",IF(入力シート!EN32="〇",単価表!$D$20)))</f>
        <v/>
      </c>
      <c r="EN33" s="16" t="str">
        <f t="shared" si="26"/>
        <v/>
      </c>
      <c r="EP33" s="13">
        <v>25</v>
      </c>
      <c r="EQ33" s="13" t="str">
        <f>IF(入力シート!EQ32="","",入力シート!EQ32)</f>
        <v>木</v>
      </c>
      <c r="ER33" s="14" t="str">
        <f>IF(入力シート!ES32="","",TIME(入力シート!ES32,入力シート!EU32,0))</f>
        <v/>
      </c>
      <c r="ES33" s="14" t="str">
        <f>IF(入力シート!EW32="","",TIME(入力シート!EW32,入力シート!EY32,0))</f>
        <v/>
      </c>
      <c r="ET33" s="14" t="str">
        <f t="shared" si="27"/>
        <v/>
      </c>
      <c r="EU33" s="14" t="str">
        <f t="shared" si="37"/>
        <v/>
      </c>
      <c r="EV33" s="14"/>
      <c r="EW33" s="80"/>
      <c r="EX33" s="80"/>
      <c r="EY33" s="94" t="str">
        <f>IF(AND($EW$9="S6",EU33="A"),単価表!$D$7,IF(AND($EW$9="S6",EU33="B"),単価表!$E$7,IF(AND($EW$9="S6",EU33="C"),単価表!$F$7,IF(AND($EW$9="S5",EU33="A"),単価表!$D$8,IF(AND($EW$9="S5",EU33="B"),単価表!$E$8,IF(AND($EW$9="S5",EU33="C"),単価表!$F$8,IF(AND($EW$9="S4",EU33="A"),単価表!$D$9,IF(AND($EW$9="S4",EU33="B"),単価表!$E$9,IF(AND($EW$9="S4",EU33="C"),単価表!$F$9,IF(AND($EW$9="S3",EU33="A"),単価表!$D$10,IF(AND($EW$9="S3",EU33="B"),単価表!$E$10,IF(AND($EW$9="S3",EU33="C"),単価表!$F$10,IF(AND($EW$9="J3",EU33="A"),単価表!$D$14,IF(AND($EW$9="J3",EU33="B"),単価表!$E$14,IF(AND($EW$9="J3",EU33="C"),単価表!$F$14,IF(AND($EW$9="J2",EU33="A"),単価表!$D$15,IF(AND($EW$9="J2",EU33="B"),単価表!$E$15,IF(AND($EW$9="J2",EU33="C"),単価表!$F$15,IF(AND($EW$9="J1",EU33="A"),単価表!$D$16,IF(AND($EW$9="J1",EU33="B"),単価表!$E$16,IF(AND($EW$9="J1",EU33="C"),単価表!$F$16,IF(AND($EW$9="J0",EU33="A"),単価表!$D$16,IF(AND($EW$9="J0",EU33="B"),単価表!$E$16,IF(AND($EW$9="J0",EU33="C"),単価表!$F$16,IF(AND($EW$9="S012",EU33="A"),単価表!$D$11,IF(AND($EW$9="S012",EU33="B"),単価表!$E$11,IF(AND($EW$9="S012",EU33="C"),単価表!$F$11,"")))))))))))))))))))))))))))</f>
        <v/>
      </c>
      <c r="EZ33" s="13" t="str">
        <f>IF(入力シート!FA32="〇",単価表!$D$18,"")</f>
        <v/>
      </c>
      <c r="FA33" s="13" t="str">
        <f>IF(入力シート!FB32="〇",単価表!$D$18,"")</f>
        <v/>
      </c>
      <c r="FB33" s="13" t="str">
        <f>IF(入力シート!FC32="〇",単価表!$D$19,"")</f>
        <v/>
      </c>
      <c r="FC33" s="13" t="str">
        <f>IF(入力シート!FD32="","",IF($FB$5="対象外","算定外",IF(入力シート!FD32="〇",単価表!$D$20)))</f>
        <v/>
      </c>
      <c r="FD33" s="16" t="str">
        <f t="shared" si="29"/>
        <v/>
      </c>
    </row>
    <row r="34" spans="2:160" x14ac:dyDescent="0.45">
      <c r="B34" s="13">
        <v>26</v>
      </c>
      <c r="C34" s="13" t="str">
        <f>IF(入力シート!C33="","",入力シート!C33)</f>
        <v>金</v>
      </c>
      <c r="D34" s="14" t="str">
        <f>IF(入力シート!E33="","",TIME(入力シート!E33,入力シート!G33,0))</f>
        <v/>
      </c>
      <c r="E34" s="14" t="str">
        <f>IF(入力シート!I33="","",TIME(入力シート!I33,入力シート!K33,0))</f>
        <v/>
      </c>
      <c r="F34" s="14" t="str">
        <f t="shared" si="0"/>
        <v/>
      </c>
      <c r="G34" s="14" t="str">
        <f t="shared" si="1"/>
        <v/>
      </c>
      <c r="H34" s="14"/>
      <c r="I34" s="15"/>
      <c r="J34" s="15"/>
      <c r="K34" s="94" t="str">
        <f>IF(AND($I$9="S6",G34="A"),単価表!$D$7,IF(AND($I$9="S6",G34="B"),単価表!$E$7,IF(AND($I$9="S6",G34="C"),単価表!$F$7,IF(AND($I$9="S5",G34="A"),単価表!$D$8,IF(AND($I$9="S5",G34="B"),単価表!$E$8,IF(AND($I$9="S5",G34="C"),単価表!$F$8,IF(AND($I$9="S4",G34="A"),単価表!$D$9,IF(AND($I$9="S4",G34="B"),単価表!$E$9,IF(AND($I$9="S4",G34="C"),単価表!$F$9,IF(AND($I$9="S3",G34="A"),単価表!$D$10,IF(AND($I$9="S3",G34="B"),単価表!$E$10,IF(AND($I$9="S3",G34="C"),単価表!$F$10,IF(AND($I$9="J3",G34="A"),単価表!$D$14,IF(AND($I$9="J3",G34="B"),単価表!$E$14,IF(AND($I$9="J3",G34="C"),単価表!$F$14,IF(AND($I$9="J2",G34="A"),単価表!$D$15,IF(AND($I$9="J2",G34="B"),単価表!$E$15,IF(AND($I$9="J2",G34="C"),単価表!$F$15,IF(AND($I$9="J1",G34="A"),単価表!$D$16,IF(AND($I$9="J1",G34="B"),単価表!$E$16,IF(AND($I$9="J1",G34="C"),単価表!$F$16,IF(AND($I$9="J0",G34="A"),単価表!$D$16,IF(AND($I$9="J0",G34="B"),単価表!$E$16,IF(AND($I$9="J0",G34="C"),単価表!$F$16,IF(AND($I$9="S012",G34="A"),単価表!$D$11,IF(AND($I$9="S012",G34="B"),単価表!$E$11,IF(AND($I$9="S012",G34="C"),単価表!$F$11,"")))))))))))))))))))))))))))</f>
        <v/>
      </c>
      <c r="L34" s="13" t="str">
        <f>IF(入力シート!M33="〇",単価表!$D$18,"")</f>
        <v/>
      </c>
      <c r="M34" s="13" t="str">
        <f>IF(入力シート!N33="〇",単価表!$D$18,"")</f>
        <v/>
      </c>
      <c r="N34" s="13" t="str">
        <f>IF(入力シート!O33="〇",単価表!$D$19,"")</f>
        <v/>
      </c>
      <c r="O34" s="13" t="str">
        <f>IF(入力シート!P33="","",IF($N$5="対象外","算定外",IF(入力シート!P33="〇",単価表!$D$20)))</f>
        <v/>
      </c>
      <c r="P34" s="16" t="str">
        <f t="shared" si="2"/>
        <v/>
      </c>
      <c r="R34" s="13">
        <v>26</v>
      </c>
      <c r="S34" s="13" t="str">
        <f>IF(入力シート!S33="","",入力シート!S33)</f>
        <v>金</v>
      </c>
      <c r="T34" s="14" t="str">
        <f>IF(入力シート!U33="","",TIME(入力シート!U33,入力シート!W33,0))</f>
        <v/>
      </c>
      <c r="U34" s="14" t="str">
        <f>IF(入力シート!Y33="","",TIME(入力シート!Y33,入力シート!AA33,0))</f>
        <v/>
      </c>
      <c r="V34" s="14" t="str">
        <f t="shared" si="3"/>
        <v/>
      </c>
      <c r="W34" s="14" t="str">
        <f t="shared" si="4"/>
        <v/>
      </c>
      <c r="X34" s="14"/>
      <c r="Y34" s="15"/>
      <c r="Z34" s="15"/>
      <c r="AA34" s="94" t="str">
        <f>IF(AND($Y$9="S6",W34="A"),単価表!$D$7,IF(AND($Y$9="S6",W34="B"),単価表!$E$7,IF(AND($Y$9="S6",W34="C"),単価表!$F$7,IF(AND($Y$9="S5",W34="A"),単価表!$D$8,IF(AND($Y$9="S5",W34="B"),単価表!$E$8,IF(AND($Y$9="S5",W34="C"),単価表!$F$8,IF(AND($Y$9="S4",W34="A"),単価表!$D$9,IF(AND($Y$9="S4",W34="B"),単価表!$E$9,IF(AND($Y$9="S4",W34="C"),単価表!$F$9,IF(AND($Y$9="S3",W34="A"),単価表!$D$10,IF(AND($Y$9="S3",W34="B"),単価表!$E$10,IF(AND($Y$9="S3",W34="C"),単価表!$F$10,IF(AND($Y$9="J3",W34="A"),単価表!$D$14,IF(AND($Y$9="J3",W34="B"),単価表!$E$14,IF(AND($Y$9="J3",W34="C"),単価表!$F$14,IF(AND($Y$9="J2",W34="A"),単価表!$D$15,IF(AND($Y$9="J2",W34="B"),単価表!$E$15,IF(AND($Y$9="J2",W34="C"),単価表!$F$15,IF(AND($Y$9="J1",W34="A"),単価表!$D$16,IF(AND($Y$9="J1",W34="B"),単価表!$E$16,IF(AND($Y$9="J1",W34="C"),単価表!$F$16,IF(AND($Y$9="J0",W34="A"),単価表!$D$16,IF(AND($Y$9="J0",W34="B"),単価表!$E$16,IF(AND($Y$9="J0",W34="C"),単価表!$F$16,IF(AND($Y$9="S012",W34="A"),単価表!$D$11,IF(AND($Y$9="S012",W34="B"),単価表!$E$11,IF(AND($Y$9="S012",W34="C"),単価表!$F$11,"")))))))))))))))))))))))))))</f>
        <v/>
      </c>
      <c r="AB34" s="13" t="str">
        <f>IF(入力シート!AC33="〇",単価表!$D$18,"")</f>
        <v/>
      </c>
      <c r="AC34" s="13" t="str">
        <f>IF(入力シート!AD33="〇",単価表!$D$18,"")</f>
        <v/>
      </c>
      <c r="AD34" s="13" t="str">
        <f>IF(入力シート!AE33="〇",単価表!$D$19,"")</f>
        <v/>
      </c>
      <c r="AE34" s="13" t="str">
        <f>IF(入力シート!AF33="","",IF($AE$5="対象外","算定外",IF(入力シート!AF33="〇",単価表!$D$20)))</f>
        <v/>
      </c>
      <c r="AF34" s="16" t="str">
        <f t="shared" si="5"/>
        <v/>
      </c>
      <c r="AH34" s="13">
        <v>26</v>
      </c>
      <c r="AI34" s="13" t="str">
        <f>IF(入力シート!AI33="","",入力シート!AI33)</f>
        <v>金</v>
      </c>
      <c r="AJ34" s="14" t="str">
        <f>IF(入力シート!AK33="","",TIME(入力シート!AK33,入力シート!AM33,0))</f>
        <v/>
      </c>
      <c r="AK34" s="14" t="str">
        <f>IF(入力シート!AO33="","",TIME(入力シート!AO33,入力シート!AQ33,0))</f>
        <v/>
      </c>
      <c r="AL34" s="14" t="str">
        <f t="shared" si="6"/>
        <v/>
      </c>
      <c r="AM34" s="14" t="str">
        <f t="shared" si="30"/>
        <v/>
      </c>
      <c r="AN34" s="14"/>
      <c r="AO34" s="80"/>
      <c r="AP34" s="80"/>
      <c r="AQ34" s="94" t="str">
        <f>IF(AND($AO$9="S6",AM34="A"),単価表!$D$7,IF(AND($AO$9="S6",AM34="B"),単価表!$E$7,IF(AND($AO$9="S6",AM34="C"),単価表!$F$7,IF(AND($AO$9="S5",AM34="A"),単価表!$D$8,IF(AND($AO$9="S5",AM34="B"),単価表!$E$8,IF(AND($AO$9="S5",AM34="C"),単価表!$F$8,IF(AND($AO$9="S4",AM34="A"),単価表!$D$9,IF(AND($AO$9="S4",AM34="B"),単価表!$E$9,IF(AND($AO$9="S4",AM34="C"),単価表!$F$9,IF(AND($AO$9="S3",AM34="A"),単価表!$D$10,IF(AND($AO$9="S3",AM34="B"),単価表!$E$10,IF(AND($AO$9="S3",AM34="C"),単価表!$F$10,IF(AND($AO$9="J3",AM34="A"),単価表!$D$14,IF(AND($AO$9="J3",AM34="B"),単価表!$E$14,IF(AND($AO$9="J3",AM34="C"),単価表!$F$14,IF(AND($AO$9="J2",AM34="A"),単価表!$D$15,IF(AND($AO$9="J2",AM34="B"),単価表!$E$15,IF(AND($AO$9="J2",AM34="C"),単価表!$F$15,IF(AND($AO$9="J1",AM34="A"),単価表!$D$16,IF(AND($AO$9="J1",AM34="B"),単価表!$E$16,IF(AND($AO$9="J1",AM34="C"),単価表!$F$16,IF(AND($AO$9="J0",AM34="A"),単価表!$D$16,IF(AND($AO$9="J0",AM34="B"),単価表!$E$16,IF(AND($AO$9="J0",AM34="C"),単価表!$F$16,IF(AND($AO$9="S012",AM34="A"),単価表!$D$11,IF(AND($AO$9="S012",AM34="B"),単価表!$E$11,IF(AND($AO$9="S012",AM34="C"),単価表!$F$11,"")))))))))))))))))))))))))))</f>
        <v/>
      </c>
      <c r="AR34" s="13" t="str">
        <f>IF(入力シート!AS33="〇",単価表!$D$18,"")</f>
        <v/>
      </c>
      <c r="AS34" s="13" t="str">
        <f>IF(入力シート!AT33="〇",単価表!$D$18,"")</f>
        <v/>
      </c>
      <c r="AT34" s="13" t="str">
        <f>IF(入力シート!AU33="〇",単価表!$D$19,"")</f>
        <v/>
      </c>
      <c r="AU34" s="13" t="str">
        <f>IF(入力シート!AV33="","",IF($AT$5="対象外","算定外",IF(入力シート!AV33="〇",単価表!$D$20)))</f>
        <v/>
      </c>
      <c r="AV34" s="16" t="str">
        <f t="shared" si="8"/>
        <v/>
      </c>
      <c r="AX34" s="13">
        <v>26</v>
      </c>
      <c r="AY34" s="13" t="str">
        <f>IF(入力シート!AY33="","",入力シート!AY33)</f>
        <v>金</v>
      </c>
      <c r="AZ34" s="14" t="str">
        <f>IF(入力シート!BA33="","",TIME(入力シート!BA33,入力シート!BC33,0))</f>
        <v/>
      </c>
      <c r="BA34" s="14" t="str">
        <f>IF(入力シート!BE33="","",TIME(入力シート!BE33,入力シート!BG33,0))</f>
        <v/>
      </c>
      <c r="BB34" s="14" t="str">
        <f t="shared" si="9"/>
        <v/>
      </c>
      <c r="BC34" s="14" t="str">
        <f t="shared" si="31"/>
        <v/>
      </c>
      <c r="BD34" s="14"/>
      <c r="BE34" s="80"/>
      <c r="BF34" s="80"/>
      <c r="BG34" s="94" t="str">
        <f>IF(AND($BE$9="S6",BC34="A"),単価表!$D$7,IF(AND($BE$9="S6",BC34="B"),単価表!$E$7,IF(AND($BE$9="S6",BC34="C"),単価表!$F$7,IF(AND($BE$9="S5",BC34="A"),単価表!$D$8,IF(AND($BE$9="S5",BC34="B"),単価表!$E$8,IF(AND($BE$9="S5",BC34="C"),単価表!$F$8,IF(AND($BE$9="S4",BC34="A"),単価表!$D$9,IF(AND($BE$9="S4",BC34="B"),単価表!$E$9,IF(AND($BE$9="S4",BC34="C"),単価表!$F$9,IF(AND($BE$9="S3",BC34="A"),単価表!$D$10,IF(AND($BE$9="S3",BC34="B"),単価表!$E$10,IF(AND($BE$9="S3",BC34="C"),単価表!$F$10,IF(AND($BE$9="J3",BC34="A"),単価表!$D$14,IF(AND($BE$9="J3",BC34="B"),単価表!$E$14,IF(AND($BE$9="J3",BC34="C"),単価表!$F$14,IF(AND($BE$9="J2",BC34="A"),単価表!$D$15,IF(AND($BE$9="J2",BC34="B"),単価表!$E$15,IF(AND($BE$9="J2",BC34="C"),単価表!$F$15,IF(AND($BE$9="J1",BC34="A"),単価表!$D$16,IF(AND($BE$9="J1",BC34="B"),単価表!$E$16,IF(AND($BE$9="J1",BC34="C"),単価表!$F$16,IF(AND($BE$9="J0",BC34="A"),単価表!$D$16,IF(AND($BE$9="J0",BC34="B"),単価表!$E$16,IF(AND($BE$9="J0",BC34="C"),単価表!$F$16,IF(AND($BE$9="S012",BC34="A"),単価表!$D$11,IF(AND($BE$9="S012",BC34="B"),単価表!$E$11,IF(AND($BE$9="S012",BC34="C"),単価表!$F$11,"")))))))))))))))))))))))))))</f>
        <v/>
      </c>
      <c r="BH34" s="13" t="str">
        <f>IF(入力シート!BI33="〇",単価表!$D$18,"")</f>
        <v/>
      </c>
      <c r="BI34" s="13" t="str">
        <f>IF(入力シート!BJ33="〇",単価表!$D$18,"")</f>
        <v/>
      </c>
      <c r="BJ34" s="13" t="str">
        <f>IF(入力シート!BK33="〇",単価表!$D$19,"")</f>
        <v/>
      </c>
      <c r="BK34" s="13" t="str">
        <f>IF(入力シート!BL33="","",IF($BJ$5="対象外","算定外",IF(入力シート!BL33="〇",単価表!$D$20)))</f>
        <v/>
      </c>
      <c r="BL34" s="16" t="str">
        <f t="shared" si="11"/>
        <v/>
      </c>
      <c r="BN34" s="13">
        <v>26</v>
      </c>
      <c r="BO34" s="13" t="str">
        <f>IF(入力シート!BO33="","",入力シート!BO33)</f>
        <v>金</v>
      </c>
      <c r="BP34" s="14" t="str">
        <f>IF(入力シート!BQ33="","",TIME(入力シート!BQ33,入力シート!BS33,0))</f>
        <v/>
      </c>
      <c r="BQ34" s="14" t="str">
        <f>IF(入力シート!BU33="","",TIME(入力シート!BU33,入力シート!BW33,0))</f>
        <v/>
      </c>
      <c r="BR34" s="14" t="str">
        <f t="shared" si="12"/>
        <v/>
      </c>
      <c r="BS34" s="14" t="str">
        <f t="shared" si="32"/>
        <v/>
      </c>
      <c r="BT34" s="14"/>
      <c r="BU34" s="80"/>
      <c r="BV34" s="80"/>
      <c r="BW34" s="94" t="str">
        <f>IF(AND($BU$9="S6",BS34="A"),単価表!$D$7,IF(AND($BU$9="S6",BS34="B"),単価表!$E$7,IF(AND($BU$9="S6",BS34="C"),単価表!$F$7,IF(AND($BU$9="S5",BS34="A"),単価表!$D$8,IF(AND($BU$9="S5",BS34="B"),単価表!$E$8,IF(AND($BU$9="S5",BS34="C"),単価表!$F$8,IF(AND($BU$9="S4",BS34="A"),単価表!$D$9,IF(AND($BU$9="S4",BS34="B"),単価表!$E$9,IF(AND($BU$9="S4",BS34="C"),単価表!$F$9,IF(AND($BU$9="S3",BS34="A"),単価表!$D$10,IF(AND($BU$9="S3",BS34="B"),単価表!$E$10,IF(AND($BU$9="S3",BS34="C"),単価表!$F$10,IF(AND($BU$9="J3",BS34="A"),単価表!$D$14,IF(AND($BU$9="J3",BS34="B"),単価表!$E$14,IF(AND($BU$9="J3",BS34="C"),単価表!$F$14,IF(AND($BU$9="J2",BS34="A"),単価表!$D$15,IF(AND($BU$9="J2",BS34="B"),単価表!$E$15,IF(AND($BU$9="J2",BS34="C"),単価表!$F$15,IF(AND($BU$9="J1",BS34="A"),単価表!$D$16,IF(AND($BU$9="J1",BS34="B"),単価表!$E$16,IF(AND($BU$9="J1",BS34="C"),単価表!$F$16,IF(AND($BU$9="J0",BS34="A"),単価表!$D$16,IF(AND($BU$9="J0",BS34="B"),単価表!$E$16,IF(AND($BU$9="J0",BS34="C"),単価表!$F$16,IF(AND($BU$9="S012",BS34="A"),単価表!$D$11,IF(AND($BU$9="S012",BS34="B"),単価表!$E$11,IF(AND($BU$9="S012",BS34="C"),単価表!$F$11,"")))))))))))))))))))))))))))</f>
        <v/>
      </c>
      <c r="BX34" s="13" t="str">
        <f>IF(入力シート!BY33="〇",単価表!$D$18,"")</f>
        <v/>
      </c>
      <c r="BY34" s="13" t="str">
        <f>IF(入力シート!BZ33="〇",単価表!$D$18,"")</f>
        <v/>
      </c>
      <c r="BZ34" s="13" t="str">
        <f>IF(入力シート!CA33="〇",単価表!$D$19,"")</f>
        <v/>
      </c>
      <c r="CA34" s="13" t="str">
        <f>IF(入力シート!CB33="","",IF($BZ$5="対象外","算定外",IF(入力シート!CB33="〇",単価表!$D$20)))</f>
        <v/>
      </c>
      <c r="CB34" s="16" t="str">
        <f t="shared" si="14"/>
        <v/>
      </c>
      <c r="CD34" s="13">
        <v>26</v>
      </c>
      <c r="CE34" s="13" t="str">
        <f>IF(入力シート!CE33="","",入力シート!CE33)</f>
        <v>金</v>
      </c>
      <c r="CF34" s="14" t="str">
        <f>IF(入力シート!CG33="","",TIME(入力シート!CG33,入力シート!CI33,0))</f>
        <v/>
      </c>
      <c r="CG34" s="14" t="str">
        <f>IF(入力シート!CK33="","",TIME(入力シート!CK33,入力シート!CM33,0))</f>
        <v/>
      </c>
      <c r="CH34" s="14" t="str">
        <f t="shared" si="15"/>
        <v/>
      </c>
      <c r="CI34" s="14" t="str">
        <f t="shared" si="33"/>
        <v/>
      </c>
      <c r="CJ34" s="14"/>
      <c r="CK34" s="80"/>
      <c r="CL34" s="80"/>
      <c r="CM34" s="94" t="str">
        <f>IF(AND($CK$9="S6",CI34="A"),単価表!$D$7,IF(AND($CK$9="S6",CI34="B"),単価表!$E$7,IF(AND($CK$9="S6",CI34="C"),単価表!$F$7,IF(AND($CK$9="S5",CI34="A"),単価表!$D$8,IF(AND($CK$9="S5",CI34="B"),単価表!$E$8,IF(AND($CK$9="S5",CI34="C"),単価表!$F$8,IF(AND($CK$9="S4",CI34="A"),単価表!$D$9,IF(AND($CK$9="S4",CI34="B"),単価表!$E$9,IF(AND($CK$9="S4",CI34="C"),単価表!$F$9,IF(AND($CK$9="S3",CI34="A"),単価表!$D$10,IF(AND($CK$9="S3",CI34="B"),単価表!$E$10,IF(AND($CK$9="S3",CI34="C"),単価表!$F$10,IF(AND($CK$9="J3",CI34="A"),単価表!$D$14,IF(AND($CK$9="J3",CI34="B"),単価表!$E$14,IF(AND($CK$9="J3",CI34="C"),単価表!$F$14,IF(AND($CK$9="J2",CI34="A"),単価表!$D$15,IF(AND($CK$9="J2",CI34="B"),単価表!$E$15,IF(AND($CK$9="J2",CI34="C"),単価表!$F$15,IF(AND($CK$9="J1",CI34="A"),単価表!$D$16,IF(AND($CK$9="J1",CI34="B"),単価表!$E$16,IF(AND($CK$9="J1",CI34="C"),単価表!$F$16,IF(AND($CK$9="J0",CI34="A"),単価表!$D$16,IF(AND($CK$9="J0",CI34="B"),単価表!$E$16,IF(AND($CK$9="J0",CI34="C"),単価表!$F$16,IF(AND($CK$9="S012",CI34="A"),単価表!$D$11,IF(AND($CK$9="S012",CI34="B"),単価表!$E$11,IF(AND($CK$9="S012",CI34="C"),単価表!$F$11,"")))))))))))))))))))))))))))</f>
        <v/>
      </c>
      <c r="CN34" s="13" t="str">
        <f>IF(入力シート!CO33="〇",単価表!$D$18,"")</f>
        <v/>
      </c>
      <c r="CO34" s="13" t="str">
        <f>IF(入力シート!CP33="〇",単価表!$D$18,"")</f>
        <v/>
      </c>
      <c r="CP34" s="13" t="str">
        <f>IF(入力シート!CQ33="〇",単価表!$D$19,"")</f>
        <v/>
      </c>
      <c r="CQ34" s="13" t="str">
        <f>IF(入力シート!CR33="","",IF($CP$5="対象外","算定外",IF(入力シート!CR33="〇",単価表!$D$20)))</f>
        <v/>
      </c>
      <c r="CR34" s="16" t="str">
        <f t="shared" si="17"/>
        <v/>
      </c>
      <c r="CT34" s="13">
        <v>26</v>
      </c>
      <c r="CU34" s="13" t="str">
        <f>IF(入力シート!CU33="","",入力シート!CU33)</f>
        <v>金</v>
      </c>
      <c r="CV34" s="14" t="str">
        <f>IF(入力シート!CW33="","",TIME(入力シート!CW33,入力シート!CY33,0))</f>
        <v/>
      </c>
      <c r="CW34" s="14" t="str">
        <f>IF(入力シート!DA33="","",TIME(入力シート!DA33,入力シート!DC33,0))</f>
        <v/>
      </c>
      <c r="CX34" s="14" t="str">
        <f t="shared" si="18"/>
        <v/>
      </c>
      <c r="CY34" s="14" t="str">
        <f t="shared" si="34"/>
        <v/>
      </c>
      <c r="CZ34" s="14"/>
      <c r="DA34" s="80"/>
      <c r="DB34" s="80"/>
      <c r="DC34" s="94" t="str">
        <f>IF(AND($DA$9="S6",CY34="A"),単価表!$D$7,IF(AND($DA$9="S6",CY34="B"),単価表!$E$7,IF(AND($DA$9="S6",CY34="C"),単価表!$F$7,IF(AND($DA$9="S5",CY34="A"),単価表!$D$8,IF(AND($DA$9="S5",CY34="B"),単価表!$E$8,IF(AND($DA$9="S5",CY34="C"),単価表!$F$8,IF(AND($DA$9="S4",CY34="A"),単価表!$D$9,IF(AND($DA$9="S4",CY34="B"),単価表!$E$9,IF(AND($DA$9="S4",CY34="C"),単価表!$F$9,IF(AND($DA$9="S3",CY34="A"),単価表!$D$10,IF(AND($DA$9="S3",CY34="B"),単価表!$E$10,IF(AND($DA$9="S3",CY34="C"),単価表!$F$10,IF(AND($DA$9="J3",CY34="A"),単価表!$D$14,IF(AND($DA$9="J3",CY34="B"),単価表!$E$14,IF(AND($DA$9="J3",CY34="C"),単価表!$F$14,IF(AND($DA$9="J2",CY34="A"),単価表!$D$15,IF(AND($DA$9="J2",CY34="B"),単価表!$E$15,IF(AND($DA$9="J2",CY34="C"),単価表!$F$15,IF(AND($DA$9="J1",CY34="A"),単価表!$D$16,IF(AND($DA$9="J1",CY34="B"),単価表!$E$16,IF(AND($DA$9="J1",CY34="C"),単価表!$F$16,IF(AND($DA$9="J0",CY34="A"),単価表!$D$16,IF(AND($DA$9="J0",CY34="B"),単価表!$E$16,IF(AND($DA$9="J0",CY34="C"),単価表!$F$16,IF(AND($DA$9="S012",CY34="A"),単価表!$D$11,IF(AND($DA$9="S012",CY34="B"),単価表!$E$11,IF(AND($DA$9="S012",CY34="C"),単価表!$F$11,"")))))))))))))))))))))))))))</f>
        <v/>
      </c>
      <c r="DD34" s="13" t="str">
        <f>IF(入力シート!DE33="〇",単価表!$D$18,"")</f>
        <v/>
      </c>
      <c r="DE34" s="13" t="str">
        <f>IF(入力シート!DF33="〇",単価表!$D$18,"")</f>
        <v/>
      </c>
      <c r="DF34" s="13" t="str">
        <f>IF(入力シート!DG33="〇",単価表!$D$19,"")</f>
        <v/>
      </c>
      <c r="DG34" s="13" t="str">
        <f>IF(入力シート!DH33="","",IF($DF$5="対象外","算定外",IF(入力シート!DH33="〇",単価表!$D$20)))</f>
        <v/>
      </c>
      <c r="DH34" s="16" t="str">
        <f t="shared" si="20"/>
        <v/>
      </c>
      <c r="DJ34" s="13">
        <v>26</v>
      </c>
      <c r="DK34" s="13" t="str">
        <f>IF(入力シート!DK33="","",入力シート!DK33)</f>
        <v>金</v>
      </c>
      <c r="DL34" s="14" t="str">
        <f>IF(入力シート!DM33="","",TIME(入力シート!DM33,入力シート!DO33,0))</f>
        <v/>
      </c>
      <c r="DM34" s="14" t="str">
        <f>IF(入力シート!DQ33="","",TIME(入力シート!DQ33,入力シート!DS33,0))</f>
        <v/>
      </c>
      <c r="DN34" s="14" t="str">
        <f t="shared" si="21"/>
        <v/>
      </c>
      <c r="DO34" s="14" t="str">
        <f t="shared" si="35"/>
        <v/>
      </c>
      <c r="DP34" s="14"/>
      <c r="DQ34" s="80"/>
      <c r="DR34" s="80"/>
      <c r="DS34" s="94" t="str">
        <f>IF(AND($DQ$9="S6",DO34="A"),単価表!$D$7,IF(AND($DQ$9="S6",DO34="B"),単価表!$E$7,IF(AND($DQ$9="S6",DO34="C"),単価表!$F$7,IF(AND($DQ$9="S5",DO34="A"),単価表!$D$8,IF(AND($DQ$9="S5",DO34="B"),単価表!$E$8,IF(AND($DQ$9="S5",DO34="C"),単価表!$F$8,IF(AND($DQ$9="S4",DO34="A"),単価表!$D$9,IF(AND($DQ$9="S4",DO34="B"),単価表!$E$9,IF(AND($DQ$9="S4",DO34="C"),単価表!$F$9,IF(AND($DQ$9="S3",DO34="A"),単価表!$D$10,IF(AND($DQ$9="S3",DO34="B"),単価表!$E$10,IF(AND($DQ$9="S3",DO34="C"),単価表!$F$10,IF(AND($DQ$9="J3",DO34="A"),単価表!$D$14,IF(AND($DQ$9="J3",DO34="B"),単価表!$E$14,IF(AND($DQ$9="J3",DO34="C"),単価表!$F$14,IF(AND($DQ$9="J2",DO34="A"),単価表!$D$15,IF(AND($DQ$9="J2",DO34="B"),単価表!$E$15,IF(AND($DQ$9="J2",DO34="C"),単価表!$F$15,IF(AND($DQ$9="J1",DO34="A"),単価表!$D$16,IF(AND($DQ$9="J1",DO34="B"),単価表!$E$16,IF(AND($DQ$9="J1",DO34="C"),単価表!$F$16,IF(AND($DQ$9="J0",DO34="A"),単価表!$D$16,IF(AND($DQ$9="J0",DO34="B"),単価表!$E$16,IF(AND($DQ$9="J0",DO34="C"),単価表!$F$16,IF(AND($DQ$9="S012",DO34="A"),単価表!$D$11,IF(AND($DQ$9="S012",DO34="B"),単価表!$E$11,IF(AND($DQ$9="S012",DO34="C"),単価表!$F$11,"")))))))))))))))))))))))))))</f>
        <v/>
      </c>
      <c r="DT34" s="13" t="str">
        <f>IF(入力シート!DU33="〇",単価表!$D$18,"")</f>
        <v/>
      </c>
      <c r="DU34" s="13" t="str">
        <f>IF(入力シート!DV33="〇",単価表!$D$18,"")</f>
        <v/>
      </c>
      <c r="DV34" s="13" t="str">
        <f>IF(入力シート!DW33="〇",単価表!$D$19,"")</f>
        <v/>
      </c>
      <c r="DW34" s="13" t="str">
        <f>IF(入力シート!DX33="","",IF($DV$5="対象外","算定外",IF(入力シート!DX33="〇",単価表!$D$20)))</f>
        <v/>
      </c>
      <c r="DX34" s="16" t="str">
        <f t="shared" si="23"/>
        <v/>
      </c>
      <c r="DZ34" s="13">
        <v>26</v>
      </c>
      <c r="EA34" s="13" t="str">
        <f>IF(入力シート!EA33="","",入力シート!EA33)</f>
        <v>金</v>
      </c>
      <c r="EB34" s="14" t="str">
        <f>IF(入力シート!EC33="","",TIME(入力シート!EC33,入力シート!EE33,0))</f>
        <v/>
      </c>
      <c r="EC34" s="14" t="str">
        <f>IF(入力シート!EG33="","",TIME(入力シート!EG33,入力シート!EI33,0))</f>
        <v/>
      </c>
      <c r="ED34" s="14" t="str">
        <f t="shared" si="24"/>
        <v/>
      </c>
      <c r="EE34" s="14" t="str">
        <f t="shared" si="36"/>
        <v/>
      </c>
      <c r="EF34" s="14"/>
      <c r="EG34" s="80"/>
      <c r="EH34" s="80"/>
      <c r="EI34" s="94" t="str">
        <f>IF(AND($EG$9="S6",EE34="A"),単価表!$D$7,IF(AND($EG$9="S6",EE34="B"),単価表!$E$7,IF(AND($EG$9="S6",EE34="C"),単価表!$F$7,IF(AND($EG$9="S5",EE34="A"),単価表!$D$8,IF(AND($EG$9="S5",EE34="B"),単価表!$E$8,IF(AND($EG$9="S5",EE34="C"),単価表!$F$8,IF(AND($EG$9="S4",EE34="A"),単価表!$D$9,IF(AND($EG$9="S4",EE34="B"),単価表!$E$9,IF(AND($EG$9="S4",EE34="C"),単価表!$F$9,IF(AND($EG$9="S3",EE34="A"),単価表!$D$10,IF(AND($EG$9="S3",EE34="B"),単価表!$E$10,IF(AND($EG$9="S3",EE34="C"),単価表!$F$10,IF(AND($EG$9="J3",EE34="A"),単価表!$D$14,IF(AND($EG$9="J3",EE34="B"),単価表!$E$14,IF(AND($EG$9="J3",EE34="C"),単価表!$F$14,IF(AND($EG$9="J2",EE34="A"),単価表!$D$15,IF(AND($EG$9="J2",EE34="B"),単価表!$E$15,IF(AND($EG$9="J2",EE34="C"),単価表!$F$15,IF(AND($EG$9="J1",EE34="A"),単価表!$D$16,IF(AND($EG$9="J1",EE34="B"),単価表!$E$16,IF(AND($EG$9="J1",EE34="C"),単価表!$F$16,IF(AND($EG$9="J0",EE34="A"),単価表!$D$16,IF(AND($EG$9="J0",EE34="B"),単価表!$E$16,IF(AND($EG$9="J0",EE34="C"),単価表!$F$16,IF(AND($EG$9="S012",EE34="A"),単価表!$D$11,IF(AND($EG$9="S012",EE34="B"),単価表!$E$11,IF(AND($EG$9="S012",EE34="C"),単価表!$F$11,"")))))))))))))))))))))))))))</f>
        <v/>
      </c>
      <c r="EJ34" s="13" t="str">
        <f>IF(入力シート!EK33="〇",単価表!$D$18,"")</f>
        <v/>
      </c>
      <c r="EK34" s="13" t="str">
        <f>IF(入力シート!EL33="〇",単価表!$D$18,"")</f>
        <v/>
      </c>
      <c r="EL34" s="13" t="str">
        <f>IF(入力シート!EM33="〇",単価表!$D$19,"")</f>
        <v/>
      </c>
      <c r="EM34" s="13" t="str">
        <f>IF(入力シート!EN33="","",IF($EL$5="対象外","算定外",IF(入力シート!EN33="〇",単価表!$D$20)))</f>
        <v/>
      </c>
      <c r="EN34" s="16" t="str">
        <f t="shared" si="26"/>
        <v/>
      </c>
      <c r="EP34" s="13">
        <v>26</v>
      </c>
      <c r="EQ34" s="13" t="str">
        <f>IF(入力シート!EQ33="","",入力シート!EQ33)</f>
        <v>金</v>
      </c>
      <c r="ER34" s="14" t="str">
        <f>IF(入力シート!ES33="","",TIME(入力シート!ES33,入力シート!EU33,0))</f>
        <v/>
      </c>
      <c r="ES34" s="14" t="str">
        <f>IF(入力シート!EW33="","",TIME(入力シート!EW33,入力シート!EY33,0))</f>
        <v/>
      </c>
      <c r="ET34" s="14" t="str">
        <f t="shared" si="27"/>
        <v/>
      </c>
      <c r="EU34" s="14" t="str">
        <f t="shared" si="37"/>
        <v/>
      </c>
      <c r="EV34" s="14"/>
      <c r="EW34" s="80"/>
      <c r="EX34" s="80"/>
      <c r="EY34" s="94" t="str">
        <f>IF(AND($EW$9="S6",EU34="A"),単価表!$D$7,IF(AND($EW$9="S6",EU34="B"),単価表!$E$7,IF(AND($EW$9="S6",EU34="C"),単価表!$F$7,IF(AND($EW$9="S5",EU34="A"),単価表!$D$8,IF(AND($EW$9="S5",EU34="B"),単価表!$E$8,IF(AND($EW$9="S5",EU34="C"),単価表!$F$8,IF(AND($EW$9="S4",EU34="A"),単価表!$D$9,IF(AND($EW$9="S4",EU34="B"),単価表!$E$9,IF(AND($EW$9="S4",EU34="C"),単価表!$F$9,IF(AND($EW$9="S3",EU34="A"),単価表!$D$10,IF(AND($EW$9="S3",EU34="B"),単価表!$E$10,IF(AND($EW$9="S3",EU34="C"),単価表!$F$10,IF(AND($EW$9="J3",EU34="A"),単価表!$D$14,IF(AND($EW$9="J3",EU34="B"),単価表!$E$14,IF(AND($EW$9="J3",EU34="C"),単価表!$F$14,IF(AND($EW$9="J2",EU34="A"),単価表!$D$15,IF(AND($EW$9="J2",EU34="B"),単価表!$E$15,IF(AND($EW$9="J2",EU34="C"),単価表!$F$15,IF(AND($EW$9="J1",EU34="A"),単価表!$D$16,IF(AND($EW$9="J1",EU34="B"),単価表!$E$16,IF(AND($EW$9="J1",EU34="C"),単価表!$F$16,IF(AND($EW$9="J0",EU34="A"),単価表!$D$16,IF(AND($EW$9="J0",EU34="B"),単価表!$E$16,IF(AND($EW$9="J0",EU34="C"),単価表!$F$16,IF(AND($EW$9="S012",EU34="A"),単価表!$D$11,IF(AND($EW$9="S012",EU34="B"),単価表!$E$11,IF(AND($EW$9="S012",EU34="C"),単価表!$F$11,"")))))))))))))))))))))))))))</f>
        <v/>
      </c>
      <c r="EZ34" s="13" t="str">
        <f>IF(入力シート!FA33="〇",単価表!$D$18,"")</f>
        <v/>
      </c>
      <c r="FA34" s="13" t="str">
        <f>IF(入力シート!FB33="〇",単価表!$D$18,"")</f>
        <v/>
      </c>
      <c r="FB34" s="13" t="str">
        <f>IF(入力シート!FC33="〇",単価表!$D$19,"")</f>
        <v/>
      </c>
      <c r="FC34" s="13" t="str">
        <f>IF(入力シート!FD33="","",IF($FB$5="対象外","算定外",IF(入力シート!FD33="〇",単価表!$D$20)))</f>
        <v/>
      </c>
      <c r="FD34" s="16" t="str">
        <f t="shared" si="29"/>
        <v/>
      </c>
    </row>
    <row r="35" spans="2:160" x14ac:dyDescent="0.45">
      <c r="B35" s="13">
        <v>27</v>
      </c>
      <c r="C35" s="13" t="str">
        <f>IF(入力シート!C34="","",入力シート!C34)</f>
        <v>土</v>
      </c>
      <c r="D35" s="14" t="str">
        <f>IF(入力シート!E34="","",TIME(入力シート!E34,入力シート!G34,0))</f>
        <v/>
      </c>
      <c r="E35" s="14" t="str">
        <f>IF(入力シート!I34="","",TIME(入力シート!I34,入力シート!K34,0))</f>
        <v/>
      </c>
      <c r="F35" s="14" t="str">
        <f t="shared" si="0"/>
        <v/>
      </c>
      <c r="G35" s="14" t="str">
        <f t="shared" si="1"/>
        <v/>
      </c>
      <c r="H35" s="14"/>
      <c r="I35" s="15"/>
      <c r="J35" s="15"/>
      <c r="K35" s="94" t="str">
        <f>IF(AND($I$9="S6",G35="A"),単価表!$D$7,IF(AND($I$9="S6",G35="B"),単価表!$E$7,IF(AND($I$9="S6",G35="C"),単価表!$F$7,IF(AND($I$9="S5",G35="A"),単価表!$D$8,IF(AND($I$9="S5",G35="B"),単価表!$E$8,IF(AND($I$9="S5",G35="C"),単価表!$F$8,IF(AND($I$9="S4",G35="A"),単価表!$D$9,IF(AND($I$9="S4",G35="B"),単価表!$E$9,IF(AND($I$9="S4",G35="C"),単価表!$F$9,IF(AND($I$9="S3",G35="A"),単価表!$D$10,IF(AND($I$9="S3",G35="B"),単価表!$E$10,IF(AND($I$9="S3",G35="C"),単価表!$F$10,IF(AND($I$9="J3",G35="A"),単価表!$D$14,IF(AND($I$9="J3",G35="B"),単価表!$E$14,IF(AND($I$9="J3",G35="C"),単価表!$F$14,IF(AND($I$9="J2",G35="A"),単価表!$D$15,IF(AND($I$9="J2",G35="B"),単価表!$E$15,IF(AND($I$9="J2",G35="C"),単価表!$F$15,IF(AND($I$9="J1",G35="A"),単価表!$D$16,IF(AND($I$9="J1",G35="B"),単価表!$E$16,IF(AND($I$9="J1",G35="C"),単価表!$F$16,IF(AND($I$9="J0",G35="A"),単価表!$D$16,IF(AND($I$9="J0",G35="B"),単価表!$E$16,IF(AND($I$9="J0",G35="C"),単価表!$F$16,IF(AND($I$9="S012",G35="A"),単価表!$D$11,IF(AND($I$9="S012",G35="B"),単価表!$E$11,IF(AND($I$9="S012",G35="C"),単価表!$F$11,"")))))))))))))))))))))))))))</f>
        <v/>
      </c>
      <c r="L35" s="13" t="str">
        <f>IF(入力シート!M34="〇",単価表!$D$18,"")</f>
        <v/>
      </c>
      <c r="M35" s="13" t="str">
        <f>IF(入力シート!N34="〇",単価表!$D$18,"")</f>
        <v/>
      </c>
      <c r="N35" s="13" t="str">
        <f>IF(入力シート!O34="〇",単価表!$D$19,"")</f>
        <v/>
      </c>
      <c r="O35" s="13" t="str">
        <f>IF(入力シート!P34="","",IF($N$5="対象外","算定外",IF(入力シート!P34="〇",単価表!$D$20)))</f>
        <v/>
      </c>
      <c r="P35" s="16" t="str">
        <f t="shared" si="2"/>
        <v/>
      </c>
      <c r="R35" s="13">
        <v>27</v>
      </c>
      <c r="S35" s="13" t="str">
        <f>IF(入力シート!S34="","",入力シート!S34)</f>
        <v>土</v>
      </c>
      <c r="T35" s="14" t="str">
        <f>IF(入力シート!U34="","",TIME(入力シート!U34,入力シート!W34,0))</f>
        <v/>
      </c>
      <c r="U35" s="14" t="str">
        <f>IF(入力シート!Y34="","",TIME(入力シート!Y34,入力シート!AA34,0))</f>
        <v/>
      </c>
      <c r="V35" s="14" t="str">
        <f t="shared" si="3"/>
        <v/>
      </c>
      <c r="W35" s="14" t="str">
        <f t="shared" si="4"/>
        <v/>
      </c>
      <c r="X35" s="14"/>
      <c r="Y35" s="15"/>
      <c r="Z35" s="15"/>
      <c r="AA35" s="94" t="str">
        <f>IF(AND($Y$9="S6",W35="A"),単価表!$D$7,IF(AND($Y$9="S6",W35="B"),単価表!$E$7,IF(AND($Y$9="S6",W35="C"),単価表!$F$7,IF(AND($Y$9="S5",W35="A"),単価表!$D$8,IF(AND($Y$9="S5",W35="B"),単価表!$E$8,IF(AND($Y$9="S5",W35="C"),単価表!$F$8,IF(AND($Y$9="S4",W35="A"),単価表!$D$9,IF(AND($Y$9="S4",W35="B"),単価表!$E$9,IF(AND($Y$9="S4",W35="C"),単価表!$F$9,IF(AND($Y$9="S3",W35="A"),単価表!$D$10,IF(AND($Y$9="S3",W35="B"),単価表!$E$10,IF(AND($Y$9="S3",W35="C"),単価表!$F$10,IF(AND($Y$9="J3",W35="A"),単価表!$D$14,IF(AND($Y$9="J3",W35="B"),単価表!$E$14,IF(AND($Y$9="J3",W35="C"),単価表!$F$14,IF(AND($Y$9="J2",W35="A"),単価表!$D$15,IF(AND($Y$9="J2",W35="B"),単価表!$E$15,IF(AND($Y$9="J2",W35="C"),単価表!$F$15,IF(AND($Y$9="J1",W35="A"),単価表!$D$16,IF(AND($Y$9="J1",W35="B"),単価表!$E$16,IF(AND($Y$9="J1",W35="C"),単価表!$F$16,IF(AND($Y$9="J0",W35="A"),単価表!$D$16,IF(AND($Y$9="J0",W35="B"),単価表!$E$16,IF(AND($Y$9="J0",W35="C"),単価表!$F$16,IF(AND($Y$9="S012",W35="A"),単価表!$D$11,IF(AND($Y$9="S012",W35="B"),単価表!$E$11,IF(AND($Y$9="S012",W35="C"),単価表!$F$11,"")))))))))))))))))))))))))))</f>
        <v/>
      </c>
      <c r="AB35" s="13" t="str">
        <f>IF(入力シート!AC34="〇",単価表!$D$18,"")</f>
        <v/>
      </c>
      <c r="AC35" s="13" t="str">
        <f>IF(入力シート!AD34="〇",単価表!$D$18,"")</f>
        <v/>
      </c>
      <c r="AD35" s="13" t="str">
        <f>IF(入力シート!AE34="〇",単価表!$D$19,"")</f>
        <v/>
      </c>
      <c r="AE35" s="13" t="str">
        <f>IF(入力シート!AF34="","",IF($AE$5="対象外","算定外",IF(入力シート!AF34="〇",単価表!$D$20)))</f>
        <v/>
      </c>
      <c r="AF35" s="16" t="str">
        <f t="shared" si="5"/>
        <v/>
      </c>
      <c r="AH35" s="13">
        <v>27</v>
      </c>
      <c r="AI35" s="13" t="str">
        <f>IF(入力シート!AI34="","",入力シート!AI34)</f>
        <v>土</v>
      </c>
      <c r="AJ35" s="14" t="str">
        <f>IF(入力シート!AK34="","",TIME(入力シート!AK34,入力シート!AM34,0))</f>
        <v/>
      </c>
      <c r="AK35" s="14" t="str">
        <f>IF(入力シート!AO34="","",TIME(入力シート!AO34,入力シート!AQ34,0))</f>
        <v/>
      </c>
      <c r="AL35" s="14" t="str">
        <f t="shared" si="6"/>
        <v/>
      </c>
      <c r="AM35" s="14" t="str">
        <f t="shared" si="30"/>
        <v/>
      </c>
      <c r="AN35" s="14"/>
      <c r="AO35" s="80"/>
      <c r="AP35" s="80"/>
      <c r="AQ35" s="94" t="str">
        <f>IF(AND($AO$9="S6",AM35="A"),単価表!$D$7,IF(AND($AO$9="S6",AM35="B"),単価表!$E$7,IF(AND($AO$9="S6",AM35="C"),単価表!$F$7,IF(AND($AO$9="S5",AM35="A"),単価表!$D$8,IF(AND($AO$9="S5",AM35="B"),単価表!$E$8,IF(AND($AO$9="S5",AM35="C"),単価表!$F$8,IF(AND($AO$9="S4",AM35="A"),単価表!$D$9,IF(AND($AO$9="S4",AM35="B"),単価表!$E$9,IF(AND($AO$9="S4",AM35="C"),単価表!$F$9,IF(AND($AO$9="S3",AM35="A"),単価表!$D$10,IF(AND($AO$9="S3",AM35="B"),単価表!$E$10,IF(AND($AO$9="S3",AM35="C"),単価表!$F$10,IF(AND($AO$9="J3",AM35="A"),単価表!$D$14,IF(AND($AO$9="J3",AM35="B"),単価表!$E$14,IF(AND($AO$9="J3",AM35="C"),単価表!$F$14,IF(AND($AO$9="J2",AM35="A"),単価表!$D$15,IF(AND($AO$9="J2",AM35="B"),単価表!$E$15,IF(AND($AO$9="J2",AM35="C"),単価表!$F$15,IF(AND($AO$9="J1",AM35="A"),単価表!$D$16,IF(AND($AO$9="J1",AM35="B"),単価表!$E$16,IF(AND($AO$9="J1",AM35="C"),単価表!$F$16,IF(AND($AO$9="J0",AM35="A"),単価表!$D$16,IF(AND($AO$9="J0",AM35="B"),単価表!$E$16,IF(AND($AO$9="J0",AM35="C"),単価表!$F$16,IF(AND($AO$9="S012",AM35="A"),単価表!$D$11,IF(AND($AO$9="S012",AM35="B"),単価表!$E$11,IF(AND($AO$9="S012",AM35="C"),単価表!$F$11,"")))))))))))))))))))))))))))</f>
        <v/>
      </c>
      <c r="AR35" s="13" t="str">
        <f>IF(入力シート!AS34="〇",単価表!$D$18,"")</f>
        <v/>
      </c>
      <c r="AS35" s="13" t="str">
        <f>IF(入力シート!AT34="〇",単価表!$D$18,"")</f>
        <v/>
      </c>
      <c r="AT35" s="13" t="str">
        <f>IF(入力シート!AU34="〇",単価表!$D$19,"")</f>
        <v/>
      </c>
      <c r="AU35" s="13" t="str">
        <f>IF(入力シート!AV34="","",IF($AT$5="対象外","算定外",IF(入力シート!AV34="〇",単価表!$D$20)))</f>
        <v/>
      </c>
      <c r="AV35" s="16" t="str">
        <f t="shared" si="8"/>
        <v/>
      </c>
      <c r="AX35" s="13">
        <v>27</v>
      </c>
      <c r="AY35" s="13" t="str">
        <f>IF(入力シート!AY34="","",入力シート!AY34)</f>
        <v>土</v>
      </c>
      <c r="AZ35" s="14" t="str">
        <f>IF(入力シート!BA34="","",TIME(入力シート!BA34,入力シート!BC34,0))</f>
        <v/>
      </c>
      <c r="BA35" s="14" t="str">
        <f>IF(入力シート!BE34="","",TIME(入力シート!BE34,入力シート!BG34,0))</f>
        <v/>
      </c>
      <c r="BB35" s="14" t="str">
        <f t="shared" si="9"/>
        <v/>
      </c>
      <c r="BC35" s="14" t="str">
        <f t="shared" si="31"/>
        <v/>
      </c>
      <c r="BD35" s="14"/>
      <c r="BE35" s="80"/>
      <c r="BF35" s="80"/>
      <c r="BG35" s="94" t="str">
        <f>IF(AND($BE$9="S6",BC35="A"),単価表!$D$7,IF(AND($BE$9="S6",BC35="B"),単価表!$E$7,IF(AND($BE$9="S6",BC35="C"),単価表!$F$7,IF(AND($BE$9="S5",BC35="A"),単価表!$D$8,IF(AND($BE$9="S5",BC35="B"),単価表!$E$8,IF(AND($BE$9="S5",BC35="C"),単価表!$F$8,IF(AND($BE$9="S4",BC35="A"),単価表!$D$9,IF(AND($BE$9="S4",BC35="B"),単価表!$E$9,IF(AND($BE$9="S4",BC35="C"),単価表!$F$9,IF(AND($BE$9="S3",BC35="A"),単価表!$D$10,IF(AND($BE$9="S3",BC35="B"),単価表!$E$10,IF(AND($BE$9="S3",BC35="C"),単価表!$F$10,IF(AND($BE$9="J3",BC35="A"),単価表!$D$14,IF(AND($BE$9="J3",BC35="B"),単価表!$E$14,IF(AND($BE$9="J3",BC35="C"),単価表!$F$14,IF(AND($BE$9="J2",BC35="A"),単価表!$D$15,IF(AND($BE$9="J2",BC35="B"),単価表!$E$15,IF(AND($BE$9="J2",BC35="C"),単価表!$F$15,IF(AND($BE$9="J1",BC35="A"),単価表!$D$16,IF(AND($BE$9="J1",BC35="B"),単価表!$E$16,IF(AND($BE$9="J1",BC35="C"),単価表!$F$16,IF(AND($BE$9="J0",BC35="A"),単価表!$D$16,IF(AND($BE$9="J0",BC35="B"),単価表!$E$16,IF(AND($BE$9="J0",BC35="C"),単価表!$F$16,IF(AND($BE$9="S012",BC35="A"),単価表!$D$11,IF(AND($BE$9="S012",BC35="B"),単価表!$E$11,IF(AND($BE$9="S012",BC35="C"),単価表!$F$11,"")))))))))))))))))))))))))))</f>
        <v/>
      </c>
      <c r="BH35" s="13" t="str">
        <f>IF(入力シート!BI34="〇",単価表!$D$18,"")</f>
        <v/>
      </c>
      <c r="BI35" s="13" t="str">
        <f>IF(入力シート!BJ34="〇",単価表!$D$18,"")</f>
        <v/>
      </c>
      <c r="BJ35" s="13" t="str">
        <f>IF(入力シート!BK34="〇",単価表!$D$19,"")</f>
        <v/>
      </c>
      <c r="BK35" s="13" t="str">
        <f>IF(入力シート!BL34="","",IF($BJ$5="対象外","算定外",IF(入力シート!BL34="〇",単価表!$D$20)))</f>
        <v/>
      </c>
      <c r="BL35" s="16" t="str">
        <f t="shared" si="11"/>
        <v/>
      </c>
      <c r="BN35" s="13">
        <v>27</v>
      </c>
      <c r="BO35" s="13" t="str">
        <f>IF(入力シート!BO34="","",入力シート!BO34)</f>
        <v>土</v>
      </c>
      <c r="BP35" s="14" t="str">
        <f>IF(入力シート!BQ34="","",TIME(入力シート!BQ34,入力シート!BS34,0))</f>
        <v/>
      </c>
      <c r="BQ35" s="14" t="str">
        <f>IF(入力シート!BU34="","",TIME(入力シート!BU34,入力シート!BW34,0))</f>
        <v/>
      </c>
      <c r="BR35" s="14" t="str">
        <f t="shared" si="12"/>
        <v/>
      </c>
      <c r="BS35" s="14" t="str">
        <f t="shared" si="32"/>
        <v/>
      </c>
      <c r="BT35" s="14"/>
      <c r="BU35" s="80"/>
      <c r="BV35" s="80"/>
      <c r="BW35" s="94" t="str">
        <f>IF(AND($BU$9="S6",BS35="A"),単価表!$D$7,IF(AND($BU$9="S6",BS35="B"),単価表!$E$7,IF(AND($BU$9="S6",BS35="C"),単価表!$F$7,IF(AND($BU$9="S5",BS35="A"),単価表!$D$8,IF(AND($BU$9="S5",BS35="B"),単価表!$E$8,IF(AND($BU$9="S5",BS35="C"),単価表!$F$8,IF(AND($BU$9="S4",BS35="A"),単価表!$D$9,IF(AND($BU$9="S4",BS35="B"),単価表!$E$9,IF(AND($BU$9="S4",BS35="C"),単価表!$F$9,IF(AND($BU$9="S3",BS35="A"),単価表!$D$10,IF(AND($BU$9="S3",BS35="B"),単価表!$E$10,IF(AND($BU$9="S3",BS35="C"),単価表!$F$10,IF(AND($BU$9="J3",BS35="A"),単価表!$D$14,IF(AND($BU$9="J3",BS35="B"),単価表!$E$14,IF(AND($BU$9="J3",BS35="C"),単価表!$F$14,IF(AND($BU$9="J2",BS35="A"),単価表!$D$15,IF(AND($BU$9="J2",BS35="B"),単価表!$E$15,IF(AND($BU$9="J2",BS35="C"),単価表!$F$15,IF(AND($BU$9="J1",BS35="A"),単価表!$D$16,IF(AND($BU$9="J1",BS35="B"),単価表!$E$16,IF(AND($BU$9="J1",BS35="C"),単価表!$F$16,IF(AND($BU$9="J0",BS35="A"),単価表!$D$16,IF(AND($BU$9="J0",BS35="B"),単価表!$E$16,IF(AND($BU$9="J0",BS35="C"),単価表!$F$16,IF(AND($BU$9="S012",BS35="A"),単価表!$D$11,IF(AND($BU$9="S012",BS35="B"),単価表!$E$11,IF(AND($BU$9="S012",BS35="C"),単価表!$F$11,"")))))))))))))))))))))))))))</f>
        <v/>
      </c>
      <c r="BX35" s="13" t="str">
        <f>IF(入力シート!BY34="〇",単価表!$D$18,"")</f>
        <v/>
      </c>
      <c r="BY35" s="13" t="str">
        <f>IF(入力シート!BZ34="〇",単価表!$D$18,"")</f>
        <v/>
      </c>
      <c r="BZ35" s="13" t="str">
        <f>IF(入力シート!CA34="〇",単価表!$D$19,"")</f>
        <v/>
      </c>
      <c r="CA35" s="13" t="str">
        <f>IF(入力シート!CB34="","",IF($BZ$5="対象外","算定外",IF(入力シート!CB34="〇",単価表!$D$20)))</f>
        <v/>
      </c>
      <c r="CB35" s="16" t="str">
        <f t="shared" si="14"/>
        <v/>
      </c>
      <c r="CD35" s="13">
        <v>27</v>
      </c>
      <c r="CE35" s="13" t="str">
        <f>IF(入力シート!CE34="","",入力シート!CE34)</f>
        <v>土</v>
      </c>
      <c r="CF35" s="14" t="str">
        <f>IF(入力シート!CG34="","",TIME(入力シート!CG34,入力シート!CI34,0))</f>
        <v/>
      </c>
      <c r="CG35" s="14" t="str">
        <f>IF(入力シート!CK34="","",TIME(入力シート!CK34,入力シート!CM34,0))</f>
        <v/>
      </c>
      <c r="CH35" s="14" t="str">
        <f t="shared" si="15"/>
        <v/>
      </c>
      <c r="CI35" s="14" t="str">
        <f t="shared" si="33"/>
        <v/>
      </c>
      <c r="CJ35" s="14"/>
      <c r="CK35" s="80"/>
      <c r="CL35" s="80"/>
      <c r="CM35" s="94" t="str">
        <f>IF(AND($CK$9="S6",CI35="A"),単価表!$D$7,IF(AND($CK$9="S6",CI35="B"),単価表!$E$7,IF(AND($CK$9="S6",CI35="C"),単価表!$F$7,IF(AND($CK$9="S5",CI35="A"),単価表!$D$8,IF(AND($CK$9="S5",CI35="B"),単価表!$E$8,IF(AND($CK$9="S5",CI35="C"),単価表!$F$8,IF(AND($CK$9="S4",CI35="A"),単価表!$D$9,IF(AND($CK$9="S4",CI35="B"),単価表!$E$9,IF(AND($CK$9="S4",CI35="C"),単価表!$F$9,IF(AND($CK$9="S3",CI35="A"),単価表!$D$10,IF(AND($CK$9="S3",CI35="B"),単価表!$E$10,IF(AND($CK$9="S3",CI35="C"),単価表!$F$10,IF(AND($CK$9="J3",CI35="A"),単価表!$D$14,IF(AND($CK$9="J3",CI35="B"),単価表!$E$14,IF(AND($CK$9="J3",CI35="C"),単価表!$F$14,IF(AND($CK$9="J2",CI35="A"),単価表!$D$15,IF(AND($CK$9="J2",CI35="B"),単価表!$E$15,IF(AND($CK$9="J2",CI35="C"),単価表!$F$15,IF(AND($CK$9="J1",CI35="A"),単価表!$D$16,IF(AND($CK$9="J1",CI35="B"),単価表!$E$16,IF(AND($CK$9="J1",CI35="C"),単価表!$F$16,IF(AND($CK$9="J0",CI35="A"),単価表!$D$16,IF(AND($CK$9="J0",CI35="B"),単価表!$E$16,IF(AND($CK$9="J0",CI35="C"),単価表!$F$16,IF(AND($CK$9="S012",CI35="A"),単価表!$D$11,IF(AND($CK$9="S012",CI35="B"),単価表!$E$11,IF(AND($CK$9="S012",CI35="C"),単価表!$F$11,"")))))))))))))))))))))))))))</f>
        <v/>
      </c>
      <c r="CN35" s="13" t="str">
        <f>IF(入力シート!CO34="〇",単価表!$D$18,"")</f>
        <v/>
      </c>
      <c r="CO35" s="13" t="str">
        <f>IF(入力シート!CP34="〇",単価表!$D$18,"")</f>
        <v/>
      </c>
      <c r="CP35" s="13" t="str">
        <f>IF(入力シート!CQ34="〇",単価表!$D$19,"")</f>
        <v/>
      </c>
      <c r="CQ35" s="13" t="str">
        <f>IF(入力シート!CR34="","",IF($CP$5="対象外","算定外",IF(入力シート!CR34="〇",単価表!$D$20)))</f>
        <v/>
      </c>
      <c r="CR35" s="16" t="str">
        <f t="shared" si="17"/>
        <v/>
      </c>
      <c r="CT35" s="13">
        <v>27</v>
      </c>
      <c r="CU35" s="13" t="str">
        <f>IF(入力シート!CU34="","",入力シート!CU34)</f>
        <v>土</v>
      </c>
      <c r="CV35" s="14" t="str">
        <f>IF(入力シート!CW34="","",TIME(入力シート!CW34,入力シート!CY34,0))</f>
        <v/>
      </c>
      <c r="CW35" s="14" t="str">
        <f>IF(入力シート!DA34="","",TIME(入力シート!DA34,入力シート!DC34,0))</f>
        <v/>
      </c>
      <c r="CX35" s="14" t="str">
        <f t="shared" si="18"/>
        <v/>
      </c>
      <c r="CY35" s="14" t="str">
        <f t="shared" si="34"/>
        <v/>
      </c>
      <c r="CZ35" s="14"/>
      <c r="DA35" s="80"/>
      <c r="DB35" s="80"/>
      <c r="DC35" s="94" t="str">
        <f>IF(AND($DA$9="S6",CY35="A"),単価表!$D$7,IF(AND($DA$9="S6",CY35="B"),単価表!$E$7,IF(AND($DA$9="S6",CY35="C"),単価表!$F$7,IF(AND($DA$9="S5",CY35="A"),単価表!$D$8,IF(AND($DA$9="S5",CY35="B"),単価表!$E$8,IF(AND($DA$9="S5",CY35="C"),単価表!$F$8,IF(AND($DA$9="S4",CY35="A"),単価表!$D$9,IF(AND($DA$9="S4",CY35="B"),単価表!$E$9,IF(AND($DA$9="S4",CY35="C"),単価表!$F$9,IF(AND($DA$9="S3",CY35="A"),単価表!$D$10,IF(AND($DA$9="S3",CY35="B"),単価表!$E$10,IF(AND($DA$9="S3",CY35="C"),単価表!$F$10,IF(AND($DA$9="J3",CY35="A"),単価表!$D$14,IF(AND($DA$9="J3",CY35="B"),単価表!$E$14,IF(AND($DA$9="J3",CY35="C"),単価表!$F$14,IF(AND($DA$9="J2",CY35="A"),単価表!$D$15,IF(AND($DA$9="J2",CY35="B"),単価表!$E$15,IF(AND($DA$9="J2",CY35="C"),単価表!$F$15,IF(AND($DA$9="J1",CY35="A"),単価表!$D$16,IF(AND($DA$9="J1",CY35="B"),単価表!$E$16,IF(AND($DA$9="J1",CY35="C"),単価表!$F$16,IF(AND($DA$9="J0",CY35="A"),単価表!$D$16,IF(AND($DA$9="J0",CY35="B"),単価表!$E$16,IF(AND($DA$9="J0",CY35="C"),単価表!$F$16,IF(AND($DA$9="S012",CY35="A"),単価表!$D$11,IF(AND($DA$9="S012",CY35="B"),単価表!$E$11,IF(AND($DA$9="S012",CY35="C"),単価表!$F$11,"")))))))))))))))))))))))))))</f>
        <v/>
      </c>
      <c r="DD35" s="13" t="str">
        <f>IF(入力シート!DE34="〇",単価表!$D$18,"")</f>
        <v/>
      </c>
      <c r="DE35" s="13" t="str">
        <f>IF(入力シート!DF34="〇",単価表!$D$18,"")</f>
        <v/>
      </c>
      <c r="DF35" s="13" t="str">
        <f>IF(入力シート!DG34="〇",単価表!$D$19,"")</f>
        <v/>
      </c>
      <c r="DG35" s="13" t="str">
        <f>IF(入力シート!DH34="","",IF($DF$5="対象外","算定外",IF(入力シート!DH34="〇",単価表!$D$20)))</f>
        <v/>
      </c>
      <c r="DH35" s="16" t="str">
        <f t="shared" si="20"/>
        <v/>
      </c>
      <c r="DJ35" s="13">
        <v>27</v>
      </c>
      <c r="DK35" s="13" t="str">
        <f>IF(入力シート!DK34="","",入力シート!DK34)</f>
        <v>土</v>
      </c>
      <c r="DL35" s="14" t="str">
        <f>IF(入力シート!DM34="","",TIME(入力シート!DM34,入力シート!DO34,0))</f>
        <v/>
      </c>
      <c r="DM35" s="14" t="str">
        <f>IF(入力シート!DQ34="","",TIME(入力シート!DQ34,入力シート!DS34,0))</f>
        <v/>
      </c>
      <c r="DN35" s="14" t="str">
        <f t="shared" si="21"/>
        <v/>
      </c>
      <c r="DO35" s="14" t="str">
        <f t="shared" si="35"/>
        <v/>
      </c>
      <c r="DP35" s="14"/>
      <c r="DQ35" s="80"/>
      <c r="DR35" s="80"/>
      <c r="DS35" s="94" t="str">
        <f>IF(AND($DQ$9="S6",DO35="A"),単価表!$D$7,IF(AND($DQ$9="S6",DO35="B"),単価表!$E$7,IF(AND($DQ$9="S6",DO35="C"),単価表!$F$7,IF(AND($DQ$9="S5",DO35="A"),単価表!$D$8,IF(AND($DQ$9="S5",DO35="B"),単価表!$E$8,IF(AND($DQ$9="S5",DO35="C"),単価表!$F$8,IF(AND($DQ$9="S4",DO35="A"),単価表!$D$9,IF(AND($DQ$9="S4",DO35="B"),単価表!$E$9,IF(AND($DQ$9="S4",DO35="C"),単価表!$F$9,IF(AND($DQ$9="S3",DO35="A"),単価表!$D$10,IF(AND($DQ$9="S3",DO35="B"),単価表!$E$10,IF(AND($DQ$9="S3",DO35="C"),単価表!$F$10,IF(AND($DQ$9="J3",DO35="A"),単価表!$D$14,IF(AND($DQ$9="J3",DO35="B"),単価表!$E$14,IF(AND($DQ$9="J3",DO35="C"),単価表!$F$14,IF(AND($DQ$9="J2",DO35="A"),単価表!$D$15,IF(AND($DQ$9="J2",DO35="B"),単価表!$E$15,IF(AND($DQ$9="J2",DO35="C"),単価表!$F$15,IF(AND($DQ$9="J1",DO35="A"),単価表!$D$16,IF(AND($DQ$9="J1",DO35="B"),単価表!$E$16,IF(AND($DQ$9="J1",DO35="C"),単価表!$F$16,IF(AND($DQ$9="J0",DO35="A"),単価表!$D$16,IF(AND($DQ$9="J0",DO35="B"),単価表!$E$16,IF(AND($DQ$9="J0",DO35="C"),単価表!$F$16,IF(AND($DQ$9="S012",DO35="A"),単価表!$D$11,IF(AND($DQ$9="S012",DO35="B"),単価表!$E$11,IF(AND($DQ$9="S012",DO35="C"),単価表!$F$11,"")))))))))))))))))))))))))))</f>
        <v/>
      </c>
      <c r="DT35" s="13" t="str">
        <f>IF(入力シート!DU34="〇",単価表!$D$18,"")</f>
        <v/>
      </c>
      <c r="DU35" s="13" t="str">
        <f>IF(入力シート!DV34="〇",単価表!$D$18,"")</f>
        <v/>
      </c>
      <c r="DV35" s="13" t="str">
        <f>IF(入力シート!DW34="〇",単価表!$D$19,"")</f>
        <v/>
      </c>
      <c r="DW35" s="13" t="str">
        <f>IF(入力シート!DX34="","",IF($DV$5="対象外","算定外",IF(入力シート!DX34="〇",単価表!$D$20)))</f>
        <v/>
      </c>
      <c r="DX35" s="16" t="str">
        <f t="shared" si="23"/>
        <v/>
      </c>
      <c r="DZ35" s="13">
        <v>27</v>
      </c>
      <c r="EA35" s="13" t="str">
        <f>IF(入力シート!EA34="","",入力シート!EA34)</f>
        <v>土</v>
      </c>
      <c r="EB35" s="14" t="str">
        <f>IF(入力シート!EC34="","",TIME(入力シート!EC34,入力シート!EE34,0))</f>
        <v/>
      </c>
      <c r="EC35" s="14" t="str">
        <f>IF(入力シート!EG34="","",TIME(入力シート!EG34,入力シート!EI34,0))</f>
        <v/>
      </c>
      <c r="ED35" s="14" t="str">
        <f t="shared" si="24"/>
        <v/>
      </c>
      <c r="EE35" s="14" t="str">
        <f t="shared" si="36"/>
        <v/>
      </c>
      <c r="EF35" s="14"/>
      <c r="EG35" s="80"/>
      <c r="EH35" s="80"/>
      <c r="EI35" s="94" t="str">
        <f>IF(AND($EG$9="S6",EE35="A"),単価表!$D$7,IF(AND($EG$9="S6",EE35="B"),単価表!$E$7,IF(AND($EG$9="S6",EE35="C"),単価表!$F$7,IF(AND($EG$9="S5",EE35="A"),単価表!$D$8,IF(AND($EG$9="S5",EE35="B"),単価表!$E$8,IF(AND($EG$9="S5",EE35="C"),単価表!$F$8,IF(AND($EG$9="S4",EE35="A"),単価表!$D$9,IF(AND($EG$9="S4",EE35="B"),単価表!$E$9,IF(AND($EG$9="S4",EE35="C"),単価表!$F$9,IF(AND($EG$9="S3",EE35="A"),単価表!$D$10,IF(AND($EG$9="S3",EE35="B"),単価表!$E$10,IF(AND($EG$9="S3",EE35="C"),単価表!$F$10,IF(AND($EG$9="J3",EE35="A"),単価表!$D$14,IF(AND($EG$9="J3",EE35="B"),単価表!$E$14,IF(AND($EG$9="J3",EE35="C"),単価表!$F$14,IF(AND($EG$9="J2",EE35="A"),単価表!$D$15,IF(AND($EG$9="J2",EE35="B"),単価表!$E$15,IF(AND($EG$9="J2",EE35="C"),単価表!$F$15,IF(AND($EG$9="J1",EE35="A"),単価表!$D$16,IF(AND($EG$9="J1",EE35="B"),単価表!$E$16,IF(AND($EG$9="J1",EE35="C"),単価表!$F$16,IF(AND($EG$9="J0",EE35="A"),単価表!$D$16,IF(AND($EG$9="J0",EE35="B"),単価表!$E$16,IF(AND($EG$9="J0",EE35="C"),単価表!$F$16,IF(AND($EG$9="S012",EE35="A"),単価表!$D$11,IF(AND($EG$9="S012",EE35="B"),単価表!$E$11,IF(AND($EG$9="S012",EE35="C"),単価表!$F$11,"")))))))))))))))))))))))))))</f>
        <v/>
      </c>
      <c r="EJ35" s="13" t="str">
        <f>IF(入力シート!EK34="〇",単価表!$D$18,"")</f>
        <v/>
      </c>
      <c r="EK35" s="13" t="str">
        <f>IF(入力シート!EL34="〇",単価表!$D$18,"")</f>
        <v/>
      </c>
      <c r="EL35" s="13" t="str">
        <f>IF(入力シート!EM34="〇",単価表!$D$19,"")</f>
        <v/>
      </c>
      <c r="EM35" s="13" t="str">
        <f>IF(入力シート!EN34="","",IF($EL$5="対象外","算定外",IF(入力シート!EN34="〇",単価表!$D$20)))</f>
        <v/>
      </c>
      <c r="EN35" s="16" t="str">
        <f t="shared" si="26"/>
        <v/>
      </c>
      <c r="EP35" s="13">
        <v>27</v>
      </c>
      <c r="EQ35" s="13" t="str">
        <f>IF(入力シート!EQ34="","",入力シート!EQ34)</f>
        <v>土</v>
      </c>
      <c r="ER35" s="14" t="str">
        <f>IF(入力シート!ES34="","",TIME(入力シート!ES34,入力シート!EU34,0))</f>
        <v/>
      </c>
      <c r="ES35" s="14" t="str">
        <f>IF(入力シート!EW34="","",TIME(入力シート!EW34,入力シート!EY34,0))</f>
        <v/>
      </c>
      <c r="ET35" s="14" t="str">
        <f t="shared" si="27"/>
        <v/>
      </c>
      <c r="EU35" s="14" t="str">
        <f t="shared" si="37"/>
        <v/>
      </c>
      <c r="EV35" s="14"/>
      <c r="EW35" s="80"/>
      <c r="EX35" s="80"/>
      <c r="EY35" s="94" t="str">
        <f>IF(AND($EW$9="S6",EU35="A"),単価表!$D$7,IF(AND($EW$9="S6",EU35="B"),単価表!$E$7,IF(AND($EW$9="S6",EU35="C"),単価表!$F$7,IF(AND($EW$9="S5",EU35="A"),単価表!$D$8,IF(AND($EW$9="S5",EU35="B"),単価表!$E$8,IF(AND($EW$9="S5",EU35="C"),単価表!$F$8,IF(AND($EW$9="S4",EU35="A"),単価表!$D$9,IF(AND($EW$9="S4",EU35="B"),単価表!$E$9,IF(AND($EW$9="S4",EU35="C"),単価表!$F$9,IF(AND($EW$9="S3",EU35="A"),単価表!$D$10,IF(AND($EW$9="S3",EU35="B"),単価表!$E$10,IF(AND($EW$9="S3",EU35="C"),単価表!$F$10,IF(AND($EW$9="J3",EU35="A"),単価表!$D$14,IF(AND($EW$9="J3",EU35="B"),単価表!$E$14,IF(AND($EW$9="J3",EU35="C"),単価表!$F$14,IF(AND($EW$9="J2",EU35="A"),単価表!$D$15,IF(AND($EW$9="J2",EU35="B"),単価表!$E$15,IF(AND($EW$9="J2",EU35="C"),単価表!$F$15,IF(AND($EW$9="J1",EU35="A"),単価表!$D$16,IF(AND($EW$9="J1",EU35="B"),単価表!$E$16,IF(AND($EW$9="J1",EU35="C"),単価表!$F$16,IF(AND($EW$9="J0",EU35="A"),単価表!$D$16,IF(AND($EW$9="J0",EU35="B"),単価表!$E$16,IF(AND($EW$9="J0",EU35="C"),単価表!$F$16,IF(AND($EW$9="S012",EU35="A"),単価表!$D$11,IF(AND($EW$9="S012",EU35="B"),単価表!$E$11,IF(AND($EW$9="S012",EU35="C"),単価表!$F$11,"")))))))))))))))))))))))))))</f>
        <v/>
      </c>
      <c r="EZ35" s="13" t="str">
        <f>IF(入力シート!FA34="〇",単価表!$D$18,"")</f>
        <v/>
      </c>
      <c r="FA35" s="13" t="str">
        <f>IF(入力シート!FB34="〇",単価表!$D$18,"")</f>
        <v/>
      </c>
      <c r="FB35" s="13" t="str">
        <f>IF(入力シート!FC34="〇",単価表!$D$19,"")</f>
        <v/>
      </c>
      <c r="FC35" s="13" t="str">
        <f>IF(入力シート!FD34="","",IF($FB$5="対象外","算定外",IF(入力シート!FD34="〇",単価表!$D$20)))</f>
        <v/>
      </c>
      <c r="FD35" s="16" t="str">
        <f t="shared" si="29"/>
        <v/>
      </c>
    </row>
    <row r="36" spans="2:160" x14ac:dyDescent="0.45">
      <c r="B36" s="13">
        <v>28</v>
      </c>
      <c r="C36" s="13" t="str">
        <f>IF(入力シート!C35="","",入力シート!C35)</f>
        <v>日</v>
      </c>
      <c r="D36" s="14" t="str">
        <f>IF(入力シート!E35="","",TIME(入力シート!E35,入力シート!G35,0))</f>
        <v/>
      </c>
      <c r="E36" s="14" t="str">
        <f>IF(入力シート!I35="","",TIME(入力シート!I35,入力シート!K35,0))</f>
        <v/>
      </c>
      <c r="F36" s="14" t="str">
        <f t="shared" si="0"/>
        <v/>
      </c>
      <c r="G36" s="14" t="str">
        <f t="shared" si="1"/>
        <v/>
      </c>
      <c r="H36" s="14"/>
      <c r="I36" s="15"/>
      <c r="J36" s="15"/>
      <c r="K36" s="94" t="str">
        <f>IF(AND($I$9="S6",G36="A"),単価表!$D$7,IF(AND($I$9="S6",G36="B"),単価表!$E$7,IF(AND($I$9="S6",G36="C"),単価表!$F$7,IF(AND($I$9="S5",G36="A"),単価表!$D$8,IF(AND($I$9="S5",G36="B"),単価表!$E$8,IF(AND($I$9="S5",G36="C"),単価表!$F$8,IF(AND($I$9="S4",G36="A"),単価表!$D$9,IF(AND($I$9="S4",G36="B"),単価表!$E$9,IF(AND($I$9="S4",G36="C"),単価表!$F$9,IF(AND($I$9="S3",G36="A"),単価表!$D$10,IF(AND($I$9="S3",G36="B"),単価表!$E$10,IF(AND($I$9="S3",G36="C"),単価表!$F$10,IF(AND($I$9="J3",G36="A"),単価表!$D$14,IF(AND($I$9="J3",G36="B"),単価表!$E$14,IF(AND($I$9="J3",G36="C"),単価表!$F$14,IF(AND($I$9="J2",G36="A"),単価表!$D$15,IF(AND($I$9="J2",G36="B"),単価表!$E$15,IF(AND($I$9="J2",G36="C"),単価表!$F$15,IF(AND($I$9="J1",G36="A"),単価表!$D$16,IF(AND($I$9="J1",G36="B"),単価表!$E$16,IF(AND($I$9="J1",G36="C"),単価表!$F$16,IF(AND($I$9="J0",G36="A"),単価表!$D$16,IF(AND($I$9="J0",G36="B"),単価表!$E$16,IF(AND($I$9="J0",G36="C"),単価表!$F$16,IF(AND($I$9="S012",G36="A"),単価表!$D$11,IF(AND($I$9="S012",G36="B"),単価表!$E$11,IF(AND($I$9="S012",G36="C"),単価表!$F$11,"")))))))))))))))))))))))))))</f>
        <v/>
      </c>
      <c r="L36" s="13" t="str">
        <f>IF(入力シート!M35="〇",単価表!$D$18,"")</f>
        <v/>
      </c>
      <c r="M36" s="13" t="str">
        <f>IF(入力シート!N35="〇",単価表!$D$18,"")</f>
        <v/>
      </c>
      <c r="N36" s="13" t="str">
        <f>IF(入力シート!O35="〇",単価表!$D$19,"")</f>
        <v/>
      </c>
      <c r="O36" s="13" t="str">
        <f>IF(入力シート!P35="","",IF($N$5="対象外","算定外",IF(入力シート!P35="〇",単価表!$D$20)))</f>
        <v/>
      </c>
      <c r="P36" s="16" t="str">
        <f t="shared" si="2"/>
        <v/>
      </c>
      <c r="R36" s="13">
        <v>28</v>
      </c>
      <c r="S36" s="13" t="str">
        <f>IF(入力シート!S35="","",入力シート!S35)</f>
        <v>日</v>
      </c>
      <c r="T36" s="14" t="str">
        <f>IF(入力シート!U35="","",TIME(入力シート!U35,入力シート!W35,0))</f>
        <v/>
      </c>
      <c r="U36" s="14" t="str">
        <f>IF(入力シート!Y35="","",TIME(入力シート!Y35,入力シート!AA35,0))</f>
        <v/>
      </c>
      <c r="V36" s="14" t="str">
        <f t="shared" si="3"/>
        <v/>
      </c>
      <c r="W36" s="14" t="str">
        <f t="shared" si="4"/>
        <v/>
      </c>
      <c r="X36" s="14"/>
      <c r="Y36" s="15"/>
      <c r="Z36" s="15"/>
      <c r="AA36" s="94" t="str">
        <f>IF(AND($Y$9="S6",W36="A"),単価表!$D$7,IF(AND($Y$9="S6",W36="B"),単価表!$E$7,IF(AND($Y$9="S6",W36="C"),単価表!$F$7,IF(AND($Y$9="S5",W36="A"),単価表!$D$8,IF(AND($Y$9="S5",W36="B"),単価表!$E$8,IF(AND($Y$9="S5",W36="C"),単価表!$F$8,IF(AND($Y$9="S4",W36="A"),単価表!$D$9,IF(AND($Y$9="S4",W36="B"),単価表!$E$9,IF(AND($Y$9="S4",W36="C"),単価表!$F$9,IF(AND($Y$9="S3",W36="A"),単価表!$D$10,IF(AND($Y$9="S3",W36="B"),単価表!$E$10,IF(AND($Y$9="S3",W36="C"),単価表!$F$10,IF(AND($Y$9="J3",W36="A"),単価表!$D$14,IF(AND($Y$9="J3",W36="B"),単価表!$E$14,IF(AND($Y$9="J3",W36="C"),単価表!$F$14,IF(AND($Y$9="J2",W36="A"),単価表!$D$15,IF(AND($Y$9="J2",W36="B"),単価表!$E$15,IF(AND($Y$9="J2",W36="C"),単価表!$F$15,IF(AND($Y$9="J1",W36="A"),単価表!$D$16,IF(AND($Y$9="J1",W36="B"),単価表!$E$16,IF(AND($Y$9="J1",W36="C"),単価表!$F$16,IF(AND($Y$9="J0",W36="A"),単価表!$D$16,IF(AND($Y$9="J0",W36="B"),単価表!$E$16,IF(AND($Y$9="J0",W36="C"),単価表!$F$16,IF(AND($Y$9="S012",W36="A"),単価表!$D$11,IF(AND($Y$9="S012",W36="B"),単価表!$E$11,IF(AND($Y$9="S012",W36="C"),単価表!$F$11,"")))))))))))))))))))))))))))</f>
        <v/>
      </c>
      <c r="AB36" s="13" t="str">
        <f>IF(入力シート!AC35="〇",単価表!$D$18,"")</f>
        <v/>
      </c>
      <c r="AC36" s="13" t="str">
        <f>IF(入力シート!AD35="〇",単価表!$D$18,"")</f>
        <v/>
      </c>
      <c r="AD36" s="13" t="str">
        <f>IF(入力シート!AE35="〇",単価表!$D$19,"")</f>
        <v/>
      </c>
      <c r="AE36" s="13" t="str">
        <f>IF(入力シート!AF35="","",IF($AE$5="対象外","算定外",IF(入力シート!AF35="〇",単価表!$D$20)))</f>
        <v/>
      </c>
      <c r="AF36" s="16" t="str">
        <f t="shared" si="5"/>
        <v/>
      </c>
      <c r="AH36" s="13">
        <v>28</v>
      </c>
      <c r="AI36" s="13" t="str">
        <f>IF(入力シート!AI35="","",入力シート!AI35)</f>
        <v>日</v>
      </c>
      <c r="AJ36" s="14" t="str">
        <f>IF(入力シート!AK35="","",TIME(入力シート!AK35,入力シート!AM35,0))</f>
        <v/>
      </c>
      <c r="AK36" s="14" t="str">
        <f>IF(入力シート!AO35="","",TIME(入力シート!AO35,入力シート!AQ35,0))</f>
        <v/>
      </c>
      <c r="AL36" s="14" t="str">
        <f t="shared" si="6"/>
        <v/>
      </c>
      <c r="AM36" s="14" t="str">
        <f t="shared" si="30"/>
        <v/>
      </c>
      <c r="AN36" s="14"/>
      <c r="AO36" s="80"/>
      <c r="AP36" s="80"/>
      <c r="AQ36" s="94" t="str">
        <f>IF(AND($AO$9="S6",AM36="A"),単価表!$D$7,IF(AND($AO$9="S6",AM36="B"),単価表!$E$7,IF(AND($AO$9="S6",AM36="C"),単価表!$F$7,IF(AND($AO$9="S5",AM36="A"),単価表!$D$8,IF(AND($AO$9="S5",AM36="B"),単価表!$E$8,IF(AND($AO$9="S5",AM36="C"),単価表!$F$8,IF(AND($AO$9="S4",AM36="A"),単価表!$D$9,IF(AND($AO$9="S4",AM36="B"),単価表!$E$9,IF(AND($AO$9="S4",AM36="C"),単価表!$F$9,IF(AND($AO$9="S3",AM36="A"),単価表!$D$10,IF(AND($AO$9="S3",AM36="B"),単価表!$E$10,IF(AND($AO$9="S3",AM36="C"),単価表!$F$10,IF(AND($AO$9="J3",AM36="A"),単価表!$D$14,IF(AND($AO$9="J3",AM36="B"),単価表!$E$14,IF(AND($AO$9="J3",AM36="C"),単価表!$F$14,IF(AND($AO$9="J2",AM36="A"),単価表!$D$15,IF(AND($AO$9="J2",AM36="B"),単価表!$E$15,IF(AND($AO$9="J2",AM36="C"),単価表!$F$15,IF(AND($AO$9="J1",AM36="A"),単価表!$D$16,IF(AND($AO$9="J1",AM36="B"),単価表!$E$16,IF(AND($AO$9="J1",AM36="C"),単価表!$F$16,IF(AND($AO$9="J0",AM36="A"),単価表!$D$16,IF(AND($AO$9="J0",AM36="B"),単価表!$E$16,IF(AND($AO$9="J0",AM36="C"),単価表!$F$16,IF(AND($AO$9="S012",AM36="A"),単価表!$D$11,IF(AND($AO$9="S012",AM36="B"),単価表!$E$11,IF(AND($AO$9="S012",AM36="C"),単価表!$F$11,"")))))))))))))))))))))))))))</f>
        <v/>
      </c>
      <c r="AR36" s="13" t="str">
        <f>IF(入力シート!AS35="〇",単価表!$D$18,"")</f>
        <v/>
      </c>
      <c r="AS36" s="13" t="str">
        <f>IF(入力シート!AT35="〇",単価表!$D$18,"")</f>
        <v/>
      </c>
      <c r="AT36" s="13" t="str">
        <f>IF(入力シート!AU35="〇",単価表!$D$19,"")</f>
        <v/>
      </c>
      <c r="AU36" s="13" t="str">
        <f>IF(入力シート!AV35="","",IF($AT$5="対象外","算定外",IF(入力シート!AV35="〇",単価表!$D$20)))</f>
        <v/>
      </c>
      <c r="AV36" s="16" t="str">
        <f t="shared" si="8"/>
        <v/>
      </c>
      <c r="AX36" s="13">
        <v>28</v>
      </c>
      <c r="AY36" s="13" t="str">
        <f>IF(入力シート!AY35="","",入力シート!AY35)</f>
        <v>日</v>
      </c>
      <c r="AZ36" s="14" t="str">
        <f>IF(入力シート!BA35="","",TIME(入力シート!BA35,入力シート!BC35,0))</f>
        <v/>
      </c>
      <c r="BA36" s="14" t="str">
        <f>IF(入力シート!BE35="","",TIME(入力シート!BE35,入力シート!BG35,0))</f>
        <v/>
      </c>
      <c r="BB36" s="14" t="str">
        <f t="shared" si="9"/>
        <v/>
      </c>
      <c r="BC36" s="14" t="str">
        <f t="shared" si="31"/>
        <v/>
      </c>
      <c r="BD36" s="14"/>
      <c r="BE36" s="80"/>
      <c r="BF36" s="80"/>
      <c r="BG36" s="94" t="str">
        <f>IF(AND($BE$9="S6",BC36="A"),単価表!$D$7,IF(AND($BE$9="S6",BC36="B"),単価表!$E$7,IF(AND($BE$9="S6",BC36="C"),単価表!$F$7,IF(AND($BE$9="S5",BC36="A"),単価表!$D$8,IF(AND($BE$9="S5",BC36="B"),単価表!$E$8,IF(AND($BE$9="S5",BC36="C"),単価表!$F$8,IF(AND($BE$9="S4",BC36="A"),単価表!$D$9,IF(AND($BE$9="S4",BC36="B"),単価表!$E$9,IF(AND($BE$9="S4",BC36="C"),単価表!$F$9,IF(AND($BE$9="S3",BC36="A"),単価表!$D$10,IF(AND($BE$9="S3",BC36="B"),単価表!$E$10,IF(AND($BE$9="S3",BC36="C"),単価表!$F$10,IF(AND($BE$9="J3",BC36="A"),単価表!$D$14,IF(AND($BE$9="J3",BC36="B"),単価表!$E$14,IF(AND($BE$9="J3",BC36="C"),単価表!$F$14,IF(AND($BE$9="J2",BC36="A"),単価表!$D$15,IF(AND($BE$9="J2",BC36="B"),単価表!$E$15,IF(AND($BE$9="J2",BC36="C"),単価表!$F$15,IF(AND($BE$9="J1",BC36="A"),単価表!$D$16,IF(AND($BE$9="J1",BC36="B"),単価表!$E$16,IF(AND($BE$9="J1",BC36="C"),単価表!$F$16,IF(AND($BE$9="J0",BC36="A"),単価表!$D$16,IF(AND($BE$9="J0",BC36="B"),単価表!$E$16,IF(AND($BE$9="J0",BC36="C"),単価表!$F$16,IF(AND($BE$9="S012",BC36="A"),単価表!$D$11,IF(AND($BE$9="S012",BC36="B"),単価表!$E$11,IF(AND($BE$9="S012",BC36="C"),単価表!$F$11,"")))))))))))))))))))))))))))</f>
        <v/>
      </c>
      <c r="BH36" s="13" t="str">
        <f>IF(入力シート!BI35="〇",単価表!$D$18,"")</f>
        <v/>
      </c>
      <c r="BI36" s="13" t="str">
        <f>IF(入力シート!BJ35="〇",単価表!$D$18,"")</f>
        <v/>
      </c>
      <c r="BJ36" s="13" t="str">
        <f>IF(入力シート!BK35="〇",単価表!$D$19,"")</f>
        <v/>
      </c>
      <c r="BK36" s="13" t="str">
        <f>IF(入力シート!BL35="","",IF($BJ$5="対象外","算定外",IF(入力シート!BL35="〇",単価表!$D$20)))</f>
        <v/>
      </c>
      <c r="BL36" s="16" t="str">
        <f t="shared" si="11"/>
        <v/>
      </c>
      <c r="BN36" s="13">
        <v>28</v>
      </c>
      <c r="BO36" s="13" t="str">
        <f>IF(入力シート!BO35="","",入力シート!BO35)</f>
        <v>日</v>
      </c>
      <c r="BP36" s="14" t="str">
        <f>IF(入力シート!BQ35="","",TIME(入力シート!BQ35,入力シート!BS35,0))</f>
        <v/>
      </c>
      <c r="BQ36" s="14" t="str">
        <f>IF(入力シート!BU35="","",TIME(入力シート!BU35,入力シート!BW35,0))</f>
        <v/>
      </c>
      <c r="BR36" s="14" t="str">
        <f t="shared" si="12"/>
        <v/>
      </c>
      <c r="BS36" s="14" t="str">
        <f t="shared" si="32"/>
        <v/>
      </c>
      <c r="BT36" s="14"/>
      <c r="BU36" s="80"/>
      <c r="BV36" s="80"/>
      <c r="BW36" s="94" t="str">
        <f>IF(AND($BU$9="S6",BS36="A"),単価表!$D$7,IF(AND($BU$9="S6",BS36="B"),単価表!$E$7,IF(AND($BU$9="S6",BS36="C"),単価表!$F$7,IF(AND($BU$9="S5",BS36="A"),単価表!$D$8,IF(AND($BU$9="S5",BS36="B"),単価表!$E$8,IF(AND($BU$9="S5",BS36="C"),単価表!$F$8,IF(AND($BU$9="S4",BS36="A"),単価表!$D$9,IF(AND($BU$9="S4",BS36="B"),単価表!$E$9,IF(AND($BU$9="S4",BS36="C"),単価表!$F$9,IF(AND($BU$9="S3",BS36="A"),単価表!$D$10,IF(AND($BU$9="S3",BS36="B"),単価表!$E$10,IF(AND($BU$9="S3",BS36="C"),単価表!$F$10,IF(AND($BU$9="J3",BS36="A"),単価表!$D$14,IF(AND($BU$9="J3",BS36="B"),単価表!$E$14,IF(AND($BU$9="J3",BS36="C"),単価表!$F$14,IF(AND($BU$9="J2",BS36="A"),単価表!$D$15,IF(AND($BU$9="J2",BS36="B"),単価表!$E$15,IF(AND($BU$9="J2",BS36="C"),単価表!$F$15,IF(AND($BU$9="J1",BS36="A"),単価表!$D$16,IF(AND($BU$9="J1",BS36="B"),単価表!$E$16,IF(AND($BU$9="J1",BS36="C"),単価表!$F$16,IF(AND($BU$9="J0",BS36="A"),単価表!$D$16,IF(AND($BU$9="J0",BS36="B"),単価表!$E$16,IF(AND($BU$9="J0",BS36="C"),単価表!$F$16,IF(AND($BU$9="S012",BS36="A"),単価表!$D$11,IF(AND($BU$9="S012",BS36="B"),単価表!$E$11,IF(AND($BU$9="S012",BS36="C"),単価表!$F$11,"")))))))))))))))))))))))))))</f>
        <v/>
      </c>
      <c r="BX36" s="13" t="str">
        <f>IF(入力シート!BY35="〇",単価表!$D$18,"")</f>
        <v/>
      </c>
      <c r="BY36" s="13" t="str">
        <f>IF(入力シート!BZ35="〇",単価表!$D$18,"")</f>
        <v/>
      </c>
      <c r="BZ36" s="13" t="str">
        <f>IF(入力シート!CA35="〇",単価表!$D$19,"")</f>
        <v/>
      </c>
      <c r="CA36" s="13" t="str">
        <f>IF(入力シート!CB35="","",IF($BZ$5="対象外","算定外",IF(入力シート!CB35="〇",単価表!$D$20)))</f>
        <v/>
      </c>
      <c r="CB36" s="16" t="str">
        <f t="shared" si="14"/>
        <v/>
      </c>
      <c r="CD36" s="13">
        <v>28</v>
      </c>
      <c r="CE36" s="13" t="str">
        <f>IF(入力シート!CE35="","",入力シート!CE35)</f>
        <v>日</v>
      </c>
      <c r="CF36" s="14" t="str">
        <f>IF(入力シート!CG35="","",TIME(入力シート!CG35,入力シート!CI35,0))</f>
        <v/>
      </c>
      <c r="CG36" s="14" t="str">
        <f>IF(入力シート!CK35="","",TIME(入力シート!CK35,入力シート!CM35,0))</f>
        <v/>
      </c>
      <c r="CH36" s="14" t="str">
        <f t="shared" si="15"/>
        <v/>
      </c>
      <c r="CI36" s="14" t="str">
        <f t="shared" si="33"/>
        <v/>
      </c>
      <c r="CJ36" s="14"/>
      <c r="CK36" s="80"/>
      <c r="CL36" s="80"/>
      <c r="CM36" s="94" t="str">
        <f>IF(AND($CK$9="S6",CI36="A"),単価表!$D$7,IF(AND($CK$9="S6",CI36="B"),単価表!$E$7,IF(AND($CK$9="S6",CI36="C"),単価表!$F$7,IF(AND($CK$9="S5",CI36="A"),単価表!$D$8,IF(AND($CK$9="S5",CI36="B"),単価表!$E$8,IF(AND($CK$9="S5",CI36="C"),単価表!$F$8,IF(AND($CK$9="S4",CI36="A"),単価表!$D$9,IF(AND($CK$9="S4",CI36="B"),単価表!$E$9,IF(AND($CK$9="S4",CI36="C"),単価表!$F$9,IF(AND($CK$9="S3",CI36="A"),単価表!$D$10,IF(AND($CK$9="S3",CI36="B"),単価表!$E$10,IF(AND($CK$9="S3",CI36="C"),単価表!$F$10,IF(AND($CK$9="J3",CI36="A"),単価表!$D$14,IF(AND($CK$9="J3",CI36="B"),単価表!$E$14,IF(AND($CK$9="J3",CI36="C"),単価表!$F$14,IF(AND($CK$9="J2",CI36="A"),単価表!$D$15,IF(AND($CK$9="J2",CI36="B"),単価表!$E$15,IF(AND($CK$9="J2",CI36="C"),単価表!$F$15,IF(AND($CK$9="J1",CI36="A"),単価表!$D$16,IF(AND($CK$9="J1",CI36="B"),単価表!$E$16,IF(AND($CK$9="J1",CI36="C"),単価表!$F$16,IF(AND($CK$9="J0",CI36="A"),単価表!$D$16,IF(AND($CK$9="J0",CI36="B"),単価表!$E$16,IF(AND($CK$9="J0",CI36="C"),単価表!$F$16,IF(AND($CK$9="S012",CI36="A"),単価表!$D$11,IF(AND($CK$9="S012",CI36="B"),単価表!$E$11,IF(AND($CK$9="S012",CI36="C"),単価表!$F$11,"")))))))))))))))))))))))))))</f>
        <v/>
      </c>
      <c r="CN36" s="13" t="str">
        <f>IF(入力シート!CO35="〇",単価表!$D$18,"")</f>
        <v/>
      </c>
      <c r="CO36" s="13" t="str">
        <f>IF(入力シート!CP35="〇",単価表!$D$18,"")</f>
        <v/>
      </c>
      <c r="CP36" s="13" t="str">
        <f>IF(入力シート!CQ35="〇",単価表!$D$19,"")</f>
        <v/>
      </c>
      <c r="CQ36" s="13" t="str">
        <f>IF(入力シート!CR35="","",IF($CP$5="対象外","算定外",IF(入力シート!CR35="〇",単価表!$D$20)))</f>
        <v/>
      </c>
      <c r="CR36" s="16" t="str">
        <f t="shared" si="17"/>
        <v/>
      </c>
      <c r="CT36" s="13">
        <v>28</v>
      </c>
      <c r="CU36" s="13" t="str">
        <f>IF(入力シート!CU35="","",入力シート!CU35)</f>
        <v>日</v>
      </c>
      <c r="CV36" s="14" t="str">
        <f>IF(入力シート!CW35="","",TIME(入力シート!CW35,入力シート!CY35,0))</f>
        <v/>
      </c>
      <c r="CW36" s="14" t="str">
        <f>IF(入力シート!DA35="","",TIME(入力シート!DA35,入力シート!DC35,0))</f>
        <v/>
      </c>
      <c r="CX36" s="14" t="str">
        <f t="shared" si="18"/>
        <v/>
      </c>
      <c r="CY36" s="14" t="str">
        <f t="shared" si="34"/>
        <v/>
      </c>
      <c r="CZ36" s="14"/>
      <c r="DA36" s="80"/>
      <c r="DB36" s="80"/>
      <c r="DC36" s="94" t="str">
        <f>IF(AND($DA$9="S6",CY36="A"),単価表!$D$7,IF(AND($DA$9="S6",CY36="B"),単価表!$E$7,IF(AND($DA$9="S6",CY36="C"),単価表!$F$7,IF(AND($DA$9="S5",CY36="A"),単価表!$D$8,IF(AND($DA$9="S5",CY36="B"),単価表!$E$8,IF(AND($DA$9="S5",CY36="C"),単価表!$F$8,IF(AND($DA$9="S4",CY36="A"),単価表!$D$9,IF(AND($DA$9="S4",CY36="B"),単価表!$E$9,IF(AND($DA$9="S4",CY36="C"),単価表!$F$9,IF(AND($DA$9="S3",CY36="A"),単価表!$D$10,IF(AND($DA$9="S3",CY36="B"),単価表!$E$10,IF(AND($DA$9="S3",CY36="C"),単価表!$F$10,IF(AND($DA$9="J3",CY36="A"),単価表!$D$14,IF(AND($DA$9="J3",CY36="B"),単価表!$E$14,IF(AND($DA$9="J3",CY36="C"),単価表!$F$14,IF(AND($DA$9="J2",CY36="A"),単価表!$D$15,IF(AND($DA$9="J2",CY36="B"),単価表!$E$15,IF(AND($DA$9="J2",CY36="C"),単価表!$F$15,IF(AND($DA$9="J1",CY36="A"),単価表!$D$16,IF(AND($DA$9="J1",CY36="B"),単価表!$E$16,IF(AND($DA$9="J1",CY36="C"),単価表!$F$16,IF(AND($DA$9="J0",CY36="A"),単価表!$D$16,IF(AND($DA$9="J0",CY36="B"),単価表!$E$16,IF(AND($DA$9="J0",CY36="C"),単価表!$F$16,IF(AND($DA$9="S012",CY36="A"),単価表!$D$11,IF(AND($DA$9="S012",CY36="B"),単価表!$E$11,IF(AND($DA$9="S012",CY36="C"),単価表!$F$11,"")))))))))))))))))))))))))))</f>
        <v/>
      </c>
      <c r="DD36" s="13" t="str">
        <f>IF(入力シート!DE35="〇",単価表!$D$18,"")</f>
        <v/>
      </c>
      <c r="DE36" s="13" t="str">
        <f>IF(入力シート!DF35="〇",単価表!$D$18,"")</f>
        <v/>
      </c>
      <c r="DF36" s="13" t="str">
        <f>IF(入力シート!DG35="〇",単価表!$D$19,"")</f>
        <v/>
      </c>
      <c r="DG36" s="13" t="str">
        <f>IF(入力シート!DH35="","",IF($DF$5="対象外","算定外",IF(入力シート!DH35="〇",単価表!$D$20)))</f>
        <v/>
      </c>
      <c r="DH36" s="16" t="str">
        <f t="shared" si="20"/>
        <v/>
      </c>
      <c r="DJ36" s="13">
        <v>28</v>
      </c>
      <c r="DK36" s="13" t="str">
        <f>IF(入力シート!DK35="","",入力シート!DK35)</f>
        <v>日</v>
      </c>
      <c r="DL36" s="14" t="str">
        <f>IF(入力シート!DM35="","",TIME(入力シート!DM35,入力シート!DO35,0))</f>
        <v/>
      </c>
      <c r="DM36" s="14" t="str">
        <f>IF(入力シート!DQ35="","",TIME(入力シート!DQ35,入力シート!DS35,0))</f>
        <v/>
      </c>
      <c r="DN36" s="14" t="str">
        <f t="shared" si="21"/>
        <v/>
      </c>
      <c r="DO36" s="14" t="str">
        <f t="shared" si="35"/>
        <v/>
      </c>
      <c r="DP36" s="14"/>
      <c r="DQ36" s="80"/>
      <c r="DR36" s="80"/>
      <c r="DS36" s="94" t="str">
        <f>IF(AND($DQ$9="S6",DO36="A"),単価表!$D$7,IF(AND($DQ$9="S6",DO36="B"),単価表!$E$7,IF(AND($DQ$9="S6",DO36="C"),単価表!$F$7,IF(AND($DQ$9="S5",DO36="A"),単価表!$D$8,IF(AND($DQ$9="S5",DO36="B"),単価表!$E$8,IF(AND($DQ$9="S5",DO36="C"),単価表!$F$8,IF(AND($DQ$9="S4",DO36="A"),単価表!$D$9,IF(AND($DQ$9="S4",DO36="B"),単価表!$E$9,IF(AND($DQ$9="S4",DO36="C"),単価表!$F$9,IF(AND($DQ$9="S3",DO36="A"),単価表!$D$10,IF(AND($DQ$9="S3",DO36="B"),単価表!$E$10,IF(AND($DQ$9="S3",DO36="C"),単価表!$F$10,IF(AND($DQ$9="J3",DO36="A"),単価表!$D$14,IF(AND($DQ$9="J3",DO36="B"),単価表!$E$14,IF(AND($DQ$9="J3",DO36="C"),単価表!$F$14,IF(AND($DQ$9="J2",DO36="A"),単価表!$D$15,IF(AND($DQ$9="J2",DO36="B"),単価表!$E$15,IF(AND($DQ$9="J2",DO36="C"),単価表!$F$15,IF(AND($DQ$9="J1",DO36="A"),単価表!$D$16,IF(AND($DQ$9="J1",DO36="B"),単価表!$E$16,IF(AND($DQ$9="J1",DO36="C"),単価表!$F$16,IF(AND($DQ$9="J0",DO36="A"),単価表!$D$16,IF(AND($DQ$9="J0",DO36="B"),単価表!$E$16,IF(AND($DQ$9="J0",DO36="C"),単価表!$F$16,IF(AND($DQ$9="S012",DO36="A"),単価表!$D$11,IF(AND($DQ$9="S012",DO36="B"),単価表!$E$11,IF(AND($DQ$9="S012",DO36="C"),単価表!$F$11,"")))))))))))))))))))))))))))</f>
        <v/>
      </c>
      <c r="DT36" s="13" t="str">
        <f>IF(入力シート!DU35="〇",単価表!$D$18,"")</f>
        <v/>
      </c>
      <c r="DU36" s="13" t="str">
        <f>IF(入力シート!DV35="〇",単価表!$D$18,"")</f>
        <v/>
      </c>
      <c r="DV36" s="13" t="str">
        <f>IF(入力シート!DW35="〇",単価表!$D$19,"")</f>
        <v/>
      </c>
      <c r="DW36" s="13" t="str">
        <f>IF(入力シート!DX35="","",IF($DV$5="対象外","算定外",IF(入力シート!DX35="〇",単価表!$D$20)))</f>
        <v/>
      </c>
      <c r="DX36" s="16" t="str">
        <f t="shared" si="23"/>
        <v/>
      </c>
      <c r="DZ36" s="13">
        <v>28</v>
      </c>
      <c r="EA36" s="13" t="str">
        <f>IF(入力シート!EA35="","",入力シート!EA35)</f>
        <v>日</v>
      </c>
      <c r="EB36" s="14" t="str">
        <f>IF(入力シート!EC35="","",TIME(入力シート!EC35,入力シート!EE35,0))</f>
        <v/>
      </c>
      <c r="EC36" s="14" t="str">
        <f>IF(入力シート!EG35="","",TIME(入力シート!EG35,入力シート!EI35,0))</f>
        <v/>
      </c>
      <c r="ED36" s="14" t="str">
        <f t="shared" si="24"/>
        <v/>
      </c>
      <c r="EE36" s="14" t="str">
        <f t="shared" si="36"/>
        <v/>
      </c>
      <c r="EF36" s="14"/>
      <c r="EG36" s="80"/>
      <c r="EH36" s="80"/>
      <c r="EI36" s="94" t="str">
        <f>IF(AND($EG$9="S6",EE36="A"),単価表!$D$7,IF(AND($EG$9="S6",EE36="B"),単価表!$E$7,IF(AND($EG$9="S6",EE36="C"),単価表!$F$7,IF(AND($EG$9="S5",EE36="A"),単価表!$D$8,IF(AND($EG$9="S5",EE36="B"),単価表!$E$8,IF(AND($EG$9="S5",EE36="C"),単価表!$F$8,IF(AND($EG$9="S4",EE36="A"),単価表!$D$9,IF(AND($EG$9="S4",EE36="B"),単価表!$E$9,IF(AND($EG$9="S4",EE36="C"),単価表!$F$9,IF(AND($EG$9="S3",EE36="A"),単価表!$D$10,IF(AND($EG$9="S3",EE36="B"),単価表!$E$10,IF(AND($EG$9="S3",EE36="C"),単価表!$F$10,IF(AND($EG$9="J3",EE36="A"),単価表!$D$14,IF(AND($EG$9="J3",EE36="B"),単価表!$E$14,IF(AND($EG$9="J3",EE36="C"),単価表!$F$14,IF(AND($EG$9="J2",EE36="A"),単価表!$D$15,IF(AND($EG$9="J2",EE36="B"),単価表!$E$15,IF(AND($EG$9="J2",EE36="C"),単価表!$F$15,IF(AND($EG$9="J1",EE36="A"),単価表!$D$16,IF(AND($EG$9="J1",EE36="B"),単価表!$E$16,IF(AND($EG$9="J1",EE36="C"),単価表!$F$16,IF(AND($EG$9="J0",EE36="A"),単価表!$D$16,IF(AND($EG$9="J0",EE36="B"),単価表!$E$16,IF(AND($EG$9="J0",EE36="C"),単価表!$F$16,IF(AND($EG$9="S012",EE36="A"),単価表!$D$11,IF(AND($EG$9="S012",EE36="B"),単価表!$E$11,IF(AND($EG$9="S012",EE36="C"),単価表!$F$11,"")))))))))))))))))))))))))))</f>
        <v/>
      </c>
      <c r="EJ36" s="13" t="str">
        <f>IF(入力シート!EK35="〇",単価表!$D$18,"")</f>
        <v/>
      </c>
      <c r="EK36" s="13" t="str">
        <f>IF(入力シート!EL35="〇",単価表!$D$18,"")</f>
        <v/>
      </c>
      <c r="EL36" s="13" t="str">
        <f>IF(入力シート!EM35="〇",単価表!$D$19,"")</f>
        <v/>
      </c>
      <c r="EM36" s="13" t="str">
        <f>IF(入力シート!EN35="","",IF($EL$5="対象外","算定外",IF(入力シート!EN35="〇",単価表!$D$20)))</f>
        <v/>
      </c>
      <c r="EN36" s="16" t="str">
        <f t="shared" si="26"/>
        <v/>
      </c>
      <c r="EP36" s="13">
        <v>28</v>
      </c>
      <c r="EQ36" s="13" t="str">
        <f>IF(入力シート!EQ35="","",入力シート!EQ35)</f>
        <v>日</v>
      </c>
      <c r="ER36" s="14" t="str">
        <f>IF(入力シート!ES35="","",TIME(入力シート!ES35,入力シート!EU35,0))</f>
        <v/>
      </c>
      <c r="ES36" s="14" t="str">
        <f>IF(入力シート!EW35="","",TIME(入力シート!EW35,入力シート!EY35,0))</f>
        <v/>
      </c>
      <c r="ET36" s="14" t="str">
        <f t="shared" si="27"/>
        <v/>
      </c>
      <c r="EU36" s="14" t="str">
        <f t="shared" si="37"/>
        <v/>
      </c>
      <c r="EV36" s="14"/>
      <c r="EW36" s="80"/>
      <c r="EX36" s="80"/>
      <c r="EY36" s="94" t="str">
        <f>IF(AND($EW$9="S6",EU36="A"),単価表!$D$7,IF(AND($EW$9="S6",EU36="B"),単価表!$E$7,IF(AND($EW$9="S6",EU36="C"),単価表!$F$7,IF(AND($EW$9="S5",EU36="A"),単価表!$D$8,IF(AND($EW$9="S5",EU36="B"),単価表!$E$8,IF(AND($EW$9="S5",EU36="C"),単価表!$F$8,IF(AND($EW$9="S4",EU36="A"),単価表!$D$9,IF(AND($EW$9="S4",EU36="B"),単価表!$E$9,IF(AND($EW$9="S4",EU36="C"),単価表!$F$9,IF(AND($EW$9="S3",EU36="A"),単価表!$D$10,IF(AND($EW$9="S3",EU36="B"),単価表!$E$10,IF(AND($EW$9="S3",EU36="C"),単価表!$F$10,IF(AND($EW$9="J3",EU36="A"),単価表!$D$14,IF(AND($EW$9="J3",EU36="B"),単価表!$E$14,IF(AND($EW$9="J3",EU36="C"),単価表!$F$14,IF(AND($EW$9="J2",EU36="A"),単価表!$D$15,IF(AND($EW$9="J2",EU36="B"),単価表!$E$15,IF(AND($EW$9="J2",EU36="C"),単価表!$F$15,IF(AND($EW$9="J1",EU36="A"),単価表!$D$16,IF(AND($EW$9="J1",EU36="B"),単価表!$E$16,IF(AND($EW$9="J1",EU36="C"),単価表!$F$16,IF(AND($EW$9="J0",EU36="A"),単価表!$D$16,IF(AND($EW$9="J0",EU36="B"),単価表!$E$16,IF(AND($EW$9="J0",EU36="C"),単価表!$F$16,IF(AND($EW$9="S012",EU36="A"),単価表!$D$11,IF(AND($EW$9="S012",EU36="B"),単価表!$E$11,IF(AND($EW$9="S012",EU36="C"),単価表!$F$11,"")))))))))))))))))))))))))))</f>
        <v/>
      </c>
      <c r="EZ36" s="13" t="str">
        <f>IF(入力シート!FA35="〇",単価表!$D$18,"")</f>
        <v/>
      </c>
      <c r="FA36" s="13" t="str">
        <f>IF(入力シート!FB35="〇",単価表!$D$18,"")</f>
        <v/>
      </c>
      <c r="FB36" s="13" t="str">
        <f>IF(入力シート!FC35="〇",単価表!$D$19,"")</f>
        <v/>
      </c>
      <c r="FC36" s="13" t="str">
        <f>IF(入力シート!FD35="","",IF($FB$5="対象外","算定外",IF(入力シート!FD35="〇",単価表!$D$20)))</f>
        <v/>
      </c>
      <c r="FD36" s="16" t="str">
        <f t="shared" si="29"/>
        <v/>
      </c>
    </row>
    <row r="37" spans="2:160" x14ac:dyDescent="0.45">
      <c r="B37" s="13">
        <f>IF(C37="","",29)</f>
        <v>29</v>
      </c>
      <c r="C37" s="13" t="str">
        <f>IF(入力シート!C36="","",入力シート!C36)</f>
        <v>月</v>
      </c>
      <c r="D37" s="14" t="str">
        <f>IF(入力シート!E36="","",TIME(入力シート!E36,入力シート!G36,0))</f>
        <v/>
      </c>
      <c r="E37" s="14" t="str">
        <f>IF(入力シート!I36="","",TIME(入力シート!I36,入力シート!K36,0))</f>
        <v/>
      </c>
      <c r="F37" s="14" t="str">
        <f t="shared" si="0"/>
        <v/>
      </c>
      <c r="G37" s="14" t="str">
        <f t="shared" si="1"/>
        <v/>
      </c>
      <c r="H37" s="14"/>
      <c r="I37" s="15"/>
      <c r="J37" s="15"/>
      <c r="K37" s="94" t="str">
        <f>IF(AND($I$9="S6",G37="A"),単価表!$D$7,IF(AND($I$9="S6",G37="B"),単価表!$E$7,IF(AND($I$9="S6",G37="C"),単価表!$F$7,IF(AND($I$9="S5",G37="A"),単価表!$D$8,IF(AND($I$9="S5",G37="B"),単価表!$E$8,IF(AND($I$9="S5",G37="C"),単価表!$F$8,IF(AND($I$9="S4",G37="A"),単価表!$D$9,IF(AND($I$9="S4",G37="B"),単価表!$E$9,IF(AND($I$9="S4",G37="C"),単価表!$F$9,IF(AND($I$9="S3",G37="A"),単価表!$D$10,IF(AND($I$9="S3",G37="B"),単価表!$E$10,IF(AND($I$9="S3",G37="C"),単価表!$F$10,IF(AND($I$9="J3",G37="A"),単価表!$D$14,IF(AND($I$9="J3",G37="B"),単価表!$E$14,IF(AND($I$9="J3",G37="C"),単価表!$F$14,IF(AND($I$9="J2",G37="A"),単価表!$D$15,IF(AND($I$9="J2",G37="B"),単価表!$E$15,IF(AND($I$9="J2",G37="C"),単価表!$F$15,IF(AND($I$9="J1",G37="A"),単価表!$D$16,IF(AND($I$9="J1",G37="B"),単価表!$E$16,IF(AND($I$9="J1",G37="C"),単価表!$F$16,IF(AND($I$9="J0",G37="A"),単価表!$D$16,IF(AND($I$9="J0",G37="B"),単価表!$E$16,IF(AND($I$9="J0",G37="C"),単価表!$F$16,IF(AND($I$9="S012",G37="A"),単価表!$D$11,IF(AND($I$9="S012",G37="B"),単価表!$E$11,IF(AND($I$9="S012",G37="C"),単価表!$F$11,"")))))))))))))))))))))))))))</f>
        <v/>
      </c>
      <c r="L37" s="13" t="str">
        <f>IF(入力シート!M36="〇",単価表!$D$18,"")</f>
        <v/>
      </c>
      <c r="M37" s="13" t="str">
        <f>IF(入力シート!N36="〇",単価表!$D$18,"")</f>
        <v/>
      </c>
      <c r="N37" s="13" t="str">
        <f>IF(入力シート!O36="〇",単価表!$D$19,"")</f>
        <v/>
      </c>
      <c r="O37" s="13" t="str">
        <f>IF(入力シート!P36="","",IF($N$5="対象外","算定外",IF(入力シート!P36="〇",単価表!$D$20)))</f>
        <v/>
      </c>
      <c r="P37" s="16" t="str">
        <f t="shared" si="2"/>
        <v/>
      </c>
      <c r="R37" s="13">
        <f>IF(S37="","",29)</f>
        <v>29</v>
      </c>
      <c r="S37" s="13" t="str">
        <f>IF(入力シート!S36="","",入力シート!S36)</f>
        <v>月</v>
      </c>
      <c r="T37" s="14" t="str">
        <f>IF(入力シート!U36="","",TIME(入力シート!U36,入力シート!W36,0))</f>
        <v/>
      </c>
      <c r="U37" s="14" t="str">
        <f>IF(入力シート!Y36="","",TIME(入力シート!Y36,入力シート!AA36,0))</f>
        <v/>
      </c>
      <c r="V37" s="14" t="str">
        <f t="shared" si="3"/>
        <v/>
      </c>
      <c r="W37" s="14" t="str">
        <f t="shared" si="4"/>
        <v/>
      </c>
      <c r="X37" s="14"/>
      <c r="Y37" s="15"/>
      <c r="Z37" s="15"/>
      <c r="AA37" s="94" t="str">
        <f>IF(AND($Y$9="S6",W37="A"),単価表!$D$7,IF(AND($Y$9="S6",W37="B"),単価表!$E$7,IF(AND($Y$9="S6",W37="C"),単価表!$F$7,IF(AND($Y$9="S5",W37="A"),単価表!$D$8,IF(AND($Y$9="S5",W37="B"),単価表!$E$8,IF(AND($Y$9="S5",W37="C"),単価表!$F$8,IF(AND($Y$9="S4",W37="A"),単価表!$D$9,IF(AND($Y$9="S4",W37="B"),単価表!$E$9,IF(AND($Y$9="S4",W37="C"),単価表!$F$9,IF(AND($Y$9="S3",W37="A"),単価表!$D$10,IF(AND($Y$9="S3",W37="B"),単価表!$E$10,IF(AND($Y$9="S3",W37="C"),単価表!$F$10,IF(AND($Y$9="J3",W37="A"),単価表!$D$14,IF(AND($Y$9="J3",W37="B"),単価表!$E$14,IF(AND($Y$9="J3",W37="C"),単価表!$F$14,IF(AND($Y$9="J2",W37="A"),単価表!$D$15,IF(AND($Y$9="J2",W37="B"),単価表!$E$15,IF(AND($Y$9="J2",W37="C"),単価表!$F$15,IF(AND($Y$9="J1",W37="A"),単価表!$D$16,IF(AND($Y$9="J1",W37="B"),単価表!$E$16,IF(AND($Y$9="J1",W37="C"),単価表!$F$16,IF(AND($Y$9="J0",W37="A"),単価表!$D$16,IF(AND($Y$9="J0",W37="B"),単価表!$E$16,IF(AND($Y$9="J0",W37="C"),単価表!$F$16,IF(AND($Y$9="S012",W37="A"),単価表!$D$11,IF(AND($Y$9="S012",W37="B"),単価表!$E$11,IF(AND($Y$9="S012",W37="C"),単価表!$F$11,"")))))))))))))))))))))))))))</f>
        <v/>
      </c>
      <c r="AB37" s="13" t="str">
        <f>IF(入力シート!AC36="〇",単価表!$D$18,"")</f>
        <v/>
      </c>
      <c r="AC37" s="13" t="str">
        <f>IF(入力シート!AD36="〇",単価表!$D$18,"")</f>
        <v/>
      </c>
      <c r="AD37" s="13" t="str">
        <f>IF(入力シート!AE36="〇",単価表!$D$19,"")</f>
        <v/>
      </c>
      <c r="AE37" s="13" t="str">
        <f>IF(入力シート!AF36="","",IF($AE$5="対象外","算定外",IF(入力シート!AF36="〇",単価表!$D$20)))</f>
        <v/>
      </c>
      <c r="AF37" s="16" t="str">
        <f t="shared" si="5"/>
        <v/>
      </c>
      <c r="AH37" s="13">
        <f>IF(AI37="","",29)</f>
        <v>29</v>
      </c>
      <c r="AI37" s="13" t="str">
        <f>IF(入力シート!AI36="","",入力シート!AI36)</f>
        <v>月</v>
      </c>
      <c r="AJ37" s="14" t="str">
        <f>IF(入力シート!AK36="","",TIME(入力シート!AK36,入力シート!AM36,0))</f>
        <v/>
      </c>
      <c r="AK37" s="14" t="str">
        <f>IF(入力シート!AO36="","",TIME(入力シート!AO36,入力シート!AQ36,0))</f>
        <v/>
      </c>
      <c r="AL37" s="14" t="str">
        <f t="shared" si="6"/>
        <v/>
      </c>
      <c r="AM37" s="14" t="str">
        <f t="shared" si="30"/>
        <v/>
      </c>
      <c r="AN37" s="14"/>
      <c r="AO37" s="80"/>
      <c r="AP37" s="80"/>
      <c r="AQ37" s="94" t="str">
        <f>IF(AND($AO$9="S6",AM37="A"),単価表!$D$7,IF(AND($AO$9="S6",AM37="B"),単価表!$E$7,IF(AND($AO$9="S6",AM37="C"),単価表!$F$7,IF(AND($AO$9="S5",AM37="A"),単価表!$D$8,IF(AND($AO$9="S5",AM37="B"),単価表!$E$8,IF(AND($AO$9="S5",AM37="C"),単価表!$F$8,IF(AND($AO$9="S4",AM37="A"),単価表!$D$9,IF(AND($AO$9="S4",AM37="B"),単価表!$E$9,IF(AND($AO$9="S4",AM37="C"),単価表!$F$9,IF(AND($AO$9="S3",AM37="A"),単価表!$D$10,IF(AND($AO$9="S3",AM37="B"),単価表!$E$10,IF(AND($AO$9="S3",AM37="C"),単価表!$F$10,IF(AND($AO$9="J3",AM37="A"),単価表!$D$14,IF(AND($AO$9="J3",AM37="B"),単価表!$E$14,IF(AND($AO$9="J3",AM37="C"),単価表!$F$14,IF(AND($AO$9="J2",AM37="A"),単価表!$D$15,IF(AND($AO$9="J2",AM37="B"),単価表!$E$15,IF(AND($AO$9="J2",AM37="C"),単価表!$F$15,IF(AND($AO$9="J1",AM37="A"),単価表!$D$16,IF(AND($AO$9="J1",AM37="B"),単価表!$E$16,IF(AND($AO$9="J1",AM37="C"),単価表!$F$16,IF(AND($AO$9="J0",AM37="A"),単価表!$D$16,IF(AND($AO$9="J0",AM37="B"),単価表!$E$16,IF(AND($AO$9="J0",AM37="C"),単価表!$F$16,IF(AND($AO$9="S012",AM37="A"),単価表!$D$11,IF(AND($AO$9="S012",AM37="B"),単価表!$E$11,IF(AND($AO$9="S012",AM37="C"),単価表!$F$11,"")))))))))))))))))))))))))))</f>
        <v/>
      </c>
      <c r="AR37" s="13" t="str">
        <f>IF(入力シート!AS36="〇",単価表!$D$18,"")</f>
        <v/>
      </c>
      <c r="AS37" s="13" t="str">
        <f>IF(入力シート!AT36="〇",単価表!$D$18,"")</f>
        <v/>
      </c>
      <c r="AT37" s="13" t="str">
        <f>IF(入力シート!AU36="〇",単価表!$D$19,"")</f>
        <v/>
      </c>
      <c r="AU37" s="13" t="str">
        <f>IF(入力シート!AV36="","",IF($AT$5="対象外","算定外",IF(入力シート!AV36="〇",単価表!$D$20)))</f>
        <v/>
      </c>
      <c r="AV37" s="16" t="str">
        <f t="shared" si="8"/>
        <v/>
      </c>
      <c r="AX37" s="13">
        <f>IF(AY37="","",29)</f>
        <v>29</v>
      </c>
      <c r="AY37" s="13" t="str">
        <f>IF(入力シート!AY36="","",入力シート!AY36)</f>
        <v>月</v>
      </c>
      <c r="AZ37" s="14" t="str">
        <f>IF(入力シート!BA36="","",TIME(入力シート!BA36,入力シート!BC36,0))</f>
        <v/>
      </c>
      <c r="BA37" s="14" t="str">
        <f>IF(入力シート!BE36="","",TIME(入力シート!BE36,入力シート!BG36,0))</f>
        <v/>
      </c>
      <c r="BB37" s="14" t="str">
        <f t="shared" si="9"/>
        <v/>
      </c>
      <c r="BC37" s="14" t="str">
        <f t="shared" si="31"/>
        <v/>
      </c>
      <c r="BD37" s="14"/>
      <c r="BE37" s="80"/>
      <c r="BF37" s="80"/>
      <c r="BG37" s="94" t="str">
        <f>IF(AND($BE$9="S6",BC37="A"),単価表!$D$7,IF(AND($BE$9="S6",BC37="B"),単価表!$E$7,IF(AND($BE$9="S6",BC37="C"),単価表!$F$7,IF(AND($BE$9="S5",BC37="A"),単価表!$D$8,IF(AND($BE$9="S5",BC37="B"),単価表!$E$8,IF(AND($BE$9="S5",BC37="C"),単価表!$F$8,IF(AND($BE$9="S4",BC37="A"),単価表!$D$9,IF(AND($BE$9="S4",BC37="B"),単価表!$E$9,IF(AND($BE$9="S4",BC37="C"),単価表!$F$9,IF(AND($BE$9="S3",BC37="A"),単価表!$D$10,IF(AND($BE$9="S3",BC37="B"),単価表!$E$10,IF(AND($BE$9="S3",BC37="C"),単価表!$F$10,IF(AND($BE$9="J3",BC37="A"),単価表!$D$14,IF(AND($BE$9="J3",BC37="B"),単価表!$E$14,IF(AND($BE$9="J3",BC37="C"),単価表!$F$14,IF(AND($BE$9="J2",BC37="A"),単価表!$D$15,IF(AND($BE$9="J2",BC37="B"),単価表!$E$15,IF(AND($BE$9="J2",BC37="C"),単価表!$F$15,IF(AND($BE$9="J1",BC37="A"),単価表!$D$16,IF(AND($BE$9="J1",BC37="B"),単価表!$E$16,IF(AND($BE$9="J1",BC37="C"),単価表!$F$16,IF(AND($BE$9="J0",BC37="A"),単価表!$D$16,IF(AND($BE$9="J0",BC37="B"),単価表!$E$16,IF(AND($BE$9="J0",BC37="C"),単価表!$F$16,IF(AND($BE$9="S012",BC37="A"),単価表!$D$11,IF(AND($BE$9="S012",BC37="B"),単価表!$E$11,IF(AND($BE$9="S012",BC37="C"),単価表!$F$11,"")))))))))))))))))))))))))))</f>
        <v/>
      </c>
      <c r="BH37" s="13" t="str">
        <f>IF(入力シート!BI36="〇",単価表!$D$18,"")</f>
        <v/>
      </c>
      <c r="BI37" s="13" t="str">
        <f>IF(入力シート!BJ36="〇",単価表!$D$18,"")</f>
        <v/>
      </c>
      <c r="BJ37" s="13" t="str">
        <f>IF(入力シート!BK36="〇",単価表!$D$19,"")</f>
        <v/>
      </c>
      <c r="BK37" s="13" t="str">
        <f>IF(入力シート!BL36="","",IF($BJ$5="対象外","算定外",IF(入力シート!BL36="〇",単価表!$D$20)))</f>
        <v/>
      </c>
      <c r="BL37" s="16" t="str">
        <f t="shared" si="11"/>
        <v/>
      </c>
      <c r="BN37" s="13">
        <f>IF(BO37="","",29)</f>
        <v>29</v>
      </c>
      <c r="BO37" s="13" t="str">
        <f>IF(入力シート!BO36="","",入力シート!BO36)</f>
        <v>月</v>
      </c>
      <c r="BP37" s="14" t="str">
        <f>IF(入力シート!BQ36="","",TIME(入力シート!BQ36,入力シート!BS36,0))</f>
        <v/>
      </c>
      <c r="BQ37" s="14" t="str">
        <f>IF(入力シート!BU36="","",TIME(入力シート!BU36,入力シート!BW36,0))</f>
        <v/>
      </c>
      <c r="BR37" s="14" t="str">
        <f t="shared" si="12"/>
        <v/>
      </c>
      <c r="BS37" s="14" t="str">
        <f t="shared" si="32"/>
        <v/>
      </c>
      <c r="BT37" s="14"/>
      <c r="BU37" s="80"/>
      <c r="BV37" s="80"/>
      <c r="BW37" s="94" t="str">
        <f>IF(AND($BU$9="S6",BS37="A"),単価表!$D$7,IF(AND($BU$9="S6",BS37="B"),単価表!$E$7,IF(AND($BU$9="S6",BS37="C"),単価表!$F$7,IF(AND($BU$9="S5",BS37="A"),単価表!$D$8,IF(AND($BU$9="S5",BS37="B"),単価表!$E$8,IF(AND($BU$9="S5",BS37="C"),単価表!$F$8,IF(AND($BU$9="S4",BS37="A"),単価表!$D$9,IF(AND($BU$9="S4",BS37="B"),単価表!$E$9,IF(AND($BU$9="S4",BS37="C"),単価表!$F$9,IF(AND($BU$9="S3",BS37="A"),単価表!$D$10,IF(AND($BU$9="S3",BS37="B"),単価表!$E$10,IF(AND($BU$9="S3",BS37="C"),単価表!$F$10,IF(AND($BU$9="J3",BS37="A"),単価表!$D$14,IF(AND($BU$9="J3",BS37="B"),単価表!$E$14,IF(AND($BU$9="J3",BS37="C"),単価表!$F$14,IF(AND($BU$9="J2",BS37="A"),単価表!$D$15,IF(AND($BU$9="J2",BS37="B"),単価表!$E$15,IF(AND($BU$9="J2",BS37="C"),単価表!$F$15,IF(AND($BU$9="J1",BS37="A"),単価表!$D$16,IF(AND($BU$9="J1",BS37="B"),単価表!$E$16,IF(AND($BU$9="J1",BS37="C"),単価表!$F$16,IF(AND($BU$9="J0",BS37="A"),単価表!$D$16,IF(AND($BU$9="J0",BS37="B"),単価表!$E$16,IF(AND($BU$9="J0",BS37="C"),単価表!$F$16,IF(AND($BU$9="S012",BS37="A"),単価表!$D$11,IF(AND($BU$9="S012",BS37="B"),単価表!$E$11,IF(AND($BU$9="S012",BS37="C"),単価表!$F$11,"")))))))))))))))))))))))))))</f>
        <v/>
      </c>
      <c r="BX37" s="13" t="str">
        <f>IF(入力シート!BY36="〇",単価表!$D$18,"")</f>
        <v/>
      </c>
      <c r="BY37" s="13" t="str">
        <f>IF(入力シート!BZ36="〇",単価表!$D$18,"")</f>
        <v/>
      </c>
      <c r="BZ37" s="13" t="str">
        <f>IF(入力シート!CA36="〇",単価表!$D$19,"")</f>
        <v/>
      </c>
      <c r="CA37" s="13" t="str">
        <f>IF(入力シート!CB36="","",IF($BZ$5="対象外","算定外",IF(入力シート!CB36="〇",単価表!$D$20)))</f>
        <v/>
      </c>
      <c r="CB37" s="16" t="str">
        <f t="shared" si="14"/>
        <v/>
      </c>
      <c r="CD37" s="13">
        <f>IF(CE37="","",29)</f>
        <v>29</v>
      </c>
      <c r="CE37" s="13" t="str">
        <f>IF(入力シート!CE36="","",入力シート!CE36)</f>
        <v>月</v>
      </c>
      <c r="CF37" s="14" t="str">
        <f>IF(入力シート!CG36="","",TIME(入力シート!CG36,入力シート!CI36,0))</f>
        <v/>
      </c>
      <c r="CG37" s="14" t="str">
        <f>IF(入力シート!CK36="","",TIME(入力シート!CK36,入力シート!CM36,0))</f>
        <v/>
      </c>
      <c r="CH37" s="14" t="str">
        <f t="shared" si="15"/>
        <v/>
      </c>
      <c r="CI37" s="14" t="str">
        <f t="shared" si="33"/>
        <v/>
      </c>
      <c r="CJ37" s="14"/>
      <c r="CK37" s="80"/>
      <c r="CL37" s="80"/>
      <c r="CM37" s="94" t="str">
        <f>IF(AND($CK$9="S6",CI37="A"),単価表!$D$7,IF(AND($CK$9="S6",CI37="B"),単価表!$E$7,IF(AND($CK$9="S6",CI37="C"),単価表!$F$7,IF(AND($CK$9="S5",CI37="A"),単価表!$D$8,IF(AND($CK$9="S5",CI37="B"),単価表!$E$8,IF(AND($CK$9="S5",CI37="C"),単価表!$F$8,IF(AND($CK$9="S4",CI37="A"),単価表!$D$9,IF(AND($CK$9="S4",CI37="B"),単価表!$E$9,IF(AND($CK$9="S4",CI37="C"),単価表!$F$9,IF(AND($CK$9="S3",CI37="A"),単価表!$D$10,IF(AND($CK$9="S3",CI37="B"),単価表!$E$10,IF(AND($CK$9="S3",CI37="C"),単価表!$F$10,IF(AND($CK$9="J3",CI37="A"),単価表!$D$14,IF(AND($CK$9="J3",CI37="B"),単価表!$E$14,IF(AND($CK$9="J3",CI37="C"),単価表!$F$14,IF(AND($CK$9="J2",CI37="A"),単価表!$D$15,IF(AND($CK$9="J2",CI37="B"),単価表!$E$15,IF(AND($CK$9="J2",CI37="C"),単価表!$F$15,IF(AND($CK$9="J1",CI37="A"),単価表!$D$16,IF(AND($CK$9="J1",CI37="B"),単価表!$E$16,IF(AND($CK$9="J1",CI37="C"),単価表!$F$16,IF(AND($CK$9="J0",CI37="A"),単価表!$D$16,IF(AND($CK$9="J0",CI37="B"),単価表!$E$16,IF(AND($CK$9="J0",CI37="C"),単価表!$F$16,IF(AND($CK$9="S012",CI37="A"),単価表!$D$11,IF(AND($CK$9="S012",CI37="B"),単価表!$E$11,IF(AND($CK$9="S012",CI37="C"),単価表!$F$11,"")))))))))))))))))))))))))))</f>
        <v/>
      </c>
      <c r="CN37" s="13" t="str">
        <f>IF(入力シート!CO36="〇",単価表!$D$18,"")</f>
        <v/>
      </c>
      <c r="CO37" s="13" t="str">
        <f>IF(入力シート!CP36="〇",単価表!$D$18,"")</f>
        <v/>
      </c>
      <c r="CP37" s="13" t="str">
        <f>IF(入力シート!CQ36="〇",単価表!$D$19,"")</f>
        <v/>
      </c>
      <c r="CQ37" s="13" t="str">
        <f>IF(入力シート!CR36="","",IF($CP$5="対象外","算定外",IF(入力シート!CR36="〇",単価表!$D$20)))</f>
        <v/>
      </c>
      <c r="CR37" s="16" t="str">
        <f t="shared" si="17"/>
        <v/>
      </c>
      <c r="CT37" s="13">
        <f>IF(CU37="","",29)</f>
        <v>29</v>
      </c>
      <c r="CU37" s="13" t="str">
        <f>IF(入力シート!CU36="","",入力シート!CU36)</f>
        <v>月</v>
      </c>
      <c r="CV37" s="14" t="str">
        <f>IF(入力シート!CW36="","",TIME(入力シート!CW36,入力シート!CY36,0))</f>
        <v/>
      </c>
      <c r="CW37" s="14" t="str">
        <f>IF(入力シート!DA36="","",TIME(入力シート!DA36,入力シート!DC36,0))</f>
        <v/>
      </c>
      <c r="CX37" s="14" t="str">
        <f t="shared" si="18"/>
        <v/>
      </c>
      <c r="CY37" s="14" t="str">
        <f t="shared" si="34"/>
        <v/>
      </c>
      <c r="CZ37" s="14"/>
      <c r="DA37" s="80"/>
      <c r="DB37" s="80"/>
      <c r="DC37" s="94" t="str">
        <f>IF(AND($DA$9="S6",CY37="A"),単価表!$D$7,IF(AND($DA$9="S6",CY37="B"),単価表!$E$7,IF(AND($DA$9="S6",CY37="C"),単価表!$F$7,IF(AND($DA$9="S5",CY37="A"),単価表!$D$8,IF(AND($DA$9="S5",CY37="B"),単価表!$E$8,IF(AND($DA$9="S5",CY37="C"),単価表!$F$8,IF(AND($DA$9="S4",CY37="A"),単価表!$D$9,IF(AND($DA$9="S4",CY37="B"),単価表!$E$9,IF(AND($DA$9="S4",CY37="C"),単価表!$F$9,IF(AND($DA$9="S3",CY37="A"),単価表!$D$10,IF(AND($DA$9="S3",CY37="B"),単価表!$E$10,IF(AND($DA$9="S3",CY37="C"),単価表!$F$10,IF(AND($DA$9="J3",CY37="A"),単価表!$D$14,IF(AND($DA$9="J3",CY37="B"),単価表!$E$14,IF(AND($DA$9="J3",CY37="C"),単価表!$F$14,IF(AND($DA$9="J2",CY37="A"),単価表!$D$15,IF(AND($DA$9="J2",CY37="B"),単価表!$E$15,IF(AND($DA$9="J2",CY37="C"),単価表!$F$15,IF(AND($DA$9="J1",CY37="A"),単価表!$D$16,IF(AND($DA$9="J1",CY37="B"),単価表!$E$16,IF(AND($DA$9="J1",CY37="C"),単価表!$F$16,IF(AND($DA$9="J0",CY37="A"),単価表!$D$16,IF(AND($DA$9="J0",CY37="B"),単価表!$E$16,IF(AND($DA$9="J0",CY37="C"),単価表!$F$16,IF(AND($DA$9="S012",CY37="A"),単価表!$D$11,IF(AND($DA$9="S012",CY37="B"),単価表!$E$11,IF(AND($DA$9="S012",CY37="C"),単価表!$F$11,"")))))))))))))))))))))))))))</f>
        <v/>
      </c>
      <c r="DD37" s="13" t="str">
        <f>IF(入力シート!DE36="〇",単価表!$D$18,"")</f>
        <v/>
      </c>
      <c r="DE37" s="13" t="str">
        <f>IF(入力シート!DF36="〇",単価表!$D$18,"")</f>
        <v/>
      </c>
      <c r="DF37" s="13" t="str">
        <f>IF(入力シート!DG36="〇",単価表!$D$19,"")</f>
        <v/>
      </c>
      <c r="DG37" s="13" t="str">
        <f>IF(入力シート!DH36="","",IF($DF$5="対象外","算定外",IF(入力シート!DH36="〇",単価表!$D$20)))</f>
        <v/>
      </c>
      <c r="DH37" s="16" t="str">
        <f t="shared" si="20"/>
        <v/>
      </c>
      <c r="DJ37" s="13">
        <f>IF(DK37="","",29)</f>
        <v>29</v>
      </c>
      <c r="DK37" s="13" t="str">
        <f>IF(入力シート!DK36="","",入力シート!DK36)</f>
        <v>月</v>
      </c>
      <c r="DL37" s="14" t="str">
        <f>IF(入力シート!DM36="","",TIME(入力シート!DM36,入力シート!DO36,0))</f>
        <v/>
      </c>
      <c r="DM37" s="14" t="str">
        <f>IF(入力シート!DQ36="","",TIME(入力シート!DQ36,入力シート!DS36,0))</f>
        <v/>
      </c>
      <c r="DN37" s="14" t="str">
        <f t="shared" si="21"/>
        <v/>
      </c>
      <c r="DO37" s="14" t="str">
        <f t="shared" si="35"/>
        <v/>
      </c>
      <c r="DP37" s="14"/>
      <c r="DQ37" s="80"/>
      <c r="DR37" s="80"/>
      <c r="DS37" s="94" t="str">
        <f>IF(AND($DQ$9="S6",DO37="A"),単価表!$D$7,IF(AND($DQ$9="S6",DO37="B"),単価表!$E$7,IF(AND($DQ$9="S6",DO37="C"),単価表!$F$7,IF(AND($DQ$9="S5",DO37="A"),単価表!$D$8,IF(AND($DQ$9="S5",DO37="B"),単価表!$E$8,IF(AND($DQ$9="S5",DO37="C"),単価表!$F$8,IF(AND($DQ$9="S4",DO37="A"),単価表!$D$9,IF(AND($DQ$9="S4",DO37="B"),単価表!$E$9,IF(AND($DQ$9="S4",DO37="C"),単価表!$F$9,IF(AND($DQ$9="S3",DO37="A"),単価表!$D$10,IF(AND($DQ$9="S3",DO37="B"),単価表!$E$10,IF(AND($DQ$9="S3",DO37="C"),単価表!$F$10,IF(AND($DQ$9="J3",DO37="A"),単価表!$D$14,IF(AND($DQ$9="J3",DO37="B"),単価表!$E$14,IF(AND($DQ$9="J3",DO37="C"),単価表!$F$14,IF(AND($DQ$9="J2",DO37="A"),単価表!$D$15,IF(AND($DQ$9="J2",DO37="B"),単価表!$E$15,IF(AND($DQ$9="J2",DO37="C"),単価表!$F$15,IF(AND($DQ$9="J1",DO37="A"),単価表!$D$16,IF(AND($DQ$9="J1",DO37="B"),単価表!$E$16,IF(AND($DQ$9="J1",DO37="C"),単価表!$F$16,IF(AND($DQ$9="J0",DO37="A"),単価表!$D$16,IF(AND($DQ$9="J0",DO37="B"),単価表!$E$16,IF(AND($DQ$9="J0",DO37="C"),単価表!$F$16,IF(AND($DQ$9="S012",DO37="A"),単価表!$D$11,IF(AND($DQ$9="S012",DO37="B"),単価表!$E$11,IF(AND($DQ$9="S012",DO37="C"),単価表!$F$11,"")))))))))))))))))))))))))))</f>
        <v/>
      </c>
      <c r="DT37" s="13" t="str">
        <f>IF(入力シート!DU36="〇",単価表!$D$18,"")</f>
        <v/>
      </c>
      <c r="DU37" s="13" t="str">
        <f>IF(入力シート!DV36="〇",単価表!$D$18,"")</f>
        <v/>
      </c>
      <c r="DV37" s="13" t="str">
        <f>IF(入力シート!DW36="〇",単価表!$D$19,"")</f>
        <v/>
      </c>
      <c r="DW37" s="13" t="str">
        <f>IF(入力シート!DX36="","",IF($DV$5="対象外","算定外",IF(入力シート!DX36="〇",単価表!$D$20)))</f>
        <v/>
      </c>
      <c r="DX37" s="16" t="str">
        <f t="shared" si="23"/>
        <v/>
      </c>
      <c r="DZ37" s="13">
        <f>IF(EA37="","",29)</f>
        <v>29</v>
      </c>
      <c r="EA37" s="13" t="str">
        <f>IF(入力シート!EA36="","",入力シート!EA36)</f>
        <v>月</v>
      </c>
      <c r="EB37" s="14" t="str">
        <f>IF(入力シート!EC36="","",TIME(入力シート!EC36,入力シート!EE36,0))</f>
        <v/>
      </c>
      <c r="EC37" s="14" t="str">
        <f>IF(入力シート!EG36="","",TIME(入力シート!EG36,入力シート!EI36,0))</f>
        <v/>
      </c>
      <c r="ED37" s="14" t="str">
        <f t="shared" si="24"/>
        <v/>
      </c>
      <c r="EE37" s="14" t="str">
        <f t="shared" si="36"/>
        <v/>
      </c>
      <c r="EF37" s="14"/>
      <c r="EG37" s="80"/>
      <c r="EH37" s="80"/>
      <c r="EI37" s="94" t="str">
        <f>IF(AND($EG$9="S6",EE37="A"),単価表!$D$7,IF(AND($EG$9="S6",EE37="B"),単価表!$E$7,IF(AND($EG$9="S6",EE37="C"),単価表!$F$7,IF(AND($EG$9="S5",EE37="A"),単価表!$D$8,IF(AND($EG$9="S5",EE37="B"),単価表!$E$8,IF(AND($EG$9="S5",EE37="C"),単価表!$F$8,IF(AND($EG$9="S4",EE37="A"),単価表!$D$9,IF(AND($EG$9="S4",EE37="B"),単価表!$E$9,IF(AND($EG$9="S4",EE37="C"),単価表!$F$9,IF(AND($EG$9="S3",EE37="A"),単価表!$D$10,IF(AND($EG$9="S3",EE37="B"),単価表!$E$10,IF(AND($EG$9="S3",EE37="C"),単価表!$F$10,IF(AND($EG$9="J3",EE37="A"),単価表!$D$14,IF(AND($EG$9="J3",EE37="B"),単価表!$E$14,IF(AND($EG$9="J3",EE37="C"),単価表!$F$14,IF(AND($EG$9="J2",EE37="A"),単価表!$D$15,IF(AND($EG$9="J2",EE37="B"),単価表!$E$15,IF(AND($EG$9="J2",EE37="C"),単価表!$F$15,IF(AND($EG$9="J1",EE37="A"),単価表!$D$16,IF(AND($EG$9="J1",EE37="B"),単価表!$E$16,IF(AND($EG$9="J1",EE37="C"),単価表!$F$16,IF(AND($EG$9="J0",EE37="A"),単価表!$D$16,IF(AND($EG$9="J0",EE37="B"),単価表!$E$16,IF(AND($EG$9="J0",EE37="C"),単価表!$F$16,IF(AND($EG$9="S012",EE37="A"),単価表!$D$11,IF(AND($EG$9="S012",EE37="B"),単価表!$E$11,IF(AND($EG$9="S012",EE37="C"),単価表!$F$11,"")))))))))))))))))))))))))))</f>
        <v/>
      </c>
      <c r="EJ37" s="13" t="str">
        <f>IF(入力シート!EK36="〇",単価表!$D$18,"")</f>
        <v/>
      </c>
      <c r="EK37" s="13" t="str">
        <f>IF(入力シート!EL36="〇",単価表!$D$18,"")</f>
        <v/>
      </c>
      <c r="EL37" s="13" t="str">
        <f>IF(入力シート!EM36="〇",単価表!$D$19,"")</f>
        <v/>
      </c>
      <c r="EM37" s="13" t="str">
        <f>IF(入力シート!EN36="","",IF($EL$5="対象外","算定外",IF(入力シート!EN36="〇",単価表!$D$20)))</f>
        <v/>
      </c>
      <c r="EN37" s="16" t="str">
        <f t="shared" si="26"/>
        <v/>
      </c>
      <c r="EP37" s="13">
        <f>IF(EQ37="","",29)</f>
        <v>29</v>
      </c>
      <c r="EQ37" s="13" t="str">
        <f>IF(入力シート!EQ36="","",入力シート!EQ36)</f>
        <v>月</v>
      </c>
      <c r="ER37" s="14" t="str">
        <f>IF(入力シート!ES36="","",TIME(入力シート!ES36,入力シート!EU36,0))</f>
        <v/>
      </c>
      <c r="ES37" s="14" t="str">
        <f>IF(入力シート!EW36="","",TIME(入力シート!EW36,入力シート!EY36,0))</f>
        <v/>
      </c>
      <c r="ET37" s="14" t="str">
        <f t="shared" si="27"/>
        <v/>
      </c>
      <c r="EU37" s="14" t="str">
        <f t="shared" si="37"/>
        <v/>
      </c>
      <c r="EV37" s="14"/>
      <c r="EW37" s="80"/>
      <c r="EX37" s="80"/>
      <c r="EY37" s="94" t="str">
        <f>IF(AND($EW$9="S6",EU37="A"),単価表!$D$7,IF(AND($EW$9="S6",EU37="B"),単価表!$E$7,IF(AND($EW$9="S6",EU37="C"),単価表!$F$7,IF(AND($EW$9="S5",EU37="A"),単価表!$D$8,IF(AND($EW$9="S5",EU37="B"),単価表!$E$8,IF(AND($EW$9="S5",EU37="C"),単価表!$F$8,IF(AND($EW$9="S4",EU37="A"),単価表!$D$9,IF(AND($EW$9="S4",EU37="B"),単価表!$E$9,IF(AND($EW$9="S4",EU37="C"),単価表!$F$9,IF(AND($EW$9="S3",EU37="A"),単価表!$D$10,IF(AND($EW$9="S3",EU37="B"),単価表!$E$10,IF(AND($EW$9="S3",EU37="C"),単価表!$F$10,IF(AND($EW$9="J3",EU37="A"),単価表!$D$14,IF(AND($EW$9="J3",EU37="B"),単価表!$E$14,IF(AND($EW$9="J3",EU37="C"),単価表!$F$14,IF(AND($EW$9="J2",EU37="A"),単価表!$D$15,IF(AND($EW$9="J2",EU37="B"),単価表!$E$15,IF(AND($EW$9="J2",EU37="C"),単価表!$F$15,IF(AND($EW$9="J1",EU37="A"),単価表!$D$16,IF(AND($EW$9="J1",EU37="B"),単価表!$E$16,IF(AND($EW$9="J1",EU37="C"),単価表!$F$16,IF(AND($EW$9="J0",EU37="A"),単価表!$D$16,IF(AND($EW$9="J0",EU37="B"),単価表!$E$16,IF(AND($EW$9="J0",EU37="C"),単価表!$F$16,IF(AND($EW$9="S012",EU37="A"),単価表!$D$11,IF(AND($EW$9="S012",EU37="B"),単価表!$E$11,IF(AND($EW$9="S012",EU37="C"),単価表!$F$11,"")))))))))))))))))))))))))))</f>
        <v/>
      </c>
      <c r="EZ37" s="13" t="str">
        <f>IF(入力シート!FA36="〇",単価表!$D$18,"")</f>
        <v/>
      </c>
      <c r="FA37" s="13" t="str">
        <f>IF(入力シート!FB36="〇",単価表!$D$18,"")</f>
        <v/>
      </c>
      <c r="FB37" s="13" t="str">
        <f>IF(入力シート!FC36="〇",単価表!$D$19,"")</f>
        <v/>
      </c>
      <c r="FC37" s="13" t="str">
        <f>IF(入力シート!FD36="","",IF($FB$5="対象外","算定外",IF(入力シート!FD36="〇",単価表!$D$20)))</f>
        <v/>
      </c>
      <c r="FD37" s="16" t="str">
        <f t="shared" si="29"/>
        <v/>
      </c>
    </row>
    <row r="38" spans="2:160" x14ac:dyDescent="0.45">
      <c r="B38" s="13">
        <f>IF(C38="","",30)</f>
        <v>30</v>
      </c>
      <c r="C38" s="13" t="str">
        <f>IF(入力シート!C37="","",入力シート!C37)</f>
        <v>火</v>
      </c>
      <c r="D38" s="14" t="str">
        <f>IF(入力シート!E37="","",TIME(入力シート!E37,入力シート!G37,0))</f>
        <v/>
      </c>
      <c r="E38" s="14" t="str">
        <f>IF(入力シート!I37="","",TIME(入力シート!I37,入力シート!K37,0))</f>
        <v/>
      </c>
      <c r="F38" s="14" t="str">
        <f t="shared" si="0"/>
        <v/>
      </c>
      <c r="G38" s="14" t="str">
        <f t="shared" si="1"/>
        <v/>
      </c>
      <c r="H38" s="14"/>
      <c r="I38" s="15"/>
      <c r="J38" s="15"/>
      <c r="K38" s="94" t="str">
        <f>IF(AND($I$9="S6",G38="A"),単価表!$D$7,IF(AND($I$9="S6",G38="B"),単価表!$E$7,IF(AND($I$9="S6",G38="C"),単価表!$F$7,IF(AND($I$9="S5",G38="A"),単価表!$D$8,IF(AND($I$9="S5",G38="B"),単価表!$E$8,IF(AND($I$9="S5",G38="C"),単価表!$F$8,IF(AND($I$9="S4",G38="A"),単価表!$D$9,IF(AND($I$9="S4",G38="B"),単価表!$E$9,IF(AND($I$9="S4",G38="C"),単価表!$F$9,IF(AND($I$9="S3",G38="A"),単価表!$D$10,IF(AND($I$9="S3",G38="B"),単価表!$E$10,IF(AND($I$9="S3",G38="C"),単価表!$F$10,IF(AND($I$9="J3",G38="A"),単価表!$D$14,IF(AND($I$9="J3",G38="B"),単価表!$E$14,IF(AND($I$9="J3",G38="C"),単価表!$F$14,IF(AND($I$9="J2",G38="A"),単価表!$D$15,IF(AND($I$9="J2",G38="B"),単価表!$E$15,IF(AND($I$9="J2",G38="C"),単価表!$F$15,IF(AND($I$9="J1",G38="A"),単価表!$D$16,IF(AND($I$9="J1",G38="B"),単価表!$E$16,IF(AND($I$9="J1",G38="C"),単価表!$F$16,IF(AND($I$9="J0",G38="A"),単価表!$D$16,IF(AND($I$9="J0",G38="B"),単価表!$E$16,IF(AND($I$9="J0",G38="C"),単価表!$F$16,IF(AND($I$9="S012",G38="A"),単価表!$D$11,IF(AND($I$9="S012",G38="B"),単価表!$E$11,IF(AND($I$9="S012",G38="C"),単価表!$F$11,"")))))))))))))))))))))))))))</f>
        <v/>
      </c>
      <c r="L38" s="13" t="str">
        <f>IF(入力シート!M37="〇",単価表!$D$18,"")</f>
        <v/>
      </c>
      <c r="M38" s="13" t="str">
        <f>IF(入力シート!N37="〇",単価表!$D$18,"")</f>
        <v/>
      </c>
      <c r="N38" s="13" t="str">
        <f>IF(入力シート!O37="〇",単価表!$D$19,"")</f>
        <v/>
      </c>
      <c r="O38" s="13" t="str">
        <f>IF(入力シート!P37="","",IF($N$5="対象外","算定外",IF(入力シート!P37="〇",単価表!$D$20)))</f>
        <v/>
      </c>
      <c r="P38" s="16" t="str">
        <f t="shared" si="2"/>
        <v/>
      </c>
      <c r="R38" s="13">
        <f>IF(S38="","",30)</f>
        <v>30</v>
      </c>
      <c r="S38" s="13" t="str">
        <f>IF(入力シート!S37="","",入力シート!S37)</f>
        <v>火</v>
      </c>
      <c r="T38" s="14" t="str">
        <f>IF(入力シート!U37="","",TIME(入力シート!U37,入力シート!W37,0))</f>
        <v/>
      </c>
      <c r="U38" s="14" t="str">
        <f>IF(入力シート!Y37="","",TIME(入力シート!Y37,入力シート!AA37,0))</f>
        <v/>
      </c>
      <c r="V38" s="14" t="str">
        <f t="shared" si="3"/>
        <v/>
      </c>
      <c r="W38" s="14" t="str">
        <f t="shared" si="4"/>
        <v/>
      </c>
      <c r="X38" s="14"/>
      <c r="Y38" s="15"/>
      <c r="Z38" s="15"/>
      <c r="AA38" s="94" t="str">
        <f>IF(AND($Y$9="S6",W38="A"),単価表!$D$7,IF(AND($Y$9="S6",W38="B"),単価表!$E$7,IF(AND($Y$9="S6",W38="C"),単価表!$F$7,IF(AND($Y$9="S5",W38="A"),単価表!$D$8,IF(AND($Y$9="S5",W38="B"),単価表!$E$8,IF(AND($Y$9="S5",W38="C"),単価表!$F$8,IF(AND($Y$9="S4",W38="A"),単価表!$D$9,IF(AND($Y$9="S4",W38="B"),単価表!$E$9,IF(AND($Y$9="S4",W38="C"),単価表!$F$9,IF(AND($Y$9="S3",W38="A"),単価表!$D$10,IF(AND($Y$9="S3",W38="B"),単価表!$E$10,IF(AND($Y$9="S3",W38="C"),単価表!$F$10,IF(AND($Y$9="J3",W38="A"),単価表!$D$14,IF(AND($Y$9="J3",W38="B"),単価表!$E$14,IF(AND($Y$9="J3",W38="C"),単価表!$F$14,IF(AND($Y$9="J2",W38="A"),単価表!$D$15,IF(AND($Y$9="J2",W38="B"),単価表!$E$15,IF(AND($Y$9="J2",W38="C"),単価表!$F$15,IF(AND($Y$9="J1",W38="A"),単価表!$D$16,IF(AND($Y$9="J1",W38="B"),単価表!$E$16,IF(AND($Y$9="J1",W38="C"),単価表!$F$16,IF(AND($Y$9="J0",W38="A"),単価表!$D$16,IF(AND($Y$9="J0",W38="B"),単価表!$E$16,IF(AND($Y$9="J0",W38="C"),単価表!$F$16,IF(AND($Y$9="S012",W38="A"),単価表!$D$11,IF(AND($Y$9="S012",W38="B"),単価表!$E$11,IF(AND($Y$9="S012",W38="C"),単価表!$F$11,"")))))))))))))))))))))))))))</f>
        <v/>
      </c>
      <c r="AB38" s="13" t="str">
        <f>IF(入力シート!AC37="〇",単価表!$D$18,"")</f>
        <v/>
      </c>
      <c r="AC38" s="13" t="str">
        <f>IF(入力シート!AD37="〇",単価表!$D$18,"")</f>
        <v/>
      </c>
      <c r="AD38" s="13" t="str">
        <f>IF(入力シート!AE37="〇",単価表!$D$19,"")</f>
        <v/>
      </c>
      <c r="AE38" s="13" t="str">
        <f>IF(入力シート!AF37="","",IF($AE$5="対象外","算定外",IF(入力シート!AF37="〇",単価表!$D$20)))</f>
        <v/>
      </c>
      <c r="AF38" s="16" t="str">
        <f t="shared" si="5"/>
        <v/>
      </c>
      <c r="AH38" s="13">
        <f>IF(AI38="","",30)</f>
        <v>30</v>
      </c>
      <c r="AI38" s="13" t="str">
        <f>IF(入力シート!AI37="","",入力シート!AI37)</f>
        <v>火</v>
      </c>
      <c r="AJ38" s="14" t="str">
        <f>IF(入力シート!AK37="","",TIME(入力シート!AK37,入力シート!AM37,0))</f>
        <v/>
      </c>
      <c r="AK38" s="14" t="str">
        <f>IF(入力シート!AO37="","",TIME(入力シート!AO37,入力シート!AQ37,0))</f>
        <v/>
      </c>
      <c r="AL38" s="14" t="str">
        <f t="shared" si="6"/>
        <v/>
      </c>
      <c r="AM38" s="14" t="str">
        <f t="shared" si="30"/>
        <v/>
      </c>
      <c r="AN38" s="14"/>
      <c r="AO38" s="80"/>
      <c r="AP38" s="80"/>
      <c r="AQ38" s="94" t="str">
        <f>IF(AND($AO$9="S6",AM38="A"),単価表!$D$7,IF(AND($AO$9="S6",AM38="B"),単価表!$E$7,IF(AND($AO$9="S6",AM38="C"),単価表!$F$7,IF(AND($AO$9="S5",AM38="A"),単価表!$D$8,IF(AND($AO$9="S5",AM38="B"),単価表!$E$8,IF(AND($AO$9="S5",AM38="C"),単価表!$F$8,IF(AND($AO$9="S4",AM38="A"),単価表!$D$9,IF(AND($AO$9="S4",AM38="B"),単価表!$E$9,IF(AND($AO$9="S4",AM38="C"),単価表!$F$9,IF(AND($AO$9="S3",AM38="A"),単価表!$D$10,IF(AND($AO$9="S3",AM38="B"),単価表!$E$10,IF(AND($AO$9="S3",AM38="C"),単価表!$F$10,IF(AND($AO$9="J3",AM38="A"),単価表!$D$14,IF(AND($AO$9="J3",AM38="B"),単価表!$E$14,IF(AND($AO$9="J3",AM38="C"),単価表!$F$14,IF(AND($AO$9="J2",AM38="A"),単価表!$D$15,IF(AND($AO$9="J2",AM38="B"),単価表!$E$15,IF(AND($AO$9="J2",AM38="C"),単価表!$F$15,IF(AND($AO$9="J1",AM38="A"),単価表!$D$16,IF(AND($AO$9="J1",AM38="B"),単価表!$E$16,IF(AND($AO$9="J1",AM38="C"),単価表!$F$16,IF(AND($AO$9="J0",AM38="A"),単価表!$D$16,IF(AND($AO$9="J0",AM38="B"),単価表!$E$16,IF(AND($AO$9="J0",AM38="C"),単価表!$F$16,IF(AND($AO$9="S012",AM38="A"),単価表!$D$11,IF(AND($AO$9="S012",AM38="B"),単価表!$E$11,IF(AND($AO$9="S012",AM38="C"),単価表!$F$11,"")))))))))))))))))))))))))))</f>
        <v/>
      </c>
      <c r="AR38" s="13" t="str">
        <f>IF(入力シート!AS37="〇",単価表!$D$18,"")</f>
        <v/>
      </c>
      <c r="AS38" s="13" t="str">
        <f>IF(入力シート!AT37="〇",単価表!$D$18,"")</f>
        <v/>
      </c>
      <c r="AT38" s="13" t="str">
        <f>IF(入力シート!AU37="〇",単価表!$D$19,"")</f>
        <v/>
      </c>
      <c r="AU38" s="13" t="str">
        <f>IF(入力シート!AV37="","",IF($AT$5="対象外","算定外",IF(入力シート!AV37="〇",単価表!$D$20)))</f>
        <v/>
      </c>
      <c r="AV38" s="16" t="str">
        <f t="shared" si="8"/>
        <v/>
      </c>
      <c r="AX38" s="13">
        <f>IF(AY38="","",30)</f>
        <v>30</v>
      </c>
      <c r="AY38" s="13" t="str">
        <f>IF(入力シート!AY37="","",入力シート!AY37)</f>
        <v>火</v>
      </c>
      <c r="AZ38" s="14" t="str">
        <f>IF(入力シート!BA37="","",TIME(入力シート!BA37,入力シート!BC37,0))</f>
        <v/>
      </c>
      <c r="BA38" s="14" t="str">
        <f>IF(入力シート!BE37="","",TIME(入力シート!BE37,入力シート!BG37,0))</f>
        <v/>
      </c>
      <c r="BB38" s="14" t="str">
        <f t="shared" si="9"/>
        <v/>
      </c>
      <c r="BC38" s="14" t="str">
        <f t="shared" si="31"/>
        <v/>
      </c>
      <c r="BD38" s="14"/>
      <c r="BE38" s="80"/>
      <c r="BF38" s="80"/>
      <c r="BG38" s="94" t="str">
        <f>IF(AND($BE$9="S6",BC38="A"),単価表!$D$7,IF(AND($BE$9="S6",BC38="B"),単価表!$E$7,IF(AND($BE$9="S6",BC38="C"),単価表!$F$7,IF(AND($BE$9="S5",BC38="A"),単価表!$D$8,IF(AND($BE$9="S5",BC38="B"),単価表!$E$8,IF(AND($BE$9="S5",BC38="C"),単価表!$F$8,IF(AND($BE$9="S4",BC38="A"),単価表!$D$9,IF(AND($BE$9="S4",BC38="B"),単価表!$E$9,IF(AND($BE$9="S4",BC38="C"),単価表!$F$9,IF(AND($BE$9="S3",BC38="A"),単価表!$D$10,IF(AND($BE$9="S3",BC38="B"),単価表!$E$10,IF(AND($BE$9="S3",BC38="C"),単価表!$F$10,IF(AND($BE$9="J3",BC38="A"),単価表!$D$14,IF(AND($BE$9="J3",BC38="B"),単価表!$E$14,IF(AND($BE$9="J3",BC38="C"),単価表!$F$14,IF(AND($BE$9="J2",BC38="A"),単価表!$D$15,IF(AND($BE$9="J2",BC38="B"),単価表!$E$15,IF(AND($BE$9="J2",BC38="C"),単価表!$F$15,IF(AND($BE$9="J1",BC38="A"),単価表!$D$16,IF(AND($BE$9="J1",BC38="B"),単価表!$E$16,IF(AND($BE$9="J1",BC38="C"),単価表!$F$16,IF(AND($BE$9="J0",BC38="A"),単価表!$D$16,IF(AND($BE$9="J0",BC38="B"),単価表!$E$16,IF(AND($BE$9="J0",BC38="C"),単価表!$F$16,IF(AND($BE$9="S012",BC38="A"),単価表!$D$11,IF(AND($BE$9="S012",BC38="B"),単価表!$E$11,IF(AND($BE$9="S012",BC38="C"),単価表!$F$11,"")))))))))))))))))))))))))))</f>
        <v/>
      </c>
      <c r="BH38" s="13" t="str">
        <f>IF(入力シート!BI37="〇",単価表!$D$18,"")</f>
        <v/>
      </c>
      <c r="BI38" s="13" t="str">
        <f>IF(入力シート!BJ37="〇",単価表!$D$18,"")</f>
        <v/>
      </c>
      <c r="BJ38" s="13" t="str">
        <f>IF(入力シート!BK37="〇",単価表!$D$19,"")</f>
        <v/>
      </c>
      <c r="BK38" s="13" t="str">
        <f>IF(入力シート!BL37="","",IF($BJ$5="対象外","算定外",IF(入力シート!BL37="〇",単価表!$D$20)))</f>
        <v/>
      </c>
      <c r="BL38" s="16" t="str">
        <f t="shared" si="11"/>
        <v/>
      </c>
      <c r="BN38" s="13">
        <f>IF(BO38="","",30)</f>
        <v>30</v>
      </c>
      <c r="BO38" s="13" t="str">
        <f>IF(入力シート!BO37="","",入力シート!BO37)</f>
        <v>火</v>
      </c>
      <c r="BP38" s="14" t="str">
        <f>IF(入力シート!BQ37="","",TIME(入力シート!BQ37,入力シート!BS37,0))</f>
        <v/>
      </c>
      <c r="BQ38" s="14" t="str">
        <f>IF(入力シート!BU37="","",TIME(入力シート!BU37,入力シート!BW37,0))</f>
        <v/>
      </c>
      <c r="BR38" s="14" t="str">
        <f t="shared" si="12"/>
        <v/>
      </c>
      <c r="BS38" s="14" t="str">
        <f t="shared" si="32"/>
        <v/>
      </c>
      <c r="BT38" s="14"/>
      <c r="BU38" s="80"/>
      <c r="BV38" s="80"/>
      <c r="BW38" s="94" t="str">
        <f>IF(AND($BU$9="S6",BS38="A"),単価表!$D$7,IF(AND($BU$9="S6",BS38="B"),単価表!$E$7,IF(AND($BU$9="S6",BS38="C"),単価表!$F$7,IF(AND($BU$9="S5",BS38="A"),単価表!$D$8,IF(AND($BU$9="S5",BS38="B"),単価表!$E$8,IF(AND($BU$9="S5",BS38="C"),単価表!$F$8,IF(AND($BU$9="S4",BS38="A"),単価表!$D$9,IF(AND($BU$9="S4",BS38="B"),単価表!$E$9,IF(AND($BU$9="S4",BS38="C"),単価表!$F$9,IF(AND($BU$9="S3",BS38="A"),単価表!$D$10,IF(AND($BU$9="S3",BS38="B"),単価表!$E$10,IF(AND($BU$9="S3",BS38="C"),単価表!$F$10,IF(AND($BU$9="J3",BS38="A"),単価表!$D$14,IF(AND($BU$9="J3",BS38="B"),単価表!$E$14,IF(AND($BU$9="J3",BS38="C"),単価表!$F$14,IF(AND($BU$9="J2",BS38="A"),単価表!$D$15,IF(AND($BU$9="J2",BS38="B"),単価表!$E$15,IF(AND($BU$9="J2",BS38="C"),単価表!$F$15,IF(AND($BU$9="J1",BS38="A"),単価表!$D$16,IF(AND($BU$9="J1",BS38="B"),単価表!$E$16,IF(AND($BU$9="J1",BS38="C"),単価表!$F$16,IF(AND($BU$9="J0",BS38="A"),単価表!$D$16,IF(AND($BU$9="J0",BS38="B"),単価表!$E$16,IF(AND($BU$9="J0",BS38="C"),単価表!$F$16,IF(AND($BU$9="S012",BS38="A"),単価表!$D$11,IF(AND($BU$9="S012",BS38="B"),単価表!$E$11,IF(AND($BU$9="S012",BS38="C"),単価表!$F$11,"")))))))))))))))))))))))))))</f>
        <v/>
      </c>
      <c r="BX38" s="13" t="str">
        <f>IF(入力シート!BY37="〇",単価表!$D$18,"")</f>
        <v/>
      </c>
      <c r="BY38" s="13" t="str">
        <f>IF(入力シート!BZ37="〇",単価表!$D$18,"")</f>
        <v/>
      </c>
      <c r="BZ38" s="13" t="str">
        <f>IF(入力シート!CA37="〇",単価表!$D$19,"")</f>
        <v/>
      </c>
      <c r="CA38" s="13" t="str">
        <f>IF(入力シート!CB37="","",IF($BZ$5="対象外","算定外",IF(入力シート!CB37="〇",単価表!$D$20)))</f>
        <v/>
      </c>
      <c r="CB38" s="16" t="str">
        <f t="shared" si="14"/>
        <v/>
      </c>
      <c r="CD38" s="13">
        <f>IF(CE38="","",30)</f>
        <v>30</v>
      </c>
      <c r="CE38" s="13" t="str">
        <f>IF(入力シート!CE37="","",入力シート!CE37)</f>
        <v>火</v>
      </c>
      <c r="CF38" s="14" t="str">
        <f>IF(入力シート!CG37="","",TIME(入力シート!CG37,入力シート!CI37,0))</f>
        <v/>
      </c>
      <c r="CG38" s="14" t="str">
        <f>IF(入力シート!CK37="","",TIME(入力シート!CK37,入力シート!CM37,0))</f>
        <v/>
      </c>
      <c r="CH38" s="14" t="str">
        <f t="shared" si="15"/>
        <v/>
      </c>
      <c r="CI38" s="14" t="str">
        <f t="shared" si="33"/>
        <v/>
      </c>
      <c r="CJ38" s="14"/>
      <c r="CK38" s="80"/>
      <c r="CL38" s="80"/>
      <c r="CM38" s="94" t="str">
        <f>IF(AND($CK$9="S6",CI38="A"),単価表!$D$7,IF(AND($CK$9="S6",CI38="B"),単価表!$E$7,IF(AND($CK$9="S6",CI38="C"),単価表!$F$7,IF(AND($CK$9="S5",CI38="A"),単価表!$D$8,IF(AND($CK$9="S5",CI38="B"),単価表!$E$8,IF(AND($CK$9="S5",CI38="C"),単価表!$F$8,IF(AND($CK$9="S4",CI38="A"),単価表!$D$9,IF(AND($CK$9="S4",CI38="B"),単価表!$E$9,IF(AND($CK$9="S4",CI38="C"),単価表!$F$9,IF(AND($CK$9="S3",CI38="A"),単価表!$D$10,IF(AND($CK$9="S3",CI38="B"),単価表!$E$10,IF(AND($CK$9="S3",CI38="C"),単価表!$F$10,IF(AND($CK$9="J3",CI38="A"),単価表!$D$14,IF(AND($CK$9="J3",CI38="B"),単価表!$E$14,IF(AND($CK$9="J3",CI38="C"),単価表!$F$14,IF(AND($CK$9="J2",CI38="A"),単価表!$D$15,IF(AND($CK$9="J2",CI38="B"),単価表!$E$15,IF(AND($CK$9="J2",CI38="C"),単価表!$F$15,IF(AND($CK$9="J1",CI38="A"),単価表!$D$16,IF(AND($CK$9="J1",CI38="B"),単価表!$E$16,IF(AND($CK$9="J1",CI38="C"),単価表!$F$16,IF(AND($CK$9="J0",CI38="A"),単価表!$D$16,IF(AND($CK$9="J0",CI38="B"),単価表!$E$16,IF(AND($CK$9="J0",CI38="C"),単価表!$F$16,IF(AND($CK$9="S012",CI38="A"),単価表!$D$11,IF(AND($CK$9="S012",CI38="B"),単価表!$E$11,IF(AND($CK$9="S012",CI38="C"),単価表!$F$11,"")))))))))))))))))))))))))))</f>
        <v/>
      </c>
      <c r="CN38" s="13" t="str">
        <f>IF(入力シート!CO37="〇",単価表!$D$18,"")</f>
        <v/>
      </c>
      <c r="CO38" s="13" t="str">
        <f>IF(入力シート!CP37="〇",単価表!$D$18,"")</f>
        <v/>
      </c>
      <c r="CP38" s="13" t="str">
        <f>IF(入力シート!CQ37="〇",単価表!$D$19,"")</f>
        <v/>
      </c>
      <c r="CQ38" s="13" t="str">
        <f>IF(入力シート!CR37="","",IF($CP$5="対象外","算定外",IF(入力シート!CR37="〇",単価表!$D$20)))</f>
        <v/>
      </c>
      <c r="CR38" s="16" t="str">
        <f t="shared" si="17"/>
        <v/>
      </c>
      <c r="CT38" s="13">
        <f>IF(CU38="","",30)</f>
        <v>30</v>
      </c>
      <c r="CU38" s="13" t="str">
        <f>IF(入力シート!CU37="","",入力シート!CU37)</f>
        <v>火</v>
      </c>
      <c r="CV38" s="14" t="str">
        <f>IF(入力シート!CW37="","",TIME(入力シート!CW37,入力シート!CY37,0))</f>
        <v/>
      </c>
      <c r="CW38" s="14" t="str">
        <f>IF(入力シート!DA37="","",TIME(入力シート!DA37,入力シート!DC37,0))</f>
        <v/>
      </c>
      <c r="CX38" s="14" t="str">
        <f t="shared" si="18"/>
        <v/>
      </c>
      <c r="CY38" s="14" t="str">
        <f t="shared" si="34"/>
        <v/>
      </c>
      <c r="CZ38" s="14"/>
      <c r="DA38" s="80"/>
      <c r="DB38" s="80"/>
      <c r="DC38" s="94" t="str">
        <f>IF(AND($DA$9="S6",CY38="A"),単価表!$D$7,IF(AND($DA$9="S6",CY38="B"),単価表!$E$7,IF(AND($DA$9="S6",CY38="C"),単価表!$F$7,IF(AND($DA$9="S5",CY38="A"),単価表!$D$8,IF(AND($DA$9="S5",CY38="B"),単価表!$E$8,IF(AND($DA$9="S5",CY38="C"),単価表!$F$8,IF(AND($DA$9="S4",CY38="A"),単価表!$D$9,IF(AND($DA$9="S4",CY38="B"),単価表!$E$9,IF(AND($DA$9="S4",CY38="C"),単価表!$F$9,IF(AND($DA$9="S3",CY38="A"),単価表!$D$10,IF(AND($DA$9="S3",CY38="B"),単価表!$E$10,IF(AND($DA$9="S3",CY38="C"),単価表!$F$10,IF(AND($DA$9="J3",CY38="A"),単価表!$D$14,IF(AND($DA$9="J3",CY38="B"),単価表!$E$14,IF(AND($DA$9="J3",CY38="C"),単価表!$F$14,IF(AND($DA$9="J2",CY38="A"),単価表!$D$15,IF(AND($DA$9="J2",CY38="B"),単価表!$E$15,IF(AND($DA$9="J2",CY38="C"),単価表!$F$15,IF(AND($DA$9="J1",CY38="A"),単価表!$D$16,IF(AND($DA$9="J1",CY38="B"),単価表!$E$16,IF(AND($DA$9="J1",CY38="C"),単価表!$F$16,IF(AND($DA$9="J0",CY38="A"),単価表!$D$16,IF(AND($DA$9="J0",CY38="B"),単価表!$E$16,IF(AND($DA$9="J0",CY38="C"),単価表!$F$16,IF(AND($DA$9="S012",CY38="A"),単価表!$D$11,IF(AND($DA$9="S012",CY38="B"),単価表!$E$11,IF(AND($DA$9="S012",CY38="C"),単価表!$F$11,"")))))))))))))))))))))))))))</f>
        <v/>
      </c>
      <c r="DD38" s="13" t="str">
        <f>IF(入力シート!DE37="〇",単価表!$D$18,"")</f>
        <v/>
      </c>
      <c r="DE38" s="13" t="str">
        <f>IF(入力シート!DF37="〇",単価表!$D$18,"")</f>
        <v/>
      </c>
      <c r="DF38" s="13" t="str">
        <f>IF(入力シート!DG37="〇",単価表!$D$19,"")</f>
        <v/>
      </c>
      <c r="DG38" s="13" t="str">
        <f>IF(入力シート!DH37="","",IF($DF$5="対象外","算定外",IF(入力シート!DH37="〇",単価表!$D$20)))</f>
        <v/>
      </c>
      <c r="DH38" s="16" t="str">
        <f t="shared" si="20"/>
        <v/>
      </c>
      <c r="DJ38" s="13">
        <f>IF(DK38="","",30)</f>
        <v>30</v>
      </c>
      <c r="DK38" s="13" t="str">
        <f>IF(入力シート!DK37="","",入力シート!DK37)</f>
        <v>火</v>
      </c>
      <c r="DL38" s="14" t="str">
        <f>IF(入力シート!DM37="","",TIME(入力シート!DM37,入力シート!DO37,0))</f>
        <v/>
      </c>
      <c r="DM38" s="14" t="str">
        <f>IF(入力シート!DQ37="","",TIME(入力シート!DQ37,入力シート!DS37,0))</f>
        <v/>
      </c>
      <c r="DN38" s="14" t="str">
        <f t="shared" si="21"/>
        <v/>
      </c>
      <c r="DO38" s="14" t="str">
        <f t="shared" si="35"/>
        <v/>
      </c>
      <c r="DP38" s="14"/>
      <c r="DQ38" s="80"/>
      <c r="DR38" s="80"/>
      <c r="DS38" s="94" t="str">
        <f>IF(AND($DQ$9="S6",DO38="A"),単価表!$D$7,IF(AND($DQ$9="S6",DO38="B"),単価表!$E$7,IF(AND($DQ$9="S6",DO38="C"),単価表!$F$7,IF(AND($DQ$9="S5",DO38="A"),単価表!$D$8,IF(AND($DQ$9="S5",DO38="B"),単価表!$E$8,IF(AND($DQ$9="S5",DO38="C"),単価表!$F$8,IF(AND($DQ$9="S4",DO38="A"),単価表!$D$9,IF(AND($DQ$9="S4",DO38="B"),単価表!$E$9,IF(AND($DQ$9="S4",DO38="C"),単価表!$F$9,IF(AND($DQ$9="S3",DO38="A"),単価表!$D$10,IF(AND($DQ$9="S3",DO38="B"),単価表!$E$10,IF(AND($DQ$9="S3",DO38="C"),単価表!$F$10,IF(AND($DQ$9="J3",DO38="A"),単価表!$D$14,IF(AND($DQ$9="J3",DO38="B"),単価表!$E$14,IF(AND($DQ$9="J3",DO38="C"),単価表!$F$14,IF(AND($DQ$9="J2",DO38="A"),単価表!$D$15,IF(AND($DQ$9="J2",DO38="B"),単価表!$E$15,IF(AND($DQ$9="J2",DO38="C"),単価表!$F$15,IF(AND($DQ$9="J1",DO38="A"),単価表!$D$16,IF(AND($DQ$9="J1",DO38="B"),単価表!$E$16,IF(AND($DQ$9="J1",DO38="C"),単価表!$F$16,IF(AND($DQ$9="J0",DO38="A"),単価表!$D$16,IF(AND($DQ$9="J0",DO38="B"),単価表!$E$16,IF(AND($DQ$9="J0",DO38="C"),単価表!$F$16,IF(AND($DQ$9="S012",DO38="A"),単価表!$D$11,IF(AND($DQ$9="S012",DO38="B"),単価表!$E$11,IF(AND($DQ$9="S012",DO38="C"),単価表!$F$11,"")))))))))))))))))))))))))))</f>
        <v/>
      </c>
      <c r="DT38" s="13" t="str">
        <f>IF(入力シート!DU37="〇",単価表!$D$18,"")</f>
        <v/>
      </c>
      <c r="DU38" s="13" t="str">
        <f>IF(入力シート!DV37="〇",単価表!$D$18,"")</f>
        <v/>
      </c>
      <c r="DV38" s="13" t="str">
        <f>IF(入力シート!DW37="〇",単価表!$D$19,"")</f>
        <v/>
      </c>
      <c r="DW38" s="13" t="str">
        <f>IF(入力シート!DX37="","",IF($DV$5="対象外","算定外",IF(入力シート!DX37="〇",単価表!$D$20)))</f>
        <v/>
      </c>
      <c r="DX38" s="16" t="str">
        <f t="shared" si="23"/>
        <v/>
      </c>
      <c r="DZ38" s="13">
        <f>IF(EA38="","",30)</f>
        <v>30</v>
      </c>
      <c r="EA38" s="13" t="str">
        <f>IF(入力シート!EA37="","",入力シート!EA37)</f>
        <v>火</v>
      </c>
      <c r="EB38" s="14" t="str">
        <f>IF(入力シート!EC37="","",TIME(入力シート!EC37,入力シート!EE37,0))</f>
        <v/>
      </c>
      <c r="EC38" s="14" t="str">
        <f>IF(入力シート!EG37="","",TIME(入力シート!EG37,入力シート!EI37,0))</f>
        <v/>
      </c>
      <c r="ED38" s="14" t="str">
        <f t="shared" si="24"/>
        <v/>
      </c>
      <c r="EE38" s="14" t="str">
        <f t="shared" si="36"/>
        <v/>
      </c>
      <c r="EF38" s="14"/>
      <c r="EG38" s="80"/>
      <c r="EH38" s="80"/>
      <c r="EI38" s="94" t="str">
        <f>IF(AND($EG$9="S6",EE38="A"),単価表!$D$7,IF(AND($EG$9="S6",EE38="B"),単価表!$E$7,IF(AND($EG$9="S6",EE38="C"),単価表!$F$7,IF(AND($EG$9="S5",EE38="A"),単価表!$D$8,IF(AND($EG$9="S5",EE38="B"),単価表!$E$8,IF(AND($EG$9="S5",EE38="C"),単価表!$F$8,IF(AND($EG$9="S4",EE38="A"),単価表!$D$9,IF(AND($EG$9="S4",EE38="B"),単価表!$E$9,IF(AND($EG$9="S4",EE38="C"),単価表!$F$9,IF(AND($EG$9="S3",EE38="A"),単価表!$D$10,IF(AND($EG$9="S3",EE38="B"),単価表!$E$10,IF(AND($EG$9="S3",EE38="C"),単価表!$F$10,IF(AND($EG$9="J3",EE38="A"),単価表!$D$14,IF(AND($EG$9="J3",EE38="B"),単価表!$E$14,IF(AND($EG$9="J3",EE38="C"),単価表!$F$14,IF(AND($EG$9="J2",EE38="A"),単価表!$D$15,IF(AND($EG$9="J2",EE38="B"),単価表!$E$15,IF(AND($EG$9="J2",EE38="C"),単価表!$F$15,IF(AND($EG$9="J1",EE38="A"),単価表!$D$16,IF(AND($EG$9="J1",EE38="B"),単価表!$E$16,IF(AND($EG$9="J1",EE38="C"),単価表!$F$16,IF(AND($EG$9="J0",EE38="A"),単価表!$D$16,IF(AND($EG$9="J0",EE38="B"),単価表!$E$16,IF(AND($EG$9="J0",EE38="C"),単価表!$F$16,IF(AND($EG$9="S012",EE38="A"),単価表!$D$11,IF(AND($EG$9="S012",EE38="B"),単価表!$E$11,IF(AND($EG$9="S012",EE38="C"),単価表!$F$11,"")))))))))))))))))))))))))))</f>
        <v/>
      </c>
      <c r="EJ38" s="13" t="str">
        <f>IF(入力シート!EK37="〇",単価表!$D$18,"")</f>
        <v/>
      </c>
      <c r="EK38" s="13" t="str">
        <f>IF(入力シート!EL37="〇",単価表!$D$18,"")</f>
        <v/>
      </c>
      <c r="EL38" s="13" t="str">
        <f>IF(入力シート!EM37="〇",単価表!$D$19,"")</f>
        <v/>
      </c>
      <c r="EM38" s="13" t="str">
        <f>IF(入力シート!EN37="","",IF($EL$5="対象外","算定外",IF(入力シート!EN37="〇",単価表!$D$20)))</f>
        <v/>
      </c>
      <c r="EN38" s="16" t="str">
        <f t="shared" si="26"/>
        <v/>
      </c>
      <c r="EP38" s="13">
        <f>IF(EQ38="","",30)</f>
        <v>30</v>
      </c>
      <c r="EQ38" s="13" t="str">
        <f>IF(入力シート!EQ37="","",入力シート!EQ37)</f>
        <v>火</v>
      </c>
      <c r="ER38" s="14" t="str">
        <f>IF(入力シート!ES37="","",TIME(入力シート!ES37,入力シート!EU37,0))</f>
        <v/>
      </c>
      <c r="ES38" s="14" t="str">
        <f>IF(入力シート!EW37="","",TIME(入力シート!EW37,入力シート!EY37,0))</f>
        <v/>
      </c>
      <c r="ET38" s="14" t="str">
        <f t="shared" si="27"/>
        <v/>
      </c>
      <c r="EU38" s="14" t="str">
        <f t="shared" si="37"/>
        <v/>
      </c>
      <c r="EV38" s="14"/>
      <c r="EW38" s="80"/>
      <c r="EX38" s="80"/>
      <c r="EY38" s="94" t="str">
        <f>IF(AND($EW$9="S6",EU38="A"),単価表!$D$7,IF(AND($EW$9="S6",EU38="B"),単価表!$E$7,IF(AND($EW$9="S6",EU38="C"),単価表!$F$7,IF(AND($EW$9="S5",EU38="A"),単価表!$D$8,IF(AND($EW$9="S5",EU38="B"),単価表!$E$8,IF(AND($EW$9="S5",EU38="C"),単価表!$F$8,IF(AND($EW$9="S4",EU38="A"),単価表!$D$9,IF(AND($EW$9="S4",EU38="B"),単価表!$E$9,IF(AND($EW$9="S4",EU38="C"),単価表!$F$9,IF(AND($EW$9="S3",EU38="A"),単価表!$D$10,IF(AND($EW$9="S3",EU38="B"),単価表!$E$10,IF(AND($EW$9="S3",EU38="C"),単価表!$F$10,IF(AND($EW$9="J3",EU38="A"),単価表!$D$14,IF(AND($EW$9="J3",EU38="B"),単価表!$E$14,IF(AND($EW$9="J3",EU38="C"),単価表!$F$14,IF(AND($EW$9="J2",EU38="A"),単価表!$D$15,IF(AND($EW$9="J2",EU38="B"),単価表!$E$15,IF(AND($EW$9="J2",EU38="C"),単価表!$F$15,IF(AND($EW$9="J1",EU38="A"),単価表!$D$16,IF(AND($EW$9="J1",EU38="B"),単価表!$E$16,IF(AND($EW$9="J1",EU38="C"),単価表!$F$16,IF(AND($EW$9="J0",EU38="A"),単価表!$D$16,IF(AND($EW$9="J0",EU38="B"),単価表!$E$16,IF(AND($EW$9="J0",EU38="C"),単価表!$F$16,IF(AND($EW$9="S012",EU38="A"),単価表!$D$11,IF(AND($EW$9="S012",EU38="B"),単価表!$E$11,IF(AND($EW$9="S012",EU38="C"),単価表!$F$11,"")))))))))))))))))))))))))))</f>
        <v/>
      </c>
      <c r="EZ38" s="13" t="str">
        <f>IF(入力シート!FA37="〇",単価表!$D$18,"")</f>
        <v/>
      </c>
      <c r="FA38" s="13" t="str">
        <f>IF(入力シート!FB37="〇",単価表!$D$18,"")</f>
        <v/>
      </c>
      <c r="FB38" s="13" t="str">
        <f>IF(入力シート!FC37="〇",単価表!$D$19,"")</f>
        <v/>
      </c>
      <c r="FC38" s="13" t="str">
        <f>IF(入力シート!FD37="","",IF($FB$5="対象外","算定外",IF(入力シート!FD37="〇",単価表!$D$20)))</f>
        <v/>
      </c>
      <c r="FD38" s="16" t="str">
        <f t="shared" si="29"/>
        <v/>
      </c>
    </row>
    <row r="39" spans="2:160" x14ac:dyDescent="0.45">
      <c r="B39" s="13" t="str">
        <f>IF(C39="","",31)</f>
        <v/>
      </c>
      <c r="C39" s="13" t="str">
        <f>IF(入力シート!C38="","",入力シート!C38)</f>
        <v/>
      </c>
      <c r="D39" s="14" t="str">
        <f>IF(入力シート!E38="","",TIME(入力シート!E38,入力シート!G38,0))</f>
        <v/>
      </c>
      <c r="E39" s="14" t="str">
        <f>IF(入力シート!I38="","",TIME(入力シート!I38,入力シート!K38,0))</f>
        <v/>
      </c>
      <c r="F39" s="14" t="str">
        <f t="shared" si="0"/>
        <v/>
      </c>
      <c r="G39" s="14" t="str">
        <f t="shared" si="1"/>
        <v/>
      </c>
      <c r="H39" s="14"/>
      <c r="I39" s="15"/>
      <c r="J39" s="15"/>
      <c r="K39" s="94" t="str">
        <f>IF(AND($I$9="S6",G39="A"),単価表!$D$7,IF(AND($I$9="S6",G39="B"),単価表!$E$7,IF(AND($I$9="S6",G39="C"),単価表!$F$7,IF(AND($I$9="S5",G39="A"),単価表!$D$8,IF(AND($I$9="S5",G39="B"),単価表!$E$8,IF(AND($I$9="S5",G39="C"),単価表!$F$8,IF(AND($I$9="S4",G39="A"),単価表!$D$9,IF(AND($I$9="S4",G39="B"),単価表!$E$9,IF(AND($I$9="S4",G39="C"),単価表!$F$9,IF(AND($I$9="S3",G39="A"),単価表!$D$10,IF(AND($I$9="S3",G39="B"),単価表!$E$10,IF(AND($I$9="S3",G39="C"),単価表!$F$10,IF(AND($I$9="J3",G39="A"),単価表!$D$14,IF(AND($I$9="J3",G39="B"),単価表!$E$14,IF(AND($I$9="J3",G39="C"),単価表!$F$14,IF(AND($I$9="J2",G39="A"),単価表!$D$15,IF(AND($I$9="J2",G39="B"),単価表!$E$15,IF(AND($I$9="J2",G39="C"),単価表!$F$15,IF(AND($I$9="J1",G39="A"),単価表!$D$16,IF(AND($I$9="J1",G39="B"),単価表!$E$16,IF(AND($I$9="J1",G39="C"),単価表!$F$16,IF(AND($I$9="J0",G39="A"),単価表!$D$16,IF(AND($I$9="J0",G39="B"),単価表!$E$16,IF(AND($I$9="J0",G39="C"),単価表!$F$16,IF(AND($I$9="S012",G39="A"),単価表!$D$11,IF(AND($I$9="S012",G39="B"),単価表!$E$11,IF(AND($I$9="S012",G39="C"),単価表!$F$11,"")))))))))))))))))))))))))))</f>
        <v/>
      </c>
      <c r="L39" s="13" t="str">
        <f>IF(入力シート!M38="〇",単価表!$D$18,"")</f>
        <v/>
      </c>
      <c r="M39" s="13" t="str">
        <f>IF(入力シート!N38="〇",単価表!$D$18,"")</f>
        <v/>
      </c>
      <c r="N39" s="13" t="str">
        <f>IF(入力シート!O38="〇",単価表!$D$19,"")</f>
        <v/>
      </c>
      <c r="O39" s="13" t="str">
        <f>IF(入力シート!P38="","",IF($N$5="対象外","算定外",IF(入力シート!P38="〇",単価表!$D$20)))</f>
        <v/>
      </c>
      <c r="P39" s="16" t="str">
        <f t="shared" si="2"/>
        <v/>
      </c>
      <c r="R39" s="13" t="str">
        <f>IF(S39="","",31)</f>
        <v/>
      </c>
      <c r="S39" s="13" t="str">
        <f>IF(入力シート!S38="","",入力シート!S38)</f>
        <v/>
      </c>
      <c r="T39" s="14" t="str">
        <f>IF(入力シート!U38="","",TIME(入力シート!U38,入力シート!W38,0))</f>
        <v/>
      </c>
      <c r="U39" s="14" t="str">
        <f>IF(入力シート!Y38="","",TIME(入力シート!Y38,入力シート!AA38,0))</f>
        <v/>
      </c>
      <c r="V39" s="14" t="str">
        <f t="shared" si="3"/>
        <v/>
      </c>
      <c r="W39" s="14" t="str">
        <f t="shared" si="4"/>
        <v/>
      </c>
      <c r="X39" s="14"/>
      <c r="Y39" s="15"/>
      <c r="Z39" s="15"/>
      <c r="AA39" s="94" t="str">
        <f>IF(AND($Y$9="S6",W39="A"),単価表!$D$7,IF(AND($Y$9="S6",W39="B"),単価表!$E$7,IF(AND($Y$9="S6",W39="C"),単価表!$F$7,IF(AND($Y$9="S5",W39="A"),単価表!$D$8,IF(AND($Y$9="S5",W39="B"),単価表!$E$8,IF(AND($Y$9="S5",W39="C"),単価表!$F$8,IF(AND($Y$9="S4",W39="A"),単価表!$D$9,IF(AND($Y$9="S4",W39="B"),単価表!$E$9,IF(AND($Y$9="S4",W39="C"),単価表!$F$9,IF(AND($Y$9="S3",W39="A"),単価表!$D$10,IF(AND($Y$9="S3",W39="B"),単価表!$E$10,IF(AND($Y$9="S3",W39="C"),単価表!$F$10,IF(AND($Y$9="J3",W39="A"),単価表!$D$14,IF(AND($Y$9="J3",W39="B"),単価表!$E$14,IF(AND($Y$9="J3",W39="C"),単価表!$F$14,IF(AND($Y$9="J2",W39="A"),単価表!$D$15,IF(AND($Y$9="J2",W39="B"),単価表!$E$15,IF(AND($Y$9="J2",W39="C"),単価表!$F$15,IF(AND($Y$9="J1",W39="A"),単価表!$D$16,IF(AND($Y$9="J1",W39="B"),単価表!$E$16,IF(AND($Y$9="J1",W39="C"),単価表!$F$16,IF(AND($Y$9="J0",W39="A"),単価表!$D$16,IF(AND($Y$9="J0",W39="B"),単価表!$E$16,IF(AND($Y$9="J0",W39="C"),単価表!$F$16,IF(AND($Y$9="S012",W39="A"),単価表!$D$11,IF(AND($Y$9="S012",W39="B"),単価表!$E$11,IF(AND($Y$9="S012",W39="C"),単価表!$F$11,"")))))))))))))))))))))))))))</f>
        <v/>
      </c>
      <c r="AB39" s="13" t="str">
        <f>IF(入力シート!AC38="〇",単価表!$D$18,"")</f>
        <v/>
      </c>
      <c r="AC39" s="13" t="str">
        <f>IF(入力シート!AD38="〇",単価表!$D$18,"")</f>
        <v/>
      </c>
      <c r="AD39" s="13" t="str">
        <f>IF(入力シート!AE38="〇",単価表!$D$19,"")</f>
        <v/>
      </c>
      <c r="AE39" s="13" t="str">
        <f>IF(入力シート!AF38="","",IF($AE$5="対象外","算定外",IF(入力シート!AF38="〇",単価表!$D$20)))</f>
        <v/>
      </c>
      <c r="AF39" s="16" t="str">
        <f t="shared" si="5"/>
        <v/>
      </c>
      <c r="AH39" s="13" t="str">
        <f>IF(AI39="","",31)</f>
        <v/>
      </c>
      <c r="AI39" s="13" t="str">
        <f>IF(入力シート!AI38="","",入力シート!AI38)</f>
        <v/>
      </c>
      <c r="AJ39" s="14" t="str">
        <f>IF(入力シート!AK38="","",TIME(入力シート!AK38,入力シート!AM38,0))</f>
        <v/>
      </c>
      <c r="AK39" s="14" t="str">
        <f>IF(入力シート!AO38="","",TIME(入力シート!AO38,入力シート!AQ38,0))</f>
        <v/>
      </c>
      <c r="AL39" s="14" t="str">
        <f t="shared" si="6"/>
        <v/>
      </c>
      <c r="AM39" s="14" t="str">
        <f t="shared" si="30"/>
        <v/>
      </c>
      <c r="AN39" s="14"/>
      <c r="AO39" s="80"/>
      <c r="AP39" s="80"/>
      <c r="AQ39" s="94" t="str">
        <f>IF(AND($AO$9="S6",AM39="A"),単価表!$D$7,IF(AND($AO$9="S6",AM39="B"),単価表!$E$7,IF(AND($AO$9="S6",AM39="C"),単価表!$F$7,IF(AND($AO$9="S5",AM39="A"),単価表!$D$8,IF(AND($AO$9="S5",AM39="B"),単価表!$E$8,IF(AND($AO$9="S5",AM39="C"),単価表!$F$8,IF(AND($AO$9="S4",AM39="A"),単価表!$D$9,IF(AND($AO$9="S4",AM39="B"),単価表!$E$9,IF(AND($AO$9="S4",AM39="C"),単価表!$F$9,IF(AND($AO$9="S3",AM39="A"),単価表!$D$10,IF(AND($AO$9="S3",AM39="B"),単価表!$E$10,IF(AND($AO$9="S3",AM39="C"),単価表!$F$10,IF(AND($AO$9="J3",AM39="A"),単価表!$D$14,IF(AND($AO$9="J3",AM39="B"),単価表!$E$14,IF(AND($AO$9="J3",AM39="C"),単価表!$F$14,IF(AND($AO$9="J2",AM39="A"),単価表!$D$15,IF(AND($AO$9="J2",AM39="B"),単価表!$E$15,IF(AND($AO$9="J2",AM39="C"),単価表!$F$15,IF(AND($AO$9="J1",AM39="A"),単価表!$D$16,IF(AND($AO$9="J1",AM39="B"),単価表!$E$16,IF(AND($AO$9="J1",AM39="C"),単価表!$F$16,IF(AND($AO$9="J0",AM39="A"),単価表!$D$16,IF(AND($AO$9="J0",AM39="B"),単価表!$E$16,IF(AND($AO$9="J0",AM39="C"),単価表!$F$16,IF(AND($AO$9="S012",AM39="A"),単価表!$D$11,IF(AND($AO$9="S012",AM39="B"),単価表!$E$11,IF(AND($AO$9="S012",AM39="C"),単価表!$F$11,"")))))))))))))))))))))))))))</f>
        <v/>
      </c>
      <c r="AR39" s="13" t="str">
        <f>IF(入力シート!AS38="〇",単価表!$D$18,"")</f>
        <v/>
      </c>
      <c r="AS39" s="13" t="str">
        <f>IF(入力シート!AT38="〇",単価表!$D$18,"")</f>
        <v/>
      </c>
      <c r="AT39" s="13" t="str">
        <f>IF(入力シート!AU38="〇",単価表!$D$19,"")</f>
        <v/>
      </c>
      <c r="AU39" s="13" t="str">
        <f>IF(入力シート!AV38="","",IF($AT$5="対象外","算定外",IF(入力シート!AV38="〇",単価表!$D$20)))</f>
        <v/>
      </c>
      <c r="AV39" s="16" t="str">
        <f t="shared" si="8"/>
        <v/>
      </c>
      <c r="AX39" s="13" t="str">
        <f>IF(AY39="","",31)</f>
        <v/>
      </c>
      <c r="AY39" s="13" t="str">
        <f>IF(入力シート!AY38="","",入力シート!AY38)</f>
        <v/>
      </c>
      <c r="AZ39" s="14" t="str">
        <f>IF(入力シート!BA38="","",TIME(入力シート!BA38,入力シート!BC38,0))</f>
        <v/>
      </c>
      <c r="BA39" s="14" t="str">
        <f>IF(入力シート!BE38="","",TIME(入力シート!BE38,入力シート!BG38,0))</f>
        <v/>
      </c>
      <c r="BB39" s="14" t="str">
        <f t="shared" si="9"/>
        <v/>
      </c>
      <c r="BC39" s="14" t="str">
        <f t="shared" si="31"/>
        <v/>
      </c>
      <c r="BD39" s="14"/>
      <c r="BE39" s="80"/>
      <c r="BF39" s="80"/>
      <c r="BG39" s="94" t="str">
        <f>IF(AND($BE$9="S6",BC39="A"),単価表!$D$7,IF(AND($BE$9="S6",BC39="B"),単価表!$E$7,IF(AND($BE$9="S6",BC39="C"),単価表!$F$7,IF(AND($BE$9="S5",BC39="A"),単価表!$D$8,IF(AND($BE$9="S5",BC39="B"),単価表!$E$8,IF(AND($BE$9="S5",BC39="C"),単価表!$F$8,IF(AND($BE$9="S4",BC39="A"),単価表!$D$9,IF(AND($BE$9="S4",BC39="B"),単価表!$E$9,IF(AND($BE$9="S4",BC39="C"),単価表!$F$9,IF(AND($BE$9="S3",BC39="A"),単価表!$D$10,IF(AND($BE$9="S3",BC39="B"),単価表!$E$10,IF(AND($BE$9="S3",BC39="C"),単価表!$F$10,IF(AND($BE$9="J3",BC39="A"),単価表!$D$14,IF(AND($BE$9="J3",BC39="B"),単価表!$E$14,IF(AND($BE$9="J3",BC39="C"),単価表!$F$14,IF(AND($BE$9="J2",BC39="A"),単価表!$D$15,IF(AND($BE$9="J2",BC39="B"),単価表!$E$15,IF(AND($BE$9="J2",BC39="C"),単価表!$F$15,IF(AND($BE$9="J1",BC39="A"),単価表!$D$16,IF(AND($BE$9="J1",BC39="B"),単価表!$E$16,IF(AND($BE$9="J1",BC39="C"),単価表!$F$16,IF(AND($BE$9="J0",BC39="A"),単価表!$D$16,IF(AND($BE$9="J0",BC39="B"),単価表!$E$16,IF(AND($BE$9="J0",BC39="C"),単価表!$F$16,IF(AND($BE$9="S012",BC39="A"),単価表!$D$11,IF(AND($BE$9="S012",BC39="B"),単価表!$E$11,IF(AND($BE$9="S012",BC39="C"),単価表!$F$11,"")))))))))))))))))))))))))))</f>
        <v/>
      </c>
      <c r="BH39" s="13" t="str">
        <f>IF(入力シート!BI38="〇",単価表!$D$18,"")</f>
        <v/>
      </c>
      <c r="BI39" s="13" t="str">
        <f>IF(入力シート!BJ38="〇",単価表!$D$18,"")</f>
        <v/>
      </c>
      <c r="BJ39" s="13" t="str">
        <f>IF(入力シート!BK38="〇",単価表!$D$19,"")</f>
        <v/>
      </c>
      <c r="BK39" s="13" t="str">
        <f>IF(入力シート!BL38="","",IF($BJ$5="対象外","算定外",IF(入力シート!BL38="〇",単価表!$D$20)))</f>
        <v/>
      </c>
      <c r="BL39" s="16" t="str">
        <f t="shared" si="11"/>
        <v/>
      </c>
      <c r="BN39" s="13" t="str">
        <f>IF(BO39="","",31)</f>
        <v/>
      </c>
      <c r="BO39" s="13" t="str">
        <f>IF(入力シート!BO38="","",入力シート!BO38)</f>
        <v/>
      </c>
      <c r="BP39" s="14" t="str">
        <f>IF(入力シート!BQ38="","",TIME(入力シート!BQ38,入力シート!BS38,0))</f>
        <v/>
      </c>
      <c r="BQ39" s="14" t="str">
        <f>IF(入力シート!BU38="","",TIME(入力シート!BU38,入力シート!BW38,0))</f>
        <v/>
      </c>
      <c r="BR39" s="14" t="str">
        <f t="shared" si="12"/>
        <v/>
      </c>
      <c r="BS39" s="14" t="str">
        <f t="shared" si="32"/>
        <v/>
      </c>
      <c r="BT39" s="14"/>
      <c r="BU39" s="80"/>
      <c r="BV39" s="80"/>
      <c r="BW39" s="94" t="str">
        <f>IF(AND($BU$9="S6",BS39="A"),単価表!$D$7,IF(AND($BU$9="S6",BS39="B"),単価表!$E$7,IF(AND($BU$9="S6",BS39="C"),単価表!$F$7,IF(AND($BU$9="S5",BS39="A"),単価表!$D$8,IF(AND($BU$9="S5",BS39="B"),単価表!$E$8,IF(AND($BU$9="S5",BS39="C"),単価表!$F$8,IF(AND($BU$9="S4",BS39="A"),単価表!$D$9,IF(AND($BU$9="S4",BS39="B"),単価表!$E$9,IF(AND($BU$9="S4",BS39="C"),単価表!$F$9,IF(AND($BU$9="S3",BS39="A"),単価表!$D$10,IF(AND($BU$9="S3",BS39="B"),単価表!$E$10,IF(AND($BU$9="S3",BS39="C"),単価表!$F$10,IF(AND($BU$9="J3",BS39="A"),単価表!$D$14,IF(AND($BU$9="J3",BS39="B"),単価表!$E$14,IF(AND($BU$9="J3",BS39="C"),単価表!$F$14,IF(AND($BU$9="J2",BS39="A"),単価表!$D$15,IF(AND($BU$9="J2",BS39="B"),単価表!$E$15,IF(AND($BU$9="J2",BS39="C"),単価表!$F$15,IF(AND($BU$9="J1",BS39="A"),単価表!$D$16,IF(AND($BU$9="J1",BS39="B"),単価表!$E$16,IF(AND($BU$9="J1",BS39="C"),単価表!$F$16,IF(AND($BU$9="J0",BS39="A"),単価表!$D$16,IF(AND($BU$9="J0",BS39="B"),単価表!$E$16,IF(AND($BU$9="J0",BS39="C"),単価表!$F$16,IF(AND($BU$9="S012",BS39="A"),単価表!$D$11,IF(AND($BU$9="S012",BS39="B"),単価表!$E$11,IF(AND($BU$9="S012",BS39="C"),単価表!$F$11,"")))))))))))))))))))))))))))</f>
        <v/>
      </c>
      <c r="BX39" s="13" t="str">
        <f>IF(入力シート!BY38="〇",単価表!$D$18,"")</f>
        <v/>
      </c>
      <c r="BY39" s="13" t="str">
        <f>IF(入力シート!BZ38="〇",単価表!$D$18,"")</f>
        <v/>
      </c>
      <c r="BZ39" s="13" t="str">
        <f>IF(入力シート!CA38="〇",単価表!$D$19,"")</f>
        <v/>
      </c>
      <c r="CA39" s="13" t="str">
        <f>IF(入力シート!CB38="","",IF($BZ$5="対象外","算定外",IF(入力シート!CB38="〇",単価表!$D$20)))</f>
        <v/>
      </c>
      <c r="CB39" s="16" t="str">
        <f t="shared" si="14"/>
        <v/>
      </c>
      <c r="CD39" s="13" t="str">
        <f>IF(CE39="","",31)</f>
        <v/>
      </c>
      <c r="CE39" s="13" t="str">
        <f>IF(入力シート!CE38="","",入力シート!CE38)</f>
        <v/>
      </c>
      <c r="CF39" s="14" t="str">
        <f>IF(入力シート!CG38="","",TIME(入力シート!CG38,入力シート!CI38,0))</f>
        <v/>
      </c>
      <c r="CG39" s="14" t="str">
        <f>IF(入力シート!CK38="","",TIME(入力シート!CK38,入力シート!CM38,0))</f>
        <v/>
      </c>
      <c r="CH39" s="14" t="str">
        <f t="shared" si="15"/>
        <v/>
      </c>
      <c r="CI39" s="14" t="str">
        <f t="shared" si="33"/>
        <v/>
      </c>
      <c r="CJ39" s="14"/>
      <c r="CK39" s="80"/>
      <c r="CL39" s="80"/>
      <c r="CM39" s="94" t="str">
        <f>IF(AND($CK$9="S6",CI39="A"),単価表!$D$7,IF(AND($CK$9="S6",CI39="B"),単価表!$E$7,IF(AND($CK$9="S6",CI39="C"),単価表!$F$7,IF(AND($CK$9="S5",CI39="A"),単価表!$D$8,IF(AND($CK$9="S5",CI39="B"),単価表!$E$8,IF(AND($CK$9="S5",CI39="C"),単価表!$F$8,IF(AND($CK$9="S4",CI39="A"),単価表!$D$9,IF(AND($CK$9="S4",CI39="B"),単価表!$E$9,IF(AND($CK$9="S4",CI39="C"),単価表!$F$9,IF(AND($CK$9="S3",CI39="A"),単価表!$D$10,IF(AND($CK$9="S3",CI39="B"),単価表!$E$10,IF(AND($CK$9="S3",CI39="C"),単価表!$F$10,IF(AND($CK$9="J3",CI39="A"),単価表!$D$14,IF(AND($CK$9="J3",CI39="B"),単価表!$E$14,IF(AND($CK$9="J3",CI39="C"),単価表!$F$14,IF(AND($CK$9="J2",CI39="A"),単価表!$D$15,IF(AND($CK$9="J2",CI39="B"),単価表!$E$15,IF(AND($CK$9="J2",CI39="C"),単価表!$F$15,IF(AND($CK$9="J1",CI39="A"),単価表!$D$16,IF(AND($CK$9="J1",CI39="B"),単価表!$E$16,IF(AND($CK$9="J1",CI39="C"),単価表!$F$16,IF(AND($CK$9="J0",CI39="A"),単価表!$D$16,IF(AND($CK$9="J0",CI39="B"),単価表!$E$16,IF(AND($CK$9="J0",CI39="C"),単価表!$F$16,IF(AND($CK$9="S012",CI39="A"),単価表!$D$11,IF(AND($CK$9="S012",CI39="B"),単価表!$E$11,IF(AND($CK$9="S012",CI39="C"),単価表!$F$11,"")))))))))))))))))))))))))))</f>
        <v/>
      </c>
      <c r="CN39" s="13" t="str">
        <f>IF(入力シート!CO38="〇",単価表!$D$18,"")</f>
        <v/>
      </c>
      <c r="CO39" s="13" t="str">
        <f>IF(入力シート!CP38="〇",単価表!$D$18,"")</f>
        <v/>
      </c>
      <c r="CP39" s="13" t="str">
        <f>IF(入力シート!CQ38="〇",単価表!$D$19,"")</f>
        <v/>
      </c>
      <c r="CQ39" s="13" t="str">
        <f>IF(入力シート!CR38="","",IF($CP$5="対象外","算定外",IF(入力シート!CR38="〇",単価表!$D$20)))</f>
        <v/>
      </c>
      <c r="CR39" s="16" t="str">
        <f t="shared" si="17"/>
        <v/>
      </c>
      <c r="CT39" s="13" t="str">
        <f>IF(CU39="","",31)</f>
        <v/>
      </c>
      <c r="CU39" s="13" t="str">
        <f>IF(入力シート!CU38="","",入力シート!CU38)</f>
        <v/>
      </c>
      <c r="CV39" s="14" t="str">
        <f>IF(入力シート!CW38="","",TIME(入力シート!CW38,入力シート!CY38,0))</f>
        <v/>
      </c>
      <c r="CW39" s="14" t="str">
        <f>IF(入力シート!DA38="","",TIME(入力シート!DA38,入力シート!DC38,0))</f>
        <v/>
      </c>
      <c r="CX39" s="14" t="str">
        <f t="shared" si="18"/>
        <v/>
      </c>
      <c r="CY39" s="14" t="str">
        <f t="shared" si="34"/>
        <v/>
      </c>
      <c r="CZ39" s="14"/>
      <c r="DA39" s="80"/>
      <c r="DB39" s="80"/>
      <c r="DC39" s="94" t="str">
        <f>IF(AND($DA$9="S6",CY39="A"),単価表!$D$7,IF(AND($DA$9="S6",CY39="B"),単価表!$E$7,IF(AND($DA$9="S6",CY39="C"),単価表!$F$7,IF(AND($DA$9="S5",CY39="A"),単価表!$D$8,IF(AND($DA$9="S5",CY39="B"),単価表!$E$8,IF(AND($DA$9="S5",CY39="C"),単価表!$F$8,IF(AND($DA$9="S4",CY39="A"),単価表!$D$9,IF(AND($DA$9="S4",CY39="B"),単価表!$E$9,IF(AND($DA$9="S4",CY39="C"),単価表!$F$9,IF(AND($DA$9="S3",CY39="A"),単価表!$D$10,IF(AND($DA$9="S3",CY39="B"),単価表!$E$10,IF(AND($DA$9="S3",CY39="C"),単価表!$F$10,IF(AND($DA$9="J3",CY39="A"),単価表!$D$14,IF(AND($DA$9="J3",CY39="B"),単価表!$E$14,IF(AND($DA$9="J3",CY39="C"),単価表!$F$14,IF(AND($DA$9="J2",CY39="A"),単価表!$D$15,IF(AND($DA$9="J2",CY39="B"),単価表!$E$15,IF(AND($DA$9="J2",CY39="C"),単価表!$F$15,IF(AND($DA$9="J1",CY39="A"),単価表!$D$16,IF(AND($DA$9="J1",CY39="B"),単価表!$E$16,IF(AND($DA$9="J1",CY39="C"),単価表!$F$16,IF(AND($DA$9="J0",CY39="A"),単価表!$D$16,IF(AND($DA$9="J0",CY39="B"),単価表!$E$16,IF(AND($DA$9="J0",CY39="C"),単価表!$F$16,IF(AND($DA$9="S012",CY39="A"),単価表!$D$11,IF(AND($DA$9="S012",CY39="B"),単価表!$E$11,IF(AND($DA$9="S012",CY39="C"),単価表!$F$11,"")))))))))))))))))))))))))))</f>
        <v/>
      </c>
      <c r="DD39" s="13" t="str">
        <f>IF(入力シート!DE38="〇",単価表!$D$18,"")</f>
        <v/>
      </c>
      <c r="DE39" s="13" t="str">
        <f>IF(入力シート!DF38="〇",単価表!$D$18,"")</f>
        <v/>
      </c>
      <c r="DF39" s="13" t="str">
        <f>IF(入力シート!DG38="〇",単価表!$D$19,"")</f>
        <v/>
      </c>
      <c r="DG39" s="13" t="str">
        <f>IF(入力シート!DH38="","",IF($DF$5="対象外","算定外",IF(入力シート!DH38="〇",単価表!$D$20)))</f>
        <v/>
      </c>
      <c r="DH39" s="16" t="str">
        <f t="shared" si="20"/>
        <v/>
      </c>
      <c r="DJ39" s="13" t="str">
        <f>IF(DK39="","",31)</f>
        <v/>
      </c>
      <c r="DK39" s="13" t="str">
        <f>IF(入力シート!DK38="","",入力シート!DK38)</f>
        <v/>
      </c>
      <c r="DL39" s="14" t="str">
        <f>IF(入力シート!DM38="","",TIME(入力シート!DM38,入力シート!DO38,0))</f>
        <v/>
      </c>
      <c r="DM39" s="14" t="str">
        <f>IF(入力シート!DQ38="","",TIME(入力シート!DQ38,入力シート!DS38,0))</f>
        <v/>
      </c>
      <c r="DN39" s="14" t="str">
        <f t="shared" si="21"/>
        <v/>
      </c>
      <c r="DO39" s="14" t="str">
        <f t="shared" si="35"/>
        <v/>
      </c>
      <c r="DP39" s="14"/>
      <c r="DQ39" s="80"/>
      <c r="DR39" s="80"/>
      <c r="DS39" s="94" t="str">
        <f>IF(AND($DQ$9="S6",DO39="A"),単価表!$D$7,IF(AND($DQ$9="S6",DO39="B"),単価表!$E$7,IF(AND($DQ$9="S6",DO39="C"),単価表!$F$7,IF(AND($DQ$9="S5",DO39="A"),単価表!$D$8,IF(AND($DQ$9="S5",DO39="B"),単価表!$E$8,IF(AND($DQ$9="S5",DO39="C"),単価表!$F$8,IF(AND($DQ$9="S4",DO39="A"),単価表!$D$9,IF(AND($DQ$9="S4",DO39="B"),単価表!$E$9,IF(AND($DQ$9="S4",DO39="C"),単価表!$F$9,IF(AND($DQ$9="S3",DO39="A"),単価表!$D$10,IF(AND($DQ$9="S3",DO39="B"),単価表!$E$10,IF(AND($DQ$9="S3",DO39="C"),単価表!$F$10,IF(AND($DQ$9="J3",DO39="A"),単価表!$D$14,IF(AND($DQ$9="J3",DO39="B"),単価表!$E$14,IF(AND($DQ$9="J3",DO39="C"),単価表!$F$14,IF(AND($DQ$9="J2",DO39="A"),単価表!$D$15,IF(AND($DQ$9="J2",DO39="B"),単価表!$E$15,IF(AND($DQ$9="J2",DO39="C"),単価表!$F$15,IF(AND($DQ$9="J1",DO39="A"),単価表!$D$16,IF(AND($DQ$9="J1",DO39="B"),単価表!$E$16,IF(AND($DQ$9="J1",DO39="C"),単価表!$F$16,IF(AND($DQ$9="J0",DO39="A"),単価表!$D$16,IF(AND($DQ$9="J0",DO39="B"),単価表!$E$16,IF(AND($DQ$9="J0",DO39="C"),単価表!$F$16,IF(AND($DQ$9="S012",DO39="A"),単価表!$D$11,IF(AND($DQ$9="S012",DO39="B"),単価表!$E$11,IF(AND($DQ$9="S012",DO39="C"),単価表!$F$11,"")))))))))))))))))))))))))))</f>
        <v/>
      </c>
      <c r="DT39" s="13" t="str">
        <f>IF(入力シート!DU38="〇",単価表!$D$18,"")</f>
        <v/>
      </c>
      <c r="DU39" s="13" t="str">
        <f>IF(入力シート!DV38="〇",単価表!$D$18,"")</f>
        <v/>
      </c>
      <c r="DV39" s="13" t="str">
        <f>IF(入力シート!DW38="〇",単価表!$D$19,"")</f>
        <v/>
      </c>
      <c r="DW39" s="13" t="str">
        <f>IF(入力シート!DX38="","",IF($DV$5="対象外","算定外",IF(入力シート!DX38="〇",単価表!$D$20)))</f>
        <v/>
      </c>
      <c r="DX39" s="16" t="str">
        <f t="shared" si="23"/>
        <v/>
      </c>
      <c r="DZ39" s="13" t="str">
        <f>IF(EA39="","",31)</f>
        <v/>
      </c>
      <c r="EA39" s="13" t="str">
        <f>IF(入力シート!EA38="","",入力シート!EA38)</f>
        <v/>
      </c>
      <c r="EB39" s="14" t="str">
        <f>IF(入力シート!EC38="","",TIME(入力シート!EC38,入力シート!EE38,0))</f>
        <v/>
      </c>
      <c r="EC39" s="14" t="str">
        <f>IF(入力シート!EG38="","",TIME(入力シート!EG38,入力シート!EI38,0))</f>
        <v/>
      </c>
      <c r="ED39" s="14" t="str">
        <f t="shared" si="24"/>
        <v/>
      </c>
      <c r="EE39" s="14" t="str">
        <f t="shared" si="36"/>
        <v/>
      </c>
      <c r="EF39" s="14"/>
      <c r="EG39" s="80"/>
      <c r="EH39" s="80"/>
      <c r="EI39" s="94" t="str">
        <f>IF(AND($EG$9="S6",EE39="A"),単価表!$D$7,IF(AND($EG$9="S6",EE39="B"),単価表!$E$7,IF(AND($EG$9="S6",EE39="C"),単価表!$F$7,IF(AND($EG$9="S5",EE39="A"),単価表!$D$8,IF(AND($EG$9="S5",EE39="B"),単価表!$E$8,IF(AND($EG$9="S5",EE39="C"),単価表!$F$8,IF(AND($EG$9="S4",EE39="A"),単価表!$D$9,IF(AND($EG$9="S4",EE39="B"),単価表!$E$9,IF(AND($EG$9="S4",EE39="C"),単価表!$F$9,IF(AND($EG$9="S3",EE39="A"),単価表!$D$10,IF(AND($EG$9="S3",EE39="B"),単価表!$E$10,IF(AND($EG$9="S3",EE39="C"),単価表!$F$10,IF(AND($EG$9="J3",EE39="A"),単価表!$D$14,IF(AND($EG$9="J3",EE39="B"),単価表!$E$14,IF(AND($EG$9="J3",EE39="C"),単価表!$F$14,IF(AND($EG$9="J2",EE39="A"),単価表!$D$15,IF(AND($EG$9="J2",EE39="B"),単価表!$E$15,IF(AND($EG$9="J2",EE39="C"),単価表!$F$15,IF(AND($EG$9="J1",EE39="A"),単価表!$D$16,IF(AND($EG$9="J1",EE39="B"),単価表!$E$16,IF(AND($EG$9="J1",EE39="C"),単価表!$F$16,IF(AND($EG$9="J0",EE39="A"),単価表!$D$16,IF(AND($EG$9="J0",EE39="B"),単価表!$E$16,IF(AND($EG$9="J0",EE39="C"),単価表!$F$16,IF(AND($EG$9="S012",EE39="A"),単価表!$D$11,IF(AND($EG$9="S012",EE39="B"),単価表!$E$11,IF(AND($EG$9="S012",EE39="C"),単価表!$F$11,"")))))))))))))))))))))))))))</f>
        <v/>
      </c>
      <c r="EJ39" s="13" t="str">
        <f>IF(入力シート!EK38="〇",単価表!$D$18,"")</f>
        <v/>
      </c>
      <c r="EK39" s="13" t="str">
        <f>IF(入力シート!EL38="〇",単価表!$D$18,"")</f>
        <v/>
      </c>
      <c r="EL39" s="13" t="str">
        <f>IF(入力シート!EM38="〇",単価表!$D$19,"")</f>
        <v/>
      </c>
      <c r="EM39" s="13" t="str">
        <f>IF(入力シート!EN38="","",IF($EL$5="対象外","算定外",IF(入力シート!EN38="〇",単価表!$D$20)))</f>
        <v/>
      </c>
      <c r="EN39" s="16" t="str">
        <f t="shared" si="26"/>
        <v/>
      </c>
      <c r="EP39" s="13" t="str">
        <f>IF(EQ39="","",31)</f>
        <v/>
      </c>
      <c r="EQ39" s="13" t="str">
        <f>IF(入力シート!EQ38="","",入力シート!EQ38)</f>
        <v/>
      </c>
      <c r="ER39" s="14" t="str">
        <f>IF(入力シート!ES38="","",TIME(入力シート!ES38,入力シート!EU38,0))</f>
        <v/>
      </c>
      <c r="ES39" s="14" t="str">
        <f>IF(入力シート!EW38="","",TIME(入力シート!EW38,入力シート!EY38,0))</f>
        <v/>
      </c>
      <c r="ET39" s="14" t="str">
        <f t="shared" si="27"/>
        <v/>
      </c>
      <c r="EU39" s="14" t="str">
        <f t="shared" si="37"/>
        <v/>
      </c>
      <c r="EV39" s="14"/>
      <c r="EW39" s="80"/>
      <c r="EX39" s="80"/>
      <c r="EY39" s="94" t="str">
        <f>IF(AND($EW$9="S6",EU39="A"),単価表!$D$7,IF(AND($EW$9="S6",EU39="B"),単価表!$E$7,IF(AND($EW$9="S6",EU39="C"),単価表!$F$7,IF(AND($EW$9="S5",EU39="A"),単価表!$D$8,IF(AND($EW$9="S5",EU39="B"),単価表!$E$8,IF(AND($EW$9="S5",EU39="C"),単価表!$F$8,IF(AND($EW$9="S4",EU39="A"),単価表!$D$9,IF(AND($EW$9="S4",EU39="B"),単価表!$E$9,IF(AND($EW$9="S4",EU39="C"),単価表!$F$9,IF(AND($EW$9="S3",EU39="A"),単価表!$D$10,IF(AND($EW$9="S3",EU39="B"),単価表!$E$10,IF(AND($EW$9="S3",EU39="C"),単価表!$F$10,IF(AND($EW$9="J3",EU39="A"),単価表!$D$14,IF(AND($EW$9="J3",EU39="B"),単価表!$E$14,IF(AND($EW$9="J3",EU39="C"),単価表!$F$14,IF(AND($EW$9="J2",EU39="A"),単価表!$D$15,IF(AND($EW$9="J2",EU39="B"),単価表!$E$15,IF(AND($EW$9="J2",EU39="C"),単価表!$F$15,IF(AND($EW$9="J1",EU39="A"),単価表!$D$16,IF(AND($EW$9="J1",EU39="B"),単価表!$E$16,IF(AND($EW$9="J1",EU39="C"),単価表!$F$16,IF(AND($EW$9="J0",EU39="A"),単価表!$D$16,IF(AND($EW$9="J0",EU39="B"),単価表!$E$16,IF(AND($EW$9="J0",EU39="C"),単価表!$F$16,IF(AND($EW$9="S012",EU39="A"),単価表!$D$11,IF(AND($EW$9="S012",EU39="B"),単価表!$E$11,IF(AND($EW$9="S012",EU39="C"),単価表!$F$11,"")))))))))))))))))))))))))))</f>
        <v/>
      </c>
      <c r="EZ39" s="13" t="str">
        <f>IF(入力シート!FA38="〇",単価表!$D$18,"")</f>
        <v/>
      </c>
      <c r="FA39" s="13" t="str">
        <f>IF(入力シート!FB38="〇",単価表!$D$18,"")</f>
        <v/>
      </c>
      <c r="FB39" s="13" t="str">
        <f>IF(入力シート!FC38="〇",単価表!$D$19,"")</f>
        <v/>
      </c>
      <c r="FC39" s="13" t="str">
        <f>IF(入力シート!FD38="","",IF($FB$5="対象外","算定外",IF(入力シート!FD38="〇",単価表!$D$20)))</f>
        <v/>
      </c>
      <c r="FD39" s="16" t="str">
        <f t="shared" si="29"/>
        <v/>
      </c>
    </row>
    <row r="40" spans="2:160" x14ac:dyDescent="0.45">
      <c r="B40" s="151" t="s">
        <v>71</v>
      </c>
      <c r="C40" s="151"/>
      <c r="D40" s="17" t="str">
        <f>IF(P40="","",F41+G41+K41&amp;"日／月")</f>
        <v>0日／月</v>
      </c>
      <c r="E40" s="151" t="str">
        <f>IF(P40="","","（内訳：A "&amp;F41&amp;"日 B "&amp;G41&amp;"日 C "&amp;K41&amp;"日）")</f>
        <v>（内訳：A 0日 B 0日 C 0日）</v>
      </c>
      <c r="F40" s="151"/>
      <c r="G40" s="151"/>
      <c r="H40" s="17"/>
      <c r="I40" s="17"/>
      <c r="J40" s="17"/>
      <c r="K40" s="15" t="s">
        <v>70</v>
      </c>
      <c r="L40" s="18">
        <f>COUNTIF(入力シート!M8:M38,"〇")</f>
        <v>0</v>
      </c>
      <c r="M40" s="18">
        <f>COUNTIF(入力シート!N8:N38,"〇")</f>
        <v>0</v>
      </c>
      <c r="N40" s="18">
        <f>COUNTIF(入力シート!O8:O38,"〇")</f>
        <v>0</v>
      </c>
      <c r="O40" s="18">
        <f>COUNTIF(入力シート!P8:P38,"〇")</f>
        <v>0</v>
      </c>
      <c r="P40" s="16">
        <f>SUM(P9:P39)</f>
        <v>0</v>
      </c>
      <c r="R40" s="151" t="s">
        <v>71</v>
      </c>
      <c r="S40" s="151"/>
      <c r="T40" s="17" t="str">
        <f>IF(AF40="","",V41+W41+AA41&amp;"日／月")</f>
        <v>0日／月</v>
      </c>
      <c r="U40" s="151" t="str">
        <f>IF(AF40="","","（内訳：A "&amp;V41&amp;"日 B "&amp;W41&amp;"日 C "&amp;AA41&amp;"日）")</f>
        <v>（内訳：A 0日 B 0日 C 0日）</v>
      </c>
      <c r="V40" s="151"/>
      <c r="W40" s="151"/>
      <c r="X40" s="17"/>
      <c r="Y40" s="17"/>
      <c r="Z40" s="17"/>
      <c r="AA40" s="15" t="s">
        <v>70</v>
      </c>
      <c r="AB40" s="18">
        <f>COUNTIF(入力シート!AC8:AC38,"〇")</f>
        <v>0</v>
      </c>
      <c r="AC40" s="18">
        <f>COUNTIF(入力シート!AD8:AD38,"〇")</f>
        <v>0</v>
      </c>
      <c r="AD40" s="18">
        <f>COUNTIF(入力シート!AE8:AE38,"〇")</f>
        <v>0</v>
      </c>
      <c r="AE40" s="18">
        <f>COUNTIF(入力シート!AF8:AF38,"〇")</f>
        <v>0</v>
      </c>
      <c r="AF40" s="16">
        <f>SUM(AF9:AF39)</f>
        <v>0</v>
      </c>
      <c r="AH40" s="151" t="s">
        <v>71</v>
      </c>
      <c r="AI40" s="151"/>
      <c r="AJ40" s="17" t="str">
        <f>IF(AV40="","",AL41+AM41+AQ41&amp;"日／月")</f>
        <v>0日／月</v>
      </c>
      <c r="AK40" s="151" t="str">
        <f>IF(AV40="","","（内訳：A "&amp;AL41&amp;"日 B "&amp;AM41&amp;"日 C "&amp;AQ41&amp;"日）")</f>
        <v>（内訳：A 0日 B 0日 C 0日）</v>
      </c>
      <c r="AL40" s="151"/>
      <c r="AM40" s="151"/>
      <c r="AN40" s="17"/>
      <c r="AO40" s="17"/>
      <c r="AP40" s="17"/>
      <c r="AQ40" s="80" t="s">
        <v>55</v>
      </c>
      <c r="AR40" s="18">
        <f>COUNTIF(入力シート!AS8:AS38,"〇")</f>
        <v>0</v>
      </c>
      <c r="AS40" s="18">
        <f>COUNTIF(入力シート!AT8:AT38,"〇")</f>
        <v>0</v>
      </c>
      <c r="AT40" s="18">
        <f>COUNTIF(入力シート!AU8:AU38,"〇")</f>
        <v>0</v>
      </c>
      <c r="AU40" s="18">
        <f>COUNTIF(入力シート!AV8:AV38,"〇")</f>
        <v>0</v>
      </c>
      <c r="AV40" s="16">
        <f>SUM(AV9:AV39)</f>
        <v>0</v>
      </c>
      <c r="AX40" s="151" t="s">
        <v>71</v>
      </c>
      <c r="AY40" s="151"/>
      <c r="AZ40" s="17" t="str">
        <f>IF(BL40="","",BB41+BC41+BG41&amp;"日／月")</f>
        <v>0日／月</v>
      </c>
      <c r="BA40" s="151" t="str">
        <f>IF(BL40="","","（内訳：A "&amp;BB41&amp;"日 B "&amp;BC41&amp;"日 C "&amp;BG41&amp;"日）")</f>
        <v>（内訳：A 0日 B 0日 C 0日）</v>
      </c>
      <c r="BB40" s="151"/>
      <c r="BC40" s="151"/>
      <c r="BD40" s="17"/>
      <c r="BE40" s="17"/>
      <c r="BF40" s="17"/>
      <c r="BG40" s="80" t="s">
        <v>55</v>
      </c>
      <c r="BH40" s="18">
        <f>COUNTIF(入力シート!BI8:BI38,"〇")</f>
        <v>0</v>
      </c>
      <c r="BI40" s="18">
        <f>COUNTIF(入力シート!BJ8:BJ38,"〇")</f>
        <v>0</v>
      </c>
      <c r="BJ40" s="18">
        <f>COUNTIF(入力シート!BK8:BK38,"〇")</f>
        <v>0</v>
      </c>
      <c r="BK40" s="18">
        <f>COUNTIF(入力シート!BL8:BL38,"〇")</f>
        <v>0</v>
      </c>
      <c r="BL40" s="16">
        <f>SUM(BL9:BL39)</f>
        <v>0</v>
      </c>
      <c r="BN40" s="151" t="s">
        <v>71</v>
      </c>
      <c r="BO40" s="151"/>
      <c r="BP40" s="17" t="str">
        <f>IF(CB40="","",BR41+BS41+BW41&amp;"日／月")</f>
        <v>0日／月</v>
      </c>
      <c r="BQ40" s="151" t="str">
        <f>IF(CB40="","","（内訳：A "&amp;BR41&amp;"日 B "&amp;BS41&amp;"日 C "&amp;BW41&amp;"日）")</f>
        <v>（内訳：A 0日 B 0日 C 0日）</v>
      </c>
      <c r="BR40" s="151"/>
      <c r="BS40" s="151"/>
      <c r="BT40" s="17"/>
      <c r="BU40" s="17"/>
      <c r="BV40" s="17"/>
      <c r="BW40" s="80" t="s">
        <v>55</v>
      </c>
      <c r="BX40" s="18">
        <f>COUNTIF(入力シート!BY8:BY38,"〇")</f>
        <v>0</v>
      </c>
      <c r="BY40" s="18">
        <f>COUNTIF(入力シート!BZ8:BZ38,"〇")</f>
        <v>0</v>
      </c>
      <c r="BZ40" s="18">
        <f>COUNTIF(入力シート!CA8:CA38,"〇")</f>
        <v>0</v>
      </c>
      <c r="CA40" s="18">
        <f>COUNTIF(入力シート!CB8:CB38,"〇")</f>
        <v>0</v>
      </c>
      <c r="CB40" s="16">
        <f>SUM(CB9:CB39)</f>
        <v>0</v>
      </c>
      <c r="CD40" s="151" t="s">
        <v>71</v>
      </c>
      <c r="CE40" s="151"/>
      <c r="CF40" s="17" t="str">
        <f>IF(CR40="","",CH41+CI41+CM41&amp;"日／月")</f>
        <v>0日／月</v>
      </c>
      <c r="CG40" s="151" t="str">
        <f>IF(CR40="","","（内訳：A "&amp;CH41&amp;"日 B "&amp;CI41&amp;"日 C "&amp;CM41&amp;"日）")</f>
        <v>（内訳：A 0日 B 0日 C 0日）</v>
      </c>
      <c r="CH40" s="151"/>
      <c r="CI40" s="151"/>
      <c r="CJ40" s="17"/>
      <c r="CK40" s="17"/>
      <c r="CL40" s="17"/>
      <c r="CM40" s="80" t="s">
        <v>55</v>
      </c>
      <c r="CN40" s="18">
        <f>COUNTIF(入力シート!CO8:CO38,"〇")</f>
        <v>0</v>
      </c>
      <c r="CO40" s="18">
        <f>COUNTIF(入力シート!CP8:CP38,"〇")</f>
        <v>0</v>
      </c>
      <c r="CP40" s="18">
        <f>COUNTIF(入力シート!CQ8:CQ38,"〇")</f>
        <v>0</v>
      </c>
      <c r="CQ40" s="18">
        <f>COUNTIF(入力シート!CR8:CR38,"〇")</f>
        <v>0</v>
      </c>
      <c r="CR40" s="16">
        <f>SUM(CR9:CR39)</f>
        <v>0</v>
      </c>
      <c r="CT40" s="151" t="s">
        <v>71</v>
      </c>
      <c r="CU40" s="151"/>
      <c r="CV40" s="17" t="str">
        <f>IF(DH40="","",CX41+CY41+DC41&amp;"日／月")</f>
        <v>0日／月</v>
      </c>
      <c r="CW40" s="151" t="str">
        <f>IF(DH40="","","（内訳：A "&amp;CX41&amp;"日 B "&amp;CY41&amp;"日 C "&amp;DC41&amp;"日）")</f>
        <v>（内訳：A 0日 B 0日 C 0日）</v>
      </c>
      <c r="CX40" s="151"/>
      <c r="CY40" s="151"/>
      <c r="CZ40" s="17"/>
      <c r="DA40" s="17"/>
      <c r="DB40" s="17"/>
      <c r="DC40" s="80" t="s">
        <v>55</v>
      </c>
      <c r="DD40" s="18">
        <f>COUNTIF(入力シート!DE8:DE38,"〇")</f>
        <v>0</v>
      </c>
      <c r="DE40" s="18">
        <f>COUNTIF(入力シート!DF8:DF38,"〇")</f>
        <v>0</v>
      </c>
      <c r="DF40" s="18">
        <f>COUNTIF(入力シート!DG8:DG38,"〇")</f>
        <v>0</v>
      </c>
      <c r="DG40" s="18">
        <f>COUNTIF(入力シート!DH8:DH38,"〇")</f>
        <v>0</v>
      </c>
      <c r="DH40" s="16">
        <f>SUM(DH9:DH39)</f>
        <v>0</v>
      </c>
      <c r="DJ40" s="151" t="s">
        <v>71</v>
      </c>
      <c r="DK40" s="151"/>
      <c r="DL40" s="17" t="str">
        <f>IF(DX40="","",DN41+DO41+DS41&amp;"日／月")</f>
        <v>0日／月</v>
      </c>
      <c r="DM40" s="151" t="str">
        <f>IF(DX40="","","（内訳：A "&amp;DN41&amp;"日 B "&amp;DO41&amp;"日 C "&amp;DS41&amp;"日）")</f>
        <v>（内訳：A 0日 B 0日 C 0日）</v>
      </c>
      <c r="DN40" s="151"/>
      <c r="DO40" s="151"/>
      <c r="DP40" s="17"/>
      <c r="DQ40" s="17"/>
      <c r="DR40" s="17"/>
      <c r="DS40" s="80" t="s">
        <v>55</v>
      </c>
      <c r="DT40" s="18">
        <f>COUNTIF(入力シート!DU8:DU38,"〇")</f>
        <v>0</v>
      </c>
      <c r="DU40" s="18">
        <f>COUNTIF(入力シート!DV8:DV38,"〇")</f>
        <v>0</v>
      </c>
      <c r="DV40" s="18">
        <f>COUNTIF(入力シート!DW8:DW38,"〇")</f>
        <v>0</v>
      </c>
      <c r="DW40" s="18">
        <f>COUNTIF(入力シート!DX8:DX38,"〇")</f>
        <v>0</v>
      </c>
      <c r="DX40" s="16">
        <f>SUM(DX9:DX39)</f>
        <v>0</v>
      </c>
      <c r="DZ40" s="151" t="s">
        <v>71</v>
      </c>
      <c r="EA40" s="151"/>
      <c r="EB40" s="17" t="str">
        <f>IF(EN40="","",ED41+EE41+EI41&amp;"日／月")</f>
        <v>0日／月</v>
      </c>
      <c r="EC40" s="151" t="str">
        <f>IF(EN40="","","（内訳：A "&amp;ED41&amp;"日 B "&amp;EE41&amp;"日 C "&amp;EI41&amp;"日）")</f>
        <v>（内訳：A 0日 B 0日 C 0日）</v>
      </c>
      <c r="ED40" s="151"/>
      <c r="EE40" s="151"/>
      <c r="EF40" s="17"/>
      <c r="EG40" s="17"/>
      <c r="EH40" s="17"/>
      <c r="EI40" s="80" t="s">
        <v>55</v>
      </c>
      <c r="EJ40" s="18">
        <f>COUNTIF(入力シート!EK8:EK38,"〇")</f>
        <v>0</v>
      </c>
      <c r="EK40" s="18">
        <f>COUNTIF(入力シート!EL8:EL38,"〇")</f>
        <v>0</v>
      </c>
      <c r="EL40" s="18">
        <f>COUNTIF(入力シート!EM8:EM38,"〇")</f>
        <v>0</v>
      </c>
      <c r="EM40" s="18">
        <f>COUNTIF(入力シート!EN8:EN38,"〇")</f>
        <v>0</v>
      </c>
      <c r="EN40" s="16">
        <f>SUM(EN9:EN39)</f>
        <v>0</v>
      </c>
      <c r="EP40" s="151" t="s">
        <v>71</v>
      </c>
      <c r="EQ40" s="151"/>
      <c r="ER40" s="17" t="str">
        <f>IF(FD40="","",ET41+EU41+EY41&amp;"日／月")</f>
        <v>0日／月</v>
      </c>
      <c r="ES40" s="151" t="str">
        <f>IF(FD40="","","（内訳：A "&amp;ET41&amp;"日 B "&amp;EU41&amp;"日 C "&amp;EY41&amp;"日）")</f>
        <v>（内訳：A 0日 B 0日 C 0日）</v>
      </c>
      <c r="ET40" s="151"/>
      <c r="EU40" s="151"/>
      <c r="EV40" s="17"/>
      <c r="EW40" s="17"/>
      <c r="EX40" s="17"/>
      <c r="EY40" s="80" t="s">
        <v>55</v>
      </c>
      <c r="EZ40" s="18">
        <f>COUNTIF(入力シート!FA8:FA38,"〇")</f>
        <v>0</v>
      </c>
      <c r="FA40" s="18">
        <f>COUNTIF(入力シート!FB8:FB38,"〇")</f>
        <v>0</v>
      </c>
      <c r="FB40" s="18">
        <f>COUNTIF(入力シート!FC8:FC38,"〇")</f>
        <v>0</v>
      </c>
      <c r="FC40" s="18">
        <f>COUNTIF(入力シート!FD8:FD38,"〇")</f>
        <v>0</v>
      </c>
      <c r="FD40" s="16">
        <f>SUM(FD9:FD39)</f>
        <v>0</v>
      </c>
    </row>
    <row r="41" spans="2:160" ht="10.5" customHeight="1" thickBot="1" x14ac:dyDescent="0.5">
      <c r="B41" s="19"/>
      <c r="C41" s="20"/>
      <c r="D41" s="20"/>
      <c r="E41" s="20"/>
      <c r="F41" s="21">
        <f>COUNTIF(G9:G39,"A")</f>
        <v>0</v>
      </c>
      <c r="G41" s="21">
        <f>COUNTIF(G9:G39,"B")</f>
        <v>0</v>
      </c>
      <c r="H41" s="22">
        <f>COUNTIF(G9:G39,"C")</f>
        <v>0</v>
      </c>
      <c r="I41" s="22"/>
      <c r="J41" s="22"/>
      <c r="K41" s="22">
        <f>COUNTIF(G9:G39,"C")</f>
        <v>0</v>
      </c>
      <c r="L41" s="20"/>
      <c r="M41" s="20"/>
      <c r="N41" s="20"/>
      <c r="O41" s="20"/>
      <c r="P41" s="20"/>
      <c r="R41" s="19"/>
      <c r="S41" s="20"/>
      <c r="T41" s="20"/>
      <c r="U41" s="20"/>
      <c r="V41" s="21">
        <f>COUNTIF(W9:W39,"A")</f>
        <v>0</v>
      </c>
      <c r="W41" s="21">
        <f>COUNTIF(W9:W39,"B")</f>
        <v>0</v>
      </c>
      <c r="X41" s="22">
        <f>COUNTIF(W9:W39,"C")</f>
        <v>0</v>
      </c>
      <c r="Y41" s="22"/>
      <c r="Z41" s="22"/>
      <c r="AA41" s="22">
        <f>COUNTIF(W9:W39,"C")</f>
        <v>0</v>
      </c>
      <c r="AB41" s="20"/>
      <c r="AC41" s="20"/>
      <c r="AD41" s="20"/>
      <c r="AE41" s="20"/>
      <c r="AF41" s="20"/>
      <c r="AH41" s="19"/>
      <c r="AI41" s="20"/>
      <c r="AJ41" s="20"/>
      <c r="AK41" s="20"/>
      <c r="AL41" s="21">
        <f>COUNTIF(AM9:AM39,"A")</f>
        <v>0</v>
      </c>
      <c r="AM41" s="21">
        <f>COUNTIF(AM9:AM39,"B")</f>
        <v>0</v>
      </c>
      <c r="AN41" s="22">
        <f>COUNTIF(AM9:AM39,"C")</f>
        <v>0</v>
      </c>
      <c r="AO41" s="22"/>
      <c r="AP41" s="22"/>
      <c r="AQ41" s="22">
        <f>COUNTIF(AM9:AM39,"C")</f>
        <v>0</v>
      </c>
      <c r="AR41" s="20"/>
      <c r="AS41" s="20"/>
      <c r="AT41" s="20"/>
      <c r="AU41" s="20"/>
      <c r="AV41" s="20"/>
      <c r="AX41" s="19"/>
      <c r="AY41" s="20"/>
      <c r="AZ41" s="20"/>
      <c r="BA41" s="20"/>
      <c r="BB41" s="21">
        <f>COUNTIF(BC9:BC39,"A")</f>
        <v>0</v>
      </c>
      <c r="BC41" s="21">
        <f>COUNTIF(BC9:BC39,"B")</f>
        <v>0</v>
      </c>
      <c r="BD41" s="22">
        <f>COUNTIF(BC9:BC39,"C")</f>
        <v>0</v>
      </c>
      <c r="BE41" s="22"/>
      <c r="BF41" s="22"/>
      <c r="BG41" s="22">
        <f>COUNTIF(BC9:BC39,"C")</f>
        <v>0</v>
      </c>
      <c r="BH41" s="20"/>
      <c r="BI41" s="20"/>
      <c r="BJ41" s="20"/>
      <c r="BK41" s="20"/>
      <c r="BL41" s="20"/>
      <c r="BN41" s="19"/>
      <c r="BO41" s="20"/>
      <c r="BP41" s="20"/>
      <c r="BQ41" s="20"/>
      <c r="BR41" s="21">
        <f>COUNTIF(BS9:BS39,"A")</f>
        <v>0</v>
      </c>
      <c r="BS41" s="21">
        <f>COUNTIF(BS9:BS39,"B")</f>
        <v>0</v>
      </c>
      <c r="BT41" s="22">
        <f>COUNTIF(BS9:BS39,"C")</f>
        <v>0</v>
      </c>
      <c r="BU41" s="22"/>
      <c r="BV41" s="22"/>
      <c r="BW41" s="22">
        <f>COUNTIF(BS9:BS39,"C")</f>
        <v>0</v>
      </c>
      <c r="BX41" s="20"/>
      <c r="BY41" s="20"/>
      <c r="BZ41" s="20"/>
      <c r="CA41" s="20"/>
      <c r="CB41" s="20"/>
      <c r="CD41" s="19"/>
      <c r="CE41" s="20"/>
      <c r="CF41" s="20"/>
      <c r="CG41" s="20"/>
      <c r="CH41" s="21">
        <f>COUNTIF(CI9:CI39,"A")</f>
        <v>0</v>
      </c>
      <c r="CI41" s="21">
        <f>COUNTIF(CI9:CI39,"B")</f>
        <v>0</v>
      </c>
      <c r="CJ41" s="22">
        <f>COUNTIF(CI9:CI39,"C")</f>
        <v>0</v>
      </c>
      <c r="CK41" s="22"/>
      <c r="CL41" s="22"/>
      <c r="CM41" s="22">
        <f>COUNTIF(CI9:CI39,"C")</f>
        <v>0</v>
      </c>
      <c r="CN41" s="20"/>
      <c r="CO41" s="20"/>
      <c r="CP41" s="20"/>
      <c r="CQ41" s="20"/>
      <c r="CR41" s="20"/>
      <c r="CT41" s="19"/>
      <c r="CU41" s="20"/>
      <c r="CV41" s="20"/>
      <c r="CW41" s="20"/>
      <c r="CX41" s="21">
        <f>COUNTIF(CY9:CY39,"A")</f>
        <v>0</v>
      </c>
      <c r="CY41" s="21">
        <f>COUNTIF(CY9:CY39,"B")</f>
        <v>0</v>
      </c>
      <c r="CZ41" s="22">
        <f>COUNTIF(CY9:CY39,"C")</f>
        <v>0</v>
      </c>
      <c r="DA41" s="22"/>
      <c r="DB41" s="22"/>
      <c r="DC41" s="22">
        <f>COUNTIF(CY9:CY39,"C")</f>
        <v>0</v>
      </c>
      <c r="DD41" s="20"/>
      <c r="DE41" s="20"/>
      <c r="DF41" s="20"/>
      <c r="DG41" s="20"/>
      <c r="DH41" s="20"/>
      <c r="DJ41" s="19"/>
      <c r="DK41" s="20"/>
      <c r="DL41" s="20"/>
      <c r="DM41" s="20"/>
      <c r="DN41" s="21">
        <f>COUNTIF(DO9:DO39,"A")</f>
        <v>0</v>
      </c>
      <c r="DO41" s="21">
        <f>COUNTIF(DO9:DO39,"B")</f>
        <v>0</v>
      </c>
      <c r="DP41" s="22">
        <f>COUNTIF(DO9:DO39,"C")</f>
        <v>0</v>
      </c>
      <c r="DQ41" s="22"/>
      <c r="DR41" s="22"/>
      <c r="DS41" s="22">
        <f>COUNTIF(DO9:DO39,"C")</f>
        <v>0</v>
      </c>
      <c r="DT41" s="20"/>
      <c r="DU41" s="20"/>
      <c r="DV41" s="20"/>
      <c r="DW41" s="20"/>
      <c r="DX41" s="20"/>
      <c r="DZ41" s="19"/>
      <c r="EA41" s="20"/>
      <c r="EB41" s="20"/>
      <c r="EC41" s="20"/>
      <c r="ED41" s="21">
        <f>COUNTIF(EE9:EE39,"A")</f>
        <v>0</v>
      </c>
      <c r="EE41" s="21">
        <f>COUNTIF(EE9:EE39,"B")</f>
        <v>0</v>
      </c>
      <c r="EF41" s="22">
        <f>COUNTIF(EE9:EE39,"C")</f>
        <v>0</v>
      </c>
      <c r="EG41" s="22"/>
      <c r="EH41" s="22"/>
      <c r="EI41" s="22">
        <f>COUNTIF(EE9:EE39,"C")</f>
        <v>0</v>
      </c>
      <c r="EJ41" s="20"/>
      <c r="EK41" s="20"/>
      <c r="EL41" s="20"/>
      <c r="EM41" s="20"/>
      <c r="EN41" s="20"/>
      <c r="EP41" s="19"/>
      <c r="EQ41" s="20"/>
      <c r="ER41" s="20"/>
      <c r="ES41" s="20"/>
      <c r="ET41" s="21">
        <f>COUNTIF(EU9:EU39,"A")</f>
        <v>0</v>
      </c>
      <c r="EU41" s="21">
        <f>COUNTIF(EU9:EU39,"B")</f>
        <v>0</v>
      </c>
      <c r="EV41" s="22">
        <f>COUNTIF(EU9:EU39,"C")</f>
        <v>0</v>
      </c>
      <c r="EW41" s="22"/>
      <c r="EX41" s="22"/>
      <c r="EY41" s="22">
        <f>COUNTIF(EU9:EU39,"C")</f>
        <v>0</v>
      </c>
      <c r="EZ41" s="20"/>
      <c r="FA41" s="20"/>
      <c r="FB41" s="20"/>
      <c r="FC41" s="20"/>
      <c r="FD41" s="20"/>
    </row>
    <row r="42" spans="2:160" ht="19.8" x14ac:dyDescent="0.45">
      <c r="B42" s="23"/>
      <c r="C42" s="156" t="s">
        <v>53</v>
      </c>
      <c r="D42" s="157"/>
      <c r="E42" s="152" t="str">
        <f>IF(OR(E3="",N3="",E4="",N4="",E5="",N5=""),"",P40)</f>
        <v/>
      </c>
      <c r="F42" s="153"/>
      <c r="G42" s="23"/>
      <c r="H42" s="23"/>
      <c r="I42" s="23"/>
      <c r="J42" s="23"/>
      <c r="K42" s="23" t="s">
        <v>68</v>
      </c>
      <c r="L42" s="23"/>
      <c r="R42" s="23"/>
      <c r="S42" s="156" t="s">
        <v>53</v>
      </c>
      <c r="T42" s="157"/>
      <c r="U42" s="152" t="str">
        <f>IF(OR(U3="",AD3="",U4="",AD4="",U5="",AD5=""),"",AF40)</f>
        <v/>
      </c>
      <c r="V42" s="153"/>
      <c r="W42" s="23"/>
      <c r="X42" s="23"/>
      <c r="Y42" s="23"/>
      <c r="Z42" s="23"/>
      <c r="AA42" s="23" t="s">
        <v>68</v>
      </c>
      <c r="AB42" s="23"/>
      <c r="AH42" s="23"/>
      <c r="AI42" s="156" t="s">
        <v>53</v>
      </c>
      <c r="AJ42" s="157"/>
      <c r="AK42" s="152" t="str">
        <f>IF(OR(AK3="",AT3="",AK4="",AT4="",AK5="",AT5=""),"",AV40)</f>
        <v/>
      </c>
      <c r="AL42" s="153"/>
      <c r="AM42" s="23"/>
      <c r="AN42" s="23"/>
      <c r="AO42" s="23"/>
      <c r="AP42" s="23"/>
      <c r="AQ42" s="23" t="s">
        <v>68</v>
      </c>
      <c r="AR42" s="23"/>
      <c r="AX42" s="23"/>
      <c r="AY42" s="156" t="s">
        <v>53</v>
      </c>
      <c r="AZ42" s="157"/>
      <c r="BA42" s="152" t="str">
        <f>IF(OR(BA3="",BJ3="",BA4="",BJ4="",BA5="",BJ5=""),"",BL40)</f>
        <v/>
      </c>
      <c r="BB42" s="153"/>
      <c r="BC42" s="23"/>
      <c r="BD42" s="23"/>
      <c r="BE42" s="23"/>
      <c r="BF42" s="23"/>
      <c r="BG42" s="23" t="s">
        <v>68</v>
      </c>
      <c r="BH42" s="23"/>
      <c r="BN42" s="23"/>
      <c r="BO42" s="156" t="s">
        <v>53</v>
      </c>
      <c r="BP42" s="157"/>
      <c r="BQ42" s="152" t="str">
        <f>IF(OR(BQ3="",BZ3="",BQ4="",BZ4="",BQ5="",BZ5=""),"",CB40)</f>
        <v/>
      </c>
      <c r="BR42" s="153"/>
      <c r="BS42" s="23"/>
      <c r="BT42" s="23"/>
      <c r="BU42" s="23"/>
      <c r="BV42" s="23"/>
      <c r="BW42" s="23" t="s">
        <v>68</v>
      </c>
      <c r="BX42" s="23"/>
      <c r="CD42" s="23"/>
      <c r="CE42" s="156" t="s">
        <v>53</v>
      </c>
      <c r="CF42" s="157"/>
      <c r="CG42" s="152" t="str">
        <f>IF(OR(CG3="",CP3="",CG4="",CP4="",CG5="",CP5=""),"",CR40)</f>
        <v/>
      </c>
      <c r="CH42" s="153"/>
      <c r="CI42" s="23"/>
      <c r="CJ42" s="23"/>
      <c r="CK42" s="23"/>
      <c r="CL42" s="23"/>
      <c r="CM42" s="23" t="s">
        <v>68</v>
      </c>
      <c r="CN42" s="23"/>
      <c r="CT42" s="23"/>
      <c r="CU42" s="156" t="s">
        <v>53</v>
      </c>
      <c r="CV42" s="157"/>
      <c r="CW42" s="152" t="str">
        <f>IF(OR(CW3="",DF3="",CW4="",DF4="",CW5="",DF5=""),"",DH40)</f>
        <v/>
      </c>
      <c r="CX42" s="153"/>
      <c r="CY42" s="23"/>
      <c r="CZ42" s="23"/>
      <c r="DA42" s="23"/>
      <c r="DB42" s="23"/>
      <c r="DC42" s="23" t="s">
        <v>68</v>
      </c>
      <c r="DD42" s="23"/>
      <c r="DJ42" s="23"/>
      <c r="DK42" s="156" t="s">
        <v>53</v>
      </c>
      <c r="DL42" s="157"/>
      <c r="DM42" s="152" t="str">
        <f>IF(OR(DM3="",DV3="",DM4="",DV4="",DM5="",DV5=""),"",DX40)</f>
        <v/>
      </c>
      <c r="DN42" s="153"/>
      <c r="DO42" s="23"/>
      <c r="DP42" s="23"/>
      <c r="DQ42" s="23"/>
      <c r="DR42" s="23"/>
      <c r="DS42" s="23" t="s">
        <v>68</v>
      </c>
      <c r="DT42" s="23"/>
      <c r="DZ42" s="23"/>
      <c r="EA42" s="156" t="s">
        <v>53</v>
      </c>
      <c r="EB42" s="157"/>
      <c r="EC42" s="152" t="str">
        <f>IF(OR(EC3="",EL3="",EC4="",EL4="",EC5="",EL5=""),"",EN40)</f>
        <v/>
      </c>
      <c r="ED42" s="153"/>
      <c r="EE42" s="23"/>
      <c r="EF42" s="23"/>
      <c r="EG42" s="23"/>
      <c r="EH42" s="23"/>
      <c r="EI42" s="23" t="s">
        <v>68</v>
      </c>
      <c r="EJ42" s="23"/>
      <c r="EP42" s="23"/>
      <c r="EQ42" s="156" t="s">
        <v>53</v>
      </c>
      <c r="ER42" s="157"/>
      <c r="ES42" s="152" t="str">
        <f>IF(OR(ES3="",FB3="",ES4="",FB4="",ES5="",FB5=""),"",FD40)</f>
        <v/>
      </c>
      <c r="ET42" s="153"/>
      <c r="EU42" s="23"/>
      <c r="EV42" s="23"/>
      <c r="EW42" s="23"/>
      <c r="EX42" s="23"/>
      <c r="EY42" s="23" t="s">
        <v>68</v>
      </c>
      <c r="EZ42" s="23"/>
    </row>
    <row r="43" spans="2:160" ht="19.8" x14ac:dyDescent="0.45">
      <c r="C43" s="158" t="s">
        <v>73</v>
      </c>
      <c r="D43" s="159"/>
      <c r="E43" s="154" t="e">
        <f>IF(E42/10&gt;E4,E4,E42/10)</f>
        <v>#VALUE!</v>
      </c>
      <c r="F43" s="155"/>
      <c r="G43" s="23"/>
      <c r="H43" s="23"/>
      <c r="I43" s="23"/>
      <c r="J43" s="23"/>
      <c r="K43" s="23" t="s">
        <v>69</v>
      </c>
      <c r="L43" s="23"/>
      <c r="O43" s="143" t="s">
        <v>99</v>
      </c>
      <c r="P43" s="143"/>
      <c r="S43" s="158" t="s">
        <v>73</v>
      </c>
      <c r="T43" s="159"/>
      <c r="U43" s="154" t="e">
        <f>IF(U42/10&gt;U4,U4,U42/10)</f>
        <v>#VALUE!</v>
      </c>
      <c r="V43" s="155"/>
      <c r="W43" s="23"/>
      <c r="X43" s="23"/>
      <c r="Y43" s="23"/>
      <c r="Z43" s="23"/>
      <c r="AA43" s="23" t="s">
        <v>69</v>
      </c>
      <c r="AB43" s="23"/>
      <c r="AE43" s="143" t="s">
        <v>99</v>
      </c>
      <c r="AF43" s="143"/>
      <c r="AI43" s="158" t="s">
        <v>73</v>
      </c>
      <c r="AJ43" s="159"/>
      <c r="AK43" s="154" t="e">
        <f>IF(AK42/10&gt;AK4,AK4,AK42/10)</f>
        <v>#VALUE!</v>
      </c>
      <c r="AL43" s="155"/>
      <c r="AM43" s="23"/>
      <c r="AN43" s="23"/>
      <c r="AO43" s="23"/>
      <c r="AP43" s="23"/>
      <c r="AQ43" s="23" t="s">
        <v>69</v>
      </c>
      <c r="AR43" s="23"/>
      <c r="AU43" s="143" t="s">
        <v>99</v>
      </c>
      <c r="AV43" s="143"/>
      <c r="AY43" s="158" t="s">
        <v>73</v>
      </c>
      <c r="AZ43" s="159"/>
      <c r="BA43" s="154" t="e">
        <f>IF(BA42/10&gt;BA4,BA4,BA42/10)</f>
        <v>#VALUE!</v>
      </c>
      <c r="BB43" s="155"/>
      <c r="BC43" s="23"/>
      <c r="BD43" s="23"/>
      <c r="BE43" s="23"/>
      <c r="BF43" s="23"/>
      <c r="BG43" s="23" t="s">
        <v>69</v>
      </c>
      <c r="BH43" s="23"/>
      <c r="BK43" s="143" t="s">
        <v>99</v>
      </c>
      <c r="BL43" s="143"/>
      <c r="BO43" s="158" t="s">
        <v>73</v>
      </c>
      <c r="BP43" s="159"/>
      <c r="BQ43" s="154" t="e">
        <f>IF(BQ42/10&gt;BQ4,BQ4,BQ42/10)</f>
        <v>#VALUE!</v>
      </c>
      <c r="BR43" s="155"/>
      <c r="BS43" s="23"/>
      <c r="BT43" s="23"/>
      <c r="BU43" s="23"/>
      <c r="BV43" s="23"/>
      <c r="BW43" s="23" t="s">
        <v>69</v>
      </c>
      <c r="BX43" s="23"/>
      <c r="CA43" s="143" t="s">
        <v>99</v>
      </c>
      <c r="CB43" s="143"/>
      <c r="CE43" s="158" t="s">
        <v>73</v>
      </c>
      <c r="CF43" s="159"/>
      <c r="CG43" s="154" t="e">
        <f>IF(CG42/10&gt;CG4,CG4,CG42/10)</f>
        <v>#VALUE!</v>
      </c>
      <c r="CH43" s="155"/>
      <c r="CI43" s="23"/>
      <c r="CJ43" s="23"/>
      <c r="CK43" s="23"/>
      <c r="CL43" s="23"/>
      <c r="CM43" s="23" t="s">
        <v>69</v>
      </c>
      <c r="CN43" s="23"/>
      <c r="CQ43" s="143" t="s">
        <v>99</v>
      </c>
      <c r="CR43" s="143"/>
      <c r="CU43" s="158" t="s">
        <v>73</v>
      </c>
      <c r="CV43" s="159"/>
      <c r="CW43" s="154" t="e">
        <f>IF(CW42/10&gt;CW4,CW4,CW42/10)</f>
        <v>#VALUE!</v>
      </c>
      <c r="CX43" s="155"/>
      <c r="CY43" s="23"/>
      <c r="CZ43" s="23"/>
      <c r="DA43" s="23"/>
      <c r="DB43" s="23"/>
      <c r="DC43" s="23" t="s">
        <v>69</v>
      </c>
      <c r="DD43" s="23"/>
      <c r="DG43" s="143" t="s">
        <v>99</v>
      </c>
      <c r="DH43" s="143"/>
      <c r="DK43" s="158" t="s">
        <v>73</v>
      </c>
      <c r="DL43" s="159"/>
      <c r="DM43" s="154" t="e">
        <f>IF(DM42/10&gt;DM4,DM4,DM42/10)</f>
        <v>#VALUE!</v>
      </c>
      <c r="DN43" s="155"/>
      <c r="DO43" s="23"/>
      <c r="DP43" s="23"/>
      <c r="DQ43" s="23"/>
      <c r="DR43" s="23"/>
      <c r="DS43" s="23" t="s">
        <v>69</v>
      </c>
      <c r="DT43" s="23"/>
      <c r="DW43" s="143" t="s">
        <v>99</v>
      </c>
      <c r="DX43" s="143"/>
      <c r="EA43" s="158" t="s">
        <v>73</v>
      </c>
      <c r="EB43" s="159"/>
      <c r="EC43" s="154" t="e">
        <f>IF(EC42/10&gt;EC4,EC4,EC42/10)</f>
        <v>#VALUE!</v>
      </c>
      <c r="ED43" s="155"/>
      <c r="EE43" s="23"/>
      <c r="EF43" s="23"/>
      <c r="EG43" s="23"/>
      <c r="EH43" s="23"/>
      <c r="EI43" s="23" t="s">
        <v>69</v>
      </c>
      <c r="EJ43" s="23"/>
      <c r="EM43" s="143" t="s">
        <v>99</v>
      </c>
      <c r="EN43" s="143"/>
      <c r="EQ43" s="158" t="s">
        <v>73</v>
      </c>
      <c r="ER43" s="159"/>
      <c r="ES43" s="154" t="e">
        <f>IF(ES42/10&gt;ES4,ES4,ES42/10)</f>
        <v>#VALUE!</v>
      </c>
      <c r="ET43" s="155"/>
      <c r="EU43" s="23"/>
      <c r="EV43" s="23"/>
      <c r="EW43" s="23"/>
      <c r="EX43" s="23"/>
      <c r="EY43" s="23" t="s">
        <v>69</v>
      </c>
      <c r="EZ43" s="23"/>
      <c r="FC43" s="143" t="s">
        <v>99</v>
      </c>
      <c r="FD43" s="143"/>
    </row>
    <row r="44" spans="2:160" ht="20.399999999999999" thickBot="1" x14ac:dyDescent="0.5">
      <c r="C44" s="177" t="s">
        <v>54</v>
      </c>
      <c r="D44" s="178"/>
      <c r="E44" s="160" t="e">
        <f>IF(F41+G41+K41&gt;N3,"支給量オーバー",E42-E43)</f>
        <v>#VALUE!</v>
      </c>
      <c r="F44" s="161"/>
      <c r="G44" s="23"/>
      <c r="H44" s="23"/>
      <c r="I44" s="23"/>
      <c r="J44" s="23"/>
      <c r="K44" s="24" t="s">
        <v>67</v>
      </c>
      <c r="L44" s="25"/>
      <c r="M44" s="26"/>
      <c r="N44" s="26"/>
      <c r="O44" s="26"/>
      <c r="P44" s="26"/>
      <c r="S44" s="177" t="s">
        <v>54</v>
      </c>
      <c r="T44" s="178"/>
      <c r="U44" s="160" t="e">
        <f>IF(V41+W41+AA41&gt;AD3,"支給量オーバー",U42-U43)</f>
        <v>#VALUE!</v>
      </c>
      <c r="V44" s="161"/>
      <c r="W44" s="23"/>
      <c r="X44" s="23"/>
      <c r="Y44" s="23"/>
      <c r="Z44" s="23"/>
      <c r="AA44" s="24" t="s">
        <v>67</v>
      </c>
      <c r="AB44" s="25"/>
      <c r="AC44" s="26"/>
      <c r="AD44" s="26"/>
      <c r="AE44" s="26"/>
      <c r="AF44" s="26"/>
      <c r="AI44" s="177" t="s">
        <v>54</v>
      </c>
      <c r="AJ44" s="178"/>
      <c r="AK44" s="160" t="e">
        <f>IF(AL41+AM41+AQ41&gt;AT3,"支給量オーバー",AK42-AK43)</f>
        <v>#VALUE!</v>
      </c>
      <c r="AL44" s="161"/>
      <c r="AM44" s="23"/>
      <c r="AN44" s="23"/>
      <c r="AO44" s="23"/>
      <c r="AP44" s="23"/>
      <c r="AQ44" s="24" t="s">
        <v>67</v>
      </c>
      <c r="AR44" s="25"/>
      <c r="AS44" s="26"/>
      <c r="AT44" s="26"/>
      <c r="AU44" s="26"/>
      <c r="AV44" s="26"/>
      <c r="AY44" s="177" t="s">
        <v>54</v>
      </c>
      <c r="AZ44" s="178"/>
      <c r="BA44" s="160" t="e">
        <f>IF(BB41+BC41+BG41&gt;BJ3,"支給量オーバー",BA42-BA43)</f>
        <v>#VALUE!</v>
      </c>
      <c r="BB44" s="161"/>
      <c r="BC44" s="23"/>
      <c r="BD44" s="23"/>
      <c r="BE44" s="23"/>
      <c r="BF44" s="23"/>
      <c r="BG44" s="24" t="s">
        <v>67</v>
      </c>
      <c r="BH44" s="25"/>
      <c r="BI44" s="26"/>
      <c r="BJ44" s="26"/>
      <c r="BK44" s="26"/>
      <c r="BL44" s="26"/>
      <c r="BO44" s="177" t="s">
        <v>54</v>
      </c>
      <c r="BP44" s="178"/>
      <c r="BQ44" s="160" t="e">
        <f>IF(BR41+BS41+BW41&gt;BZ3,"支給量オーバー",BQ42-BQ43)</f>
        <v>#VALUE!</v>
      </c>
      <c r="BR44" s="161"/>
      <c r="BS44" s="23"/>
      <c r="BT44" s="23"/>
      <c r="BU44" s="23"/>
      <c r="BV44" s="23"/>
      <c r="BW44" s="24" t="s">
        <v>67</v>
      </c>
      <c r="BX44" s="25"/>
      <c r="BY44" s="26"/>
      <c r="BZ44" s="26"/>
      <c r="CA44" s="26"/>
      <c r="CB44" s="26"/>
      <c r="CE44" s="177" t="s">
        <v>54</v>
      </c>
      <c r="CF44" s="178"/>
      <c r="CG44" s="160" t="e">
        <f>IF(CH41+CI41+CM41&gt;CP3,"支給量オーバー",CG42-CG43)</f>
        <v>#VALUE!</v>
      </c>
      <c r="CH44" s="161"/>
      <c r="CI44" s="23"/>
      <c r="CJ44" s="23"/>
      <c r="CK44" s="23"/>
      <c r="CL44" s="23"/>
      <c r="CM44" s="24" t="s">
        <v>67</v>
      </c>
      <c r="CN44" s="25"/>
      <c r="CO44" s="26"/>
      <c r="CP44" s="26"/>
      <c r="CQ44" s="26"/>
      <c r="CR44" s="26"/>
      <c r="CU44" s="177" t="s">
        <v>54</v>
      </c>
      <c r="CV44" s="178"/>
      <c r="CW44" s="160" t="e">
        <f>IF(CX41+CY41+DC41&gt;DF3,"支給量オーバー",CW42-CW43)</f>
        <v>#VALUE!</v>
      </c>
      <c r="CX44" s="161"/>
      <c r="CY44" s="23"/>
      <c r="CZ44" s="23"/>
      <c r="DA44" s="23"/>
      <c r="DB44" s="23"/>
      <c r="DC44" s="24" t="s">
        <v>67</v>
      </c>
      <c r="DD44" s="25"/>
      <c r="DE44" s="26"/>
      <c r="DF44" s="26"/>
      <c r="DG44" s="26"/>
      <c r="DH44" s="26"/>
      <c r="DK44" s="177" t="s">
        <v>54</v>
      </c>
      <c r="DL44" s="178"/>
      <c r="DM44" s="160" t="e">
        <f>IF(DN41+DO41+DS41&gt;DV3,"支給量オーバー",DM42-DM43)</f>
        <v>#VALUE!</v>
      </c>
      <c r="DN44" s="161"/>
      <c r="DO44" s="23"/>
      <c r="DP44" s="23"/>
      <c r="DQ44" s="23"/>
      <c r="DR44" s="23"/>
      <c r="DS44" s="24" t="s">
        <v>67</v>
      </c>
      <c r="DT44" s="25"/>
      <c r="DU44" s="26"/>
      <c r="DV44" s="26"/>
      <c r="DW44" s="26"/>
      <c r="DX44" s="26"/>
      <c r="EA44" s="177" t="s">
        <v>54</v>
      </c>
      <c r="EB44" s="178"/>
      <c r="EC44" s="160" t="e">
        <f>IF(ED41+EE41+EI41&gt;EL3,"支給量オーバー",EC42-EC43)</f>
        <v>#VALUE!</v>
      </c>
      <c r="ED44" s="161"/>
      <c r="EE44" s="23"/>
      <c r="EF44" s="23"/>
      <c r="EG44" s="23"/>
      <c r="EH44" s="23"/>
      <c r="EI44" s="24" t="s">
        <v>67</v>
      </c>
      <c r="EJ44" s="25"/>
      <c r="EK44" s="26"/>
      <c r="EL44" s="26"/>
      <c r="EM44" s="26"/>
      <c r="EN44" s="26"/>
      <c r="EQ44" s="177" t="s">
        <v>54</v>
      </c>
      <c r="ER44" s="178"/>
      <c r="ES44" s="160" t="e">
        <f>IF(ET41+EU41+EY41&gt;FB3,"支給量オーバー",ES42-ES43)</f>
        <v>#VALUE!</v>
      </c>
      <c r="ET44" s="161"/>
      <c r="EU44" s="23"/>
      <c r="EV44" s="23"/>
      <c r="EW44" s="23"/>
      <c r="EX44" s="23"/>
      <c r="EY44" s="24" t="s">
        <v>67</v>
      </c>
      <c r="EZ44" s="25"/>
      <c r="FA44" s="26"/>
      <c r="FB44" s="26"/>
      <c r="FC44" s="26"/>
      <c r="FD44" s="26"/>
    </row>
  </sheetData>
  <sheetProtection algorithmName="SHA-512" hashValue="UALSTGBM3EKvyPc5XUG7xhr+e3wE2/k6+mTSUigehhXNV5PsXZcRr0EnE3cZKuxE2NRgQYPahhPTtoG2ecgqTw==" saltValue="9DKqSIZl1xtWAoHsBovVLg==" spinCount="100000" sheet="1" objects="1" scenarios="1"/>
  <mergeCells count="301">
    <mergeCell ref="ES3:EY3"/>
    <mergeCell ref="EZ3:FA3"/>
    <mergeCell ref="FB3:FD3"/>
    <mergeCell ref="BX3:BY3"/>
    <mergeCell ref="BZ3:CB3"/>
    <mergeCell ref="CG3:CM3"/>
    <mergeCell ref="CN3:CO3"/>
    <mergeCell ref="CP3:CR3"/>
    <mergeCell ref="CW3:DC3"/>
    <mergeCell ref="DD3:DE3"/>
    <mergeCell ref="DF3:DH3"/>
    <mergeCell ref="DM3:DS3"/>
    <mergeCell ref="CE3:CF3"/>
    <mergeCell ref="CU3:CV3"/>
    <mergeCell ref="DK3:DL3"/>
    <mergeCell ref="EQ3:ER3"/>
    <mergeCell ref="ES44:ET44"/>
    <mergeCell ref="EP40:EQ40"/>
    <mergeCell ref="ES40:EU40"/>
    <mergeCell ref="EQ42:ER42"/>
    <mergeCell ref="ES42:ET42"/>
    <mergeCell ref="EQ43:ER43"/>
    <mergeCell ref="ES43:ET43"/>
    <mergeCell ref="EZ7:FA7"/>
    <mergeCell ref="AB3:AC3"/>
    <mergeCell ref="AD3:AF3"/>
    <mergeCell ref="AK3:AQ3"/>
    <mergeCell ref="AR3:AS3"/>
    <mergeCell ref="AT3:AV3"/>
    <mergeCell ref="BA3:BG3"/>
    <mergeCell ref="BH3:BI3"/>
    <mergeCell ref="BJ3:BL3"/>
    <mergeCell ref="BQ3:BW3"/>
    <mergeCell ref="AI3:AJ3"/>
    <mergeCell ref="AY3:AZ3"/>
    <mergeCell ref="BO3:BP3"/>
    <mergeCell ref="DT3:DU3"/>
    <mergeCell ref="DV3:DX3"/>
    <mergeCell ref="EC3:EI3"/>
    <mergeCell ref="EJ3:EK3"/>
    <mergeCell ref="FB7:FB8"/>
    <mergeCell ref="FC7:FC8"/>
    <mergeCell ref="FD7:FD8"/>
    <mergeCell ref="ET8:EU8"/>
    <mergeCell ref="EA44:EB44"/>
    <mergeCell ref="EC44:ED44"/>
    <mergeCell ref="EP4:ER4"/>
    <mergeCell ref="ES4:EU4"/>
    <mergeCell ref="EY4:FA4"/>
    <mergeCell ref="FB4:FD4"/>
    <mergeCell ref="EP5:ER5"/>
    <mergeCell ref="ES5:EU5"/>
    <mergeCell ref="EY5:FA5"/>
    <mergeCell ref="FB5:FD5"/>
    <mergeCell ref="EP7:EQ7"/>
    <mergeCell ref="ER7:EU7"/>
    <mergeCell ref="EY7:EY8"/>
    <mergeCell ref="DZ40:EA40"/>
    <mergeCell ref="EC40:EE40"/>
    <mergeCell ref="EA42:EB42"/>
    <mergeCell ref="EC42:ED42"/>
    <mergeCell ref="EA43:EB43"/>
    <mergeCell ref="EQ44:ER44"/>
    <mergeCell ref="EC43:ED43"/>
    <mergeCell ref="EJ7:EK7"/>
    <mergeCell ref="EL7:EL8"/>
    <mergeCell ref="EM7:EM8"/>
    <mergeCell ref="EN7:EN8"/>
    <mergeCell ref="ED8:EE8"/>
    <mergeCell ref="DK44:DL44"/>
    <mergeCell ref="DM44:DN44"/>
    <mergeCell ref="DZ7:EA7"/>
    <mergeCell ref="EB7:EE7"/>
    <mergeCell ref="EI7:EI8"/>
    <mergeCell ref="DJ40:DK40"/>
    <mergeCell ref="DM40:DO40"/>
    <mergeCell ref="DK42:DL42"/>
    <mergeCell ref="DM42:DN42"/>
    <mergeCell ref="DK43:DL43"/>
    <mergeCell ref="DM43:DN43"/>
    <mergeCell ref="DT7:DU7"/>
    <mergeCell ref="DV7:DV8"/>
    <mergeCell ref="DW7:DW8"/>
    <mergeCell ref="DX7:DX8"/>
    <mergeCell ref="DN8:DO8"/>
    <mergeCell ref="EM43:EN43"/>
    <mergeCell ref="DZ4:EB4"/>
    <mergeCell ref="EC4:EE4"/>
    <mergeCell ref="EI4:EK4"/>
    <mergeCell ref="EL4:EN4"/>
    <mergeCell ref="DZ5:EB5"/>
    <mergeCell ref="EC5:EE5"/>
    <mergeCell ref="EI5:EK5"/>
    <mergeCell ref="EL5:EN5"/>
    <mergeCell ref="EA3:EB3"/>
    <mergeCell ref="EL3:EN3"/>
    <mergeCell ref="CG44:CH44"/>
    <mergeCell ref="DJ4:DL4"/>
    <mergeCell ref="DM4:DO4"/>
    <mergeCell ref="DS4:DU4"/>
    <mergeCell ref="DV4:DX4"/>
    <mergeCell ref="DJ5:DL5"/>
    <mergeCell ref="DM5:DO5"/>
    <mergeCell ref="DS5:DU5"/>
    <mergeCell ref="DV5:DX5"/>
    <mergeCell ref="DJ7:DK7"/>
    <mergeCell ref="DL7:DO7"/>
    <mergeCell ref="DS7:DS8"/>
    <mergeCell ref="CT4:CV4"/>
    <mergeCell ref="CW4:CY4"/>
    <mergeCell ref="DC4:DE4"/>
    <mergeCell ref="DF4:DH4"/>
    <mergeCell ref="CT5:CV5"/>
    <mergeCell ref="CW5:CY5"/>
    <mergeCell ref="DC5:DE5"/>
    <mergeCell ref="DF5:DH5"/>
    <mergeCell ref="CT7:CU7"/>
    <mergeCell ref="CV7:CY7"/>
    <mergeCell ref="DC7:DC8"/>
    <mergeCell ref="BX7:BY7"/>
    <mergeCell ref="BZ7:BZ8"/>
    <mergeCell ref="CA7:CA8"/>
    <mergeCell ref="CB7:CB8"/>
    <mergeCell ref="CE44:CF44"/>
    <mergeCell ref="CW44:CX44"/>
    <mergeCell ref="DH7:DH8"/>
    <mergeCell ref="CX8:CY8"/>
    <mergeCell ref="CW40:CY40"/>
    <mergeCell ref="CW42:CX42"/>
    <mergeCell ref="CW43:CX43"/>
    <mergeCell ref="DD7:DE7"/>
    <mergeCell ref="DF7:DF8"/>
    <mergeCell ref="DG7:DG8"/>
    <mergeCell ref="CD40:CE40"/>
    <mergeCell ref="CG40:CI40"/>
    <mergeCell ref="CE42:CF42"/>
    <mergeCell ref="CG42:CH42"/>
    <mergeCell ref="CE43:CF43"/>
    <mergeCell ref="CG43:CH43"/>
    <mergeCell ref="CN7:CO7"/>
    <mergeCell ref="CU44:CV44"/>
    <mergeCell ref="CP7:CP8"/>
    <mergeCell ref="CQ7:CQ8"/>
    <mergeCell ref="CD4:CF4"/>
    <mergeCell ref="CG4:CI4"/>
    <mergeCell ref="CM4:CO4"/>
    <mergeCell ref="CP4:CR4"/>
    <mergeCell ref="CD5:CF5"/>
    <mergeCell ref="CG5:CI5"/>
    <mergeCell ref="CM5:CO5"/>
    <mergeCell ref="CP5:CR5"/>
    <mergeCell ref="CD7:CE7"/>
    <mergeCell ref="CF7:CI7"/>
    <mergeCell ref="CM7:CM8"/>
    <mergeCell ref="CR7:CR8"/>
    <mergeCell ref="BA4:BC4"/>
    <mergeCell ref="BG4:BI4"/>
    <mergeCell ref="BJ4:BL4"/>
    <mergeCell ref="BR8:BS8"/>
    <mergeCell ref="AY44:AZ44"/>
    <mergeCell ref="BA44:BB44"/>
    <mergeCell ref="BN4:BP4"/>
    <mergeCell ref="BQ4:BS4"/>
    <mergeCell ref="BN5:BP5"/>
    <mergeCell ref="BQ5:BS5"/>
    <mergeCell ref="BN7:BO7"/>
    <mergeCell ref="BP7:BS7"/>
    <mergeCell ref="AX40:AY40"/>
    <mergeCell ref="BA40:BC40"/>
    <mergeCell ref="AY42:AZ42"/>
    <mergeCell ref="BA42:BB42"/>
    <mergeCell ref="AY43:AZ43"/>
    <mergeCell ref="BA43:BB43"/>
    <mergeCell ref="AX5:AZ5"/>
    <mergeCell ref="BA5:BC5"/>
    <mergeCell ref="BG5:BI5"/>
    <mergeCell ref="BO44:BP44"/>
    <mergeCell ref="BQ44:BR44"/>
    <mergeCell ref="BN40:BO40"/>
    <mergeCell ref="AQ4:AS4"/>
    <mergeCell ref="AT4:AV4"/>
    <mergeCell ref="AK4:AM4"/>
    <mergeCell ref="AT5:AV5"/>
    <mergeCell ref="AH7:AI7"/>
    <mergeCell ref="AQ7:AQ8"/>
    <mergeCell ref="AR7:AS7"/>
    <mergeCell ref="AT7:AT8"/>
    <mergeCell ref="AU7:AU8"/>
    <mergeCell ref="AK5:AM5"/>
    <mergeCell ref="AV7:AV8"/>
    <mergeCell ref="AQ5:AS5"/>
    <mergeCell ref="S44:T44"/>
    <mergeCell ref="S42:T42"/>
    <mergeCell ref="S43:T43"/>
    <mergeCell ref="F8:G8"/>
    <mergeCell ref="D7:G7"/>
    <mergeCell ref="O43:P43"/>
    <mergeCell ref="R40:S40"/>
    <mergeCell ref="U40:W40"/>
    <mergeCell ref="AH4:AJ4"/>
    <mergeCell ref="AD4:AF4"/>
    <mergeCell ref="AD5:AF5"/>
    <mergeCell ref="AD7:AD8"/>
    <mergeCell ref="AE7:AE8"/>
    <mergeCell ref="AF7:AF8"/>
    <mergeCell ref="AA4:AC4"/>
    <mergeCell ref="U4:W4"/>
    <mergeCell ref="R4:T4"/>
    <mergeCell ref="AI42:AJ42"/>
    <mergeCell ref="U42:V42"/>
    <mergeCell ref="AI43:AJ43"/>
    <mergeCell ref="AJ7:AM7"/>
    <mergeCell ref="AL8:AM8"/>
    <mergeCell ref="AI44:AJ44"/>
    <mergeCell ref="AH5:AJ5"/>
    <mergeCell ref="E42:F42"/>
    <mergeCell ref="E43:F43"/>
    <mergeCell ref="E44:F44"/>
    <mergeCell ref="L7:M7"/>
    <mergeCell ref="N7:N8"/>
    <mergeCell ref="O7:O8"/>
    <mergeCell ref="C42:D42"/>
    <mergeCell ref="C43:D43"/>
    <mergeCell ref="C44:D44"/>
    <mergeCell ref="B5:D5"/>
    <mergeCell ref="B7:C7"/>
    <mergeCell ref="K7:K8"/>
    <mergeCell ref="E3:K3"/>
    <mergeCell ref="L3:M3"/>
    <mergeCell ref="N3:P3"/>
    <mergeCell ref="U3:AA3"/>
    <mergeCell ref="B40:C40"/>
    <mergeCell ref="E40:G40"/>
    <mergeCell ref="C3:D3"/>
    <mergeCell ref="S3:T3"/>
    <mergeCell ref="AK44:AL44"/>
    <mergeCell ref="AE43:AF43"/>
    <mergeCell ref="U43:V43"/>
    <mergeCell ref="U44:V44"/>
    <mergeCell ref="G1:K1"/>
    <mergeCell ref="W1:AA1"/>
    <mergeCell ref="AM1:AQ1"/>
    <mergeCell ref="B1:F1"/>
    <mergeCell ref="P7:P8"/>
    <mergeCell ref="N4:P4"/>
    <mergeCell ref="N5:P5"/>
    <mergeCell ref="K5:M5"/>
    <mergeCell ref="K4:M4"/>
    <mergeCell ref="R5:T5"/>
    <mergeCell ref="AA5:AC5"/>
    <mergeCell ref="R7:S7"/>
    <mergeCell ref="AA7:AA8"/>
    <mergeCell ref="U5:W5"/>
    <mergeCell ref="AB7:AC7"/>
    <mergeCell ref="E4:G4"/>
    <mergeCell ref="E5:G5"/>
    <mergeCell ref="T7:W7"/>
    <mergeCell ref="V8:W8"/>
    <mergeCell ref="B4:D4"/>
    <mergeCell ref="AU43:AV43"/>
    <mergeCell ref="BK43:BL43"/>
    <mergeCell ref="CA43:CB43"/>
    <mergeCell ref="CQ43:CR43"/>
    <mergeCell ref="DG43:DH43"/>
    <mergeCell ref="DW43:DX43"/>
    <mergeCell ref="AH40:AI40"/>
    <mergeCell ref="AK40:AM40"/>
    <mergeCell ref="AK42:AL42"/>
    <mergeCell ref="AK43:AL43"/>
    <mergeCell ref="BQ40:BS40"/>
    <mergeCell ref="BO42:BP42"/>
    <mergeCell ref="BQ42:BR42"/>
    <mergeCell ref="BO43:BP43"/>
    <mergeCell ref="BQ43:BR43"/>
    <mergeCell ref="CT40:CU40"/>
    <mergeCell ref="CU42:CV42"/>
    <mergeCell ref="CU43:CV43"/>
    <mergeCell ref="FC43:FD43"/>
    <mergeCell ref="EU1:EY1"/>
    <mergeCell ref="AX7:AY7"/>
    <mergeCell ref="AZ7:BC7"/>
    <mergeCell ref="BG7:BG8"/>
    <mergeCell ref="BH7:BI7"/>
    <mergeCell ref="BJ7:BJ8"/>
    <mergeCell ref="BK7:BK8"/>
    <mergeCell ref="BL7:BL8"/>
    <mergeCell ref="BB8:BC8"/>
    <mergeCell ref="BW4:BY4"/>
    <mergeCell ref="BZ4:CB4"/>
    <mergeCell ref="BW5:BY5"/>
    <mergeCell ref="BZ5:CB5"/>
    <mergeCell ref="BW7:BW8"/>
    <mergeCell ref="BJ5:BL5"/>
    <mergeCell ref="CH8:CI8"/>
    <mergeCell ref="BC1:BG1"/>
    <mergeCell ref="BS1:BW1"/>
    <mergeCell ref="CI1:CM1"/>
    <mergeCell ref="CY1:DC1"/>
    <mergeCell ref="DO1:DS1"/>
    <mergeCell ref="EE1:EI1"/>
    <mergeCell ref="AX4:AZ4"/>
  </mergeCells>
  <phoneticPr fontId="1"/>
  <pageMargins left="0.51181102362204722" right="0.31496062992125984" top="0.35433070866141736" bottom="0.15748031496062992" header="0.31496062992125984" footer="0.31496062992125984"/>
  <pageSetup paperSize="9" scale="9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zoomScaleNormal="100" workbookViewId="0">
      <selection activeCell="P23" sqref="P23"/>
    </sheetView>
  </sheetViews>
  <sheetFormatPr defaultRowHeight="18" x14ac:dyDescent="0.45"/>
  <cols>
    <col min="1" max="2" width="3.19921875" customWidth="1"/>
    <col min="3" max="15" width="5.09765625" customWidth="1"/>
    <col min="16" max="17" width="3.19921875" customWidth="1"/>
  </cols>
  <sheetData>
    <row r="1" spans="1:17" ht="10.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.75" customHeight="1" x14ac:dyDescent="0.45">
      <c r="A2" s="184" t="s">
        <v>103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 customHeight="1" x14ac:dyDescent="0.45">
      <c r="A4" s="1"/>
      <c r="B4" s="1"/>
      <c r="C4" s="189" t="s">
        <v>74</v>
      </c>
      <c r="D4" s="190"/>
      <c r="E4" s="190"/>
      <c r="F4" s="190"/>
      <c r="G4" s="185">
        <f>SUM(K10:O19)</f>
        <v>0</v>
      </c>
      <c r="H4" s="186"/>
      <c r="I4" s="186"/>
      <c r="J4" s="186"/>
      <c r="K4" s="186"/>
      <c r="L4" s="187" t="str">
        <f>入力シート!T1&amp;"年"&amp;入力シート!X1&amp;"月分"</f>
        <v>2024年4月分</v>
      </c>
      <c r="M4" s="187"/>
      <c r="N4" s="187"/>
      <c r="O4" s="188"/>
      <c r="P4" s="1"/>
      <c r="Q4" s="1"/>
    </row>
    <row r="5" spans="1:17" ht="12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2.2" x14ac:dyDescent="0.45">
      <c r="A7" s="1"/>
      <c r="B7" s="1"/>
      <c r="C7" s="92" t="s">
        <v>75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.75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1" customHeight="1" x14ac:dyDescent="0.45">
      <c r="A9" s="1"/>
      <c r="B9" s="1"/>
      <c r="C9" s="93"/>
      <c r="D9" s="191" t="s">
        <v>83</v>
      </c>
      <c r="E9" s="191"/>
      <c r="F9" s="191"/>
      <c r="G9" s="191"/>
      <c r="H9" s="191" t="s">
        <v>86</v>
      </c>
      <c r="I9" s="191"/>
      <c r="J9" s="191"/>
      <c r="K9" s="191" t="s">
        <v>84</v>
      </c>
      <c r="L9" s="191"/>
      <c r="M9" s="191"/>
      <c r="N9" s="191"/>
      <c r="O9" s="191"/>
      <c r="P9" s="1"/>
      <c r="Q9" s="1"/>
    </row>
    <row r="10" spans="1:17" ht="21" customHeight="1" x14ac:dyDescent="0.45">
      <c r="A10" s="1"/>
      <c r="B10" s="1"/>
      <c r="C10" s="87">
        <v>1</v>
      </c>
      <c r="D10" s="106" t="str">
        <f>IF(利用者リスト!C4="","","利用者Ａ")</f>
        <v/>
      </c>
      <c r="E10" s="106"/>
      <c r="F10" s="106"/>
      <c r="G10" s="106"/>
      <c r="H10" s="179" t="str">
        <f>IF(D10="","",IF(利用明細書!D40="","",利用明細書!D40))</f>
        <v/>
      </c>
      <c r="I10" s="179"/>
      <c r="J10" s="179"/>
      <c r="K10" s="109" t="str">
        <f>IF(D10="","",IF(利用明細書!E44="","",利用明細書!E44))</f>
        <v/>
      </c>
      <c r="L10" s="109"/>
      <c r="M10" s="109"/>
      <c r="N10" s="109"/>
      <c r="O10" s="109"/>
      <c r="P10" s="1"/>
      <c r="Q10" s="1"/>
    </row>
    <row r="11" spans="1:17" ht="21" customHeight="1" x14ac:dyDescent="0.45">
      <c r="A11" s="1"/>
      <c r="B11" s="1"/>
      <c r="C11" s="87">
        <v>2</v>
      </c>
      <c r="D11" s="106" t="str">
        <f>IF(利用者リスト!C5="","","利用者B")</f>
        <v/>
      </c>
      <c r="E11" s="106"/>
      <c r="F11" s="106"/>
      <c r="G11" s="106"/>
      <c r="H11" s="179" t="str">
        <f>IF(D11="","",IF(利用明細書!T40="","",利用明細書!T40))</f>
        <v/>
      </c>
      <c r="I11" s="179"/>
      <c r="J11" s="179"/>
      <c r="K11" s="109" t="str">
        <f>IF(D11="","",IF(利用明細書!U44="","",利用明細書!U44))</f>
        <v/>
      </c>
      <c r="L11" s="109"/>
      <c r="M11" s="109"/>
      <c r="N11" s="109"/>
      <c r="O11" s="109"/>
      <c r="P11" s="1"/>
      <c r="Q11" s="1"/>
    </row>
    <row r="12" spans="1:17" ht="21" customHeight="1" x14ac:dyDescent="0.45">
      <c r="A12" s="1"/>
      <c r="B12" s="1"/>
      <c r="C12" s="87">
        <v>3</v>
      </c>
      <c r="D12" s="106" t="str">
        <f>IF(利用者リスト!C6="","","利用者C")</f>
        <v/>
      </c>
      <c r="E12" s="106"/>
      <c r="F12" s="106"/>
      <c r="G12" s="106"/>
      <c r="H12" s="179" t="str">
        <f>IF(D12="","",IF(利用明細書!AJ40="","",利用明細書!AJ40))</f>
        <v/>
      </c>
      <c r="I12" s="179"/>
      <c r="J12" s="179"/>
      <c r="K12" s="109" t="str">
        <f>IF(D12="","",IF(利用明細書!AK44="","",利用明細書!AK44))</f>
        <v/>
      </c>
      <c r="L12" s="109"/>
      <c r="M12" s="109"/>
      <c r="N12" s="109"/>
      <c r="O12" s="109"/>
      <c r="P12" s="1"/>
      <c r="Q12" s="1"/>
    </row>
    <row r="13" spans="1:17" ht="21" customHeight="1" x14ac:dyDescent="0.45">
      <c r="A13" s="1"/>
      <c r="B13" s="1"/>
      <c r="C13" s="87">
        <v>4</v>
      </c>
      <c r="D13" s="106" t="str">
        <f>IF(利用者リスト!C7="","","利用者D")</f>
        <v/>
      </c>
      <c r="E13" s="106"/>
      <c r="F13" s="106"/>
      <c r="G13" s="106"/>
      <c r="H13" s="179" t="str">
        <f>IF(D13="","",IF(利用明細書!AZ40="","",利用明細書!AZ40))</f>
        <v/>
      </c>
      <c r="I13" s="179"/>
      <c r="J13" s="179"/>
      <c r="K13" s="109" t="str">
        <f>IF(D13="","",IF(利用明細書!BA44="","",利用明細書!BA44))</f>
        <v/>
      </c>
      <c r="L13" s="109"/>
      <c r="M13" s="109"/>
      <c r="N13" s="109"/>
      <c r="O13" s="109"/>
      <c r="P13" s="1"/>
      <c r="Q13" s="1"/>
    </row>
    <row r="14" spans="1:17" ht="21" customHeight="1" x14ac:dyDescent="0.45">
      <c r="A14" s="1"/>
      <c r="B14" s="1"/>
      <c r="C14" s="87">
        <v>5</v>
      </c>
      <c r="D14" s="106" t="str">
        <f>IF(利用者リスト!C8="","","利用者E")</f>
        <v/>
      </c>
      <c r="E14" s="106"/>
      <c r="F14" s="106"/>
      <c r="G14" s="106"/>
      <c r="H14" s="179" t="str">
        <f>IF(D14="","",IF(利用明細書!BP40="","",利用明細書!BP40))</f>
        <v/>
      </c>
      <c r="I14" s="179"/>
      <c r="J14" s="179"/>
      <c r="K14" s="109" t="str">
        <f>IF(D14="","",IF(利用明細書!BQ44="","",利用明細書!BQ44))</f>
        <v/>
      </c>
      <c r="L14" s="109"/>
      <c r="M14" s="109"/>
      <c r="N14" s="109"/>
      <c r="O14" s="109"/>
      <c r="P14" s="1"/>
      <c r="Q14" s="1"/>
    </row>
    <row r="15" spans="1:17" ht="21" customHeight="1" x14ac:dyDescent="0.45">
      <c r="A15" s="1"/>
      <c r="B15" s="1"/>
      <c r="C15" s="87">
        <v>6</v>
      </c>
      <c r="D15" s="106" t="str">
        <f>IF(利用者リスト!C9="","","利用者F")</f>
        <v/>
      </c>
      <c r="E15" s="106"/>
      <c r="F15" s="106"/>
      <c r="G15" s="106"/>
      <c r="H15" s="179" t="str">
        <f>IF(D15="","",IF(利用明細書!CF40="","",利用明細書!CF40))</f>
        <v/>
      </c>
      <c r="I15" s="179"/>
      <c r="J15" s="179"/>
      <c r="K15" s="109" t="str">
        <f>IF(D15="","",IF(利用明細書!CG44="","",利用明細書!CG44))</f>
        <v/>
      </c>
      <c r="L15" s="109"/>
      <c r="M15" s="109"/>
      <c r="N15" s="109"/>
      <c r="O15" s="109"/>
      <c r="P15" s="1"/>
      <c r="Q15" s="1"/>
    </row>
    <row r="16" spans="1:17" ht="21" customHeight="1" x14ac:dyDescent="0.45">
      <c r="A16" s="1"/>
      <c r="B16" s="1"/>
      <c r="C16" s="87">
        <v>7</v>
      </c>
      <c r="D16" s="106" t="str">
        <f>IF(利用者リスト!C10="","","利用者G")</f>
        <v/>
      </c>
      <c r="E16" s="106"/>
      <c r="F16" s="106"/>
      <c r="G16" s="106"/>
      <c r="H16" s="179" t="str">
        <f>IF(D16="","",IF(利用明細書!CV40="","",利用明細書!CV40))</f>
        <v/>
      </c>
      <c r="I16" s="179"/>
      <c r="J16" s="179"/>
      <c r="K16" s="109" t="str">
        <f>IF(D16="","",IF(利用明細書!CW44="","",利用明細書!CW44))</f>
        <v/>
      </c>
      <c r="L16" s="109"/>
      <c r="M16" s="109"/>
      <c r="N16" s="109"/>
      <c r="O16" s="109"/>
      <c r="P16" s="1"/>
      <c r="Q16" s="1"/>
    </row>
    <row r="17" spans="1:17" ht="21" customHeight="1" x14ac:dyDescent="0.45">
      <c r="A17" s="1"/>
      <c r="B17" s="1"/>
      <c r="C17" s="87">
        <v>8</v>
      </c>
      <c r="D17" s="106" t="str">
        <f>IF(利用者リスト!C11="","","利用者H")</f>
        <v/>
      </c>
      <c r="E17" s="106"/>
      <c r="F17" s="106"/>
      <c r="G17" s="106"/>
      <c r="H17" s="179" t="str">
        <f>IF(D17="","",IF(利用明細書!DL40="","",利用明細書!DL40))</f>
        <v/>
      </c>
      <c r="I17" s="179"/>
      <c r="J17" s="179"/>
      <c r="K17" s="109" t="str">
        <f>IF(D17="","",IF(利用明細書!DM44="","",利用明細書!DM44))</f>
        <v/>
      </c>
      <c r="L17" s="109"/>
      <c r="M17" s="109"/>
      <c r="N17" s="109"/>
      <c r="O17" s="109"/>
      <c r="P17" s="1"/>
      <c r="Q17" s="1"/>
    </row>
    <row r="18" spans="1:17" ht="21" customHeight="1" x14ac:dyDescent="0.45">
      <c r="A18" s="1"/>
      <c r="B18" s="1"/>
      <c r="C18" s="87">
        <v>9</v>
      </c>
      <c r="D18" s="106" t="str">
        <f>IF(利用者リスト!C12="","","利用者I")</f>
        <v/>
      </c>
      <c r="E18" s="106"/>
      <c r="F18" s="106"/>
      <c r="G18" s="106"/>
      <c r="H18" s="179" t="str">
        <f>IF(D18="","",IF(利用明細書!EB40="","",利用明細書!EB40))</f>
        <v/>
      </c>
      <c r="I18" s="179"/>
      <c r="J18" s="179"/>
      <c r="K18" s="109" t="str">
        <f>IF(D18="","",IF(利用明細書!EC44="","",利用明細書!EC44))</f>
        <v/>
      </c>
      <c r="L18" s="109"/>
      <c r="M18" s="109"/>
      <c r="N18" s="109"/>
      <c r="O18" s="109"/>
      <c r="P18" s="1"/>
      <c r="Q18" s="1"/>
    </row>
    <row r="19" spans="1:17" ht="21" customHeight="1" x14ac:dyDescent="0.45">
      <c r="A19" s="1"/>
      <c r="B19" s="1"/>
      <c r="C19" s="87">
        <v>10</v>
      </c>
      <c r="D19" s="106" t="str">
        <f>IF(利用者リスト!C13="","","利用者J")</f>
        <v/>
      </c>
      <c r="E19" s="106"/>
      <c r="F19" s="106"/>
      <c r="G19" s="106"/>
      <c r="H19" s="179" t="str">
        <f>IF(D19="","",IF(利用明細書!ER40="","",利用明細書!ER40))</f>
        <v/>
      </c>
      <c r="I19" s="179"/>
      <c r="J19" s="179"/>
      <c r="K19" s="109" t="str">
        <f>IF(D19="","",IF(利用明細書!ES44="","",利用明細書!ES44))</f>
        <v/>
      </c>
      <c r="L19" s="109"/>
      <c r="M19" s="109"/>
      <c r="N19" s="109"/>
      <c r="O19" s="109"/>
      <c r="P19" s="1"/>
      <c r="Q19" s="1"/>
    </row>
    <row r="20" spans="1:17" ht="9.75" customHeight="1" x14ac:dyDescent="0.45">
      <c r="A20" s="1"/>
      <c r="B20" s="1"/>
      <c r="C20" s="1"/>
      <c r="D20" s="1"/>
      <c r="E20" s="1"/>
      <c r="F20" s="193" t="str">
        <f>IF(H20="","","合計")</f>
        <v/>
      </c>
      <c r="G20" s="193"/>
      <c r="H20" s="194" t="str">
        <f>IF(H10="","",SUM(H10:J19))</f>
        <v/>
      </c>
      <c r="I20" s="194"/>
      <c r="J20" s="194"/>
      <c r="K20" s="1"/>
      <c r="L20" s="1"/>
      <c r="M20" s="1"/>
      <c r="N20" s="1"/>
      <c r="O20" s="1"/>
      <c r="P20" s="1"/>
      <c r="Q20" s="1"/>
    </row>
    <row r="21" spans="1:17" ht="9.75" customHeight="1" x14ac:dyDescent="0.45">
      <c r="A21" s="1"/>
      <c r="B21" s="1"/>
      <c r="C21" s="1"/>
      <c r="D21" s="1"/>
      <c r="E21" s="1"/>
      <c r="F21" s="195"/>
      <c r="G21" s="195"/>
      <c r="H21" s="196"/>
      <c r="I21" s="196"/>
      <c r="J21" s="196"/>
      <c r="K21" s="1"/>
      <c r="L21" s="1"/>
      <c r="M21" s="1"/>
      <c r="N21" s="1"/>
      <c r="O21" s="1"/>
      <c r="P21" s="1"/>
      <c r="Q21" s="1"/>
    </row>
    <row r="22" spans="1:17" x14ac:dyDescent="0.45">
      <c r="A22" s="1" t="s">
        <v>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45">
      <c r="A24" s="1"/>
      <c r="B24" s="1"/>
      <c r="C24" s="1" t="s">
        <v>102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4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183" t="s">
        <v>77</v>
      </c>
      <c r="L26" s="183"/>
      <c r="M26" s="183"/>
      <c r="N26" s="183"/>
      <c r="O26" s="183"/>
      <c r="P26" s="183"/>
      <c r="Q26" s="88"/>
    </row>
    <row r="27" spans="1:17" x14ac:dyDescent="0.4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9"/>
      <c r="L27" s="89"/>
      <c r="M27" s="89"/>
      <c r="N27" s="89"/>
      <c r="O27" s="89"/>
      <c r="P27" s="89"/>
      <c r="Q27" s="88"/>
    </row>
    <row r="28" spans="1:17" x14ac:dyDescent="0.45">
      <c r="A28" s="88"/>
      <c r="B28" s="90"/>
      <c r="C28" s="181" t="s">
        <v>78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91"/>
      <c r="O28" s="88"/>
      <c r="P28" s="88"/>
      <c r="Q28" s="88"/>
    </row>
    <row r="29" spans="1:17" ht="22.5" customHeight="1" x14ac:dyDescent="0.45">
      <c r="A29" s="88"/>
      <c r="B29" s="90"/>
      <c r="C29" s="180" t="s">
        <v>79</v>
      </c>
      <c r="D29" s="180"/>
      <c r="E29" s="180"/>
      <c r="F29" s="182"/>
      <c r="G29" s="182"/>
      <c r="H29" s="182"/>
      <c r="I29" s="182"/>
      <c r="J29" s="182"/>
      <c r="K29" s="182"/>
      <c r="L29" s="182"/>
      <c r="M29" s="182"/>
      <c r="N29" s="88"/>
      <c r="O29" s="88"/>
      <c r="P29" s="88"/>
      <c r="Q29" s="88"/>
    </row>
    <row r="30" spans="1:17" ht="22.5" customHeight="1" x14ac:dyDescent="0.45">
      <c r="A30" s="88"/>
      <c r="B30" s="90"/>
      <c r="C30" s="180" t="s">
        <v>80</v>
      </c>
      <c r="D30" s="180"/>
      <c r="E30" s="180"/>
      <c r="F30" s="182"/>
      <c r="G30" s="182"/>
      <c r="H30" s="182"/>
      <c r="I30" s="182"/>
      <c r="J30" s="182"/>
      <c r="K30" s="182"/>
      <c r="L30" s="182"/>
      <c r="M30" s="182"/>
      <c r="N30" s="88"/>
      <c r="O30" s="88"/>
      <c r="P30" s="88"/>
      <c r="Q30" s="88"/>
    </row>
    <row r="31" spans="1:17" ht="22.5" customHeight="1" x14ac:dyDescent="0.45">
      <c r="A31" s="88"/>
      <c r="B31" s="90"/>
      <c r="C31" s="180" t="s">
        <v>81</v>
      </c>
      <c r="D31" s="180"/>
      <c r="E31" s="180"/>
      <c r="F31" s="182"/>
      <c r="G31" s="182"/>
      <c r="H31" s="182"/>
      <c r="I31" s="182"/>
      <c r="J31" s="182"/>
      <c r="K31" s="182"/>
      <c r="L31" s="182"/>
      <c r="M31" s="182"/>
      <c r="N31" s="88"/>
      <c r="O31" s="88"/>
      <c r="P31" s="88"/>
      <c r="Q31" s="88"/>
    </row>
    <row r="32" spans="1:17" x14ac:dyDescent="0.45">
      <c r="A32" s="88"/>
      <c r="B32" s="90"/>
      <c r="C32" s="180" t="s">
        <v>82</v>
      </c>
      <c r="D32" s="180"/>
      <c r="E32" s="180"/>
      <c r="F32" s="192"/>
      <c r="G32" s="192"/>
      <c r="H32" s="192"/>
      <c r="I32" s="192"/>
      <c r="J32" s="192"/>
      <c r="K32" s="192"/>
      <c r="L32" s="192"/>
      <c r="M32" s="192"/>
      <c r="N32" s="88"/>
      <c r="O32" s="88"/>
      <c r="P32" s="88"/>
      <c r="Q32" s="88"/>
    </row>
    <row r="33" spans="1:17" x14ac:dyDescent="0.45">
      <c r="A33" s="88"/>
      <c r="B33" s="90"/>
      <c r="C33" s="180"/>
      <c r="D33" s="180"/>
      <c r="E33" s="180"/>
      <c r="F33" s="192"/>
      <c r="G33" s="192"/>
      <c r="H33" s="192"/>
      <c r="I33" s="192"/>
      <c r="J33" s="192"/>
      <c r="K33" s="192"/>
      <c r="L33" s="192"/>
      <c r="M33" s="192"/>
      <c r="N33" s="88"/>
      <c r="O33" s="88"/>
      <c r="P33" s="88"/>
      <c r="Q33" s="88"/>
    </row>
    <row r="34" spans="1:17" x14ac:dyDescent="0.45">
      <c r="A34" s="88"/>
      <c r="B34" s="90"/>
      <c r="C34" s="180"/>
      <c r="D34" s="180"/>
      <c r="E34" s="180"/>
      <c r="F34" s="192"/>
      <c r="G34" s="192"/>
      <c r="H34" s="192"/>
      <c r="I34" s="192"/>
      <c r="J34" s="192"/>
      <c r="K34" s="192"/>
      <c r="L34" s="192"/>
      <c r="M34" s="192"/>
      <c r="N34" s="88"/>
      <c r="O34" s="88"/>
      <c r="P34" s="88"/>
      <c r="Q34" s="88"/>
    </row>
    <row r="35" spans="1:17" x14ac:dyDescent="0.4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x14ac:dyDescent="0.45">
      <c r="A36" s="88"/>
      <c r="B36" s="88"/>
      <c r="C36" s="88"/>
      <c r="D36" s="88"/>
      <c r="E36" s="88"/>
      <c r="F36" s="88"/>
      <c r="G36" s="88"/>
      <c r="H36" s="88" t="s">
        <v>85</v>
      </c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4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x14ac:dyDescent="0.4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x14ac:dyDescent="0.4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x14ac:dyDescent="0.4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1:17" x14ac:dyDescent="0.4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1:17" x14ac:dyDescent="0.4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</sheetData>
  <sheetProtection algorithmName="SHA-512" hashValue="5/A/OXxnkL3xOTNB/freTp0bf/fOsh5l6hrgdf0QcWS4jt++7lneAW2QP7z6dkrtkvXrLhXu02bhUz5xwntdRQ==" saltValue="FL9o36AotMzU0EWBEN56qw==" spinCount="100000" sheet="1" objects="1" scenarios="1"/>
  <mergeCells count="49">
    <mergeCell ref="C30:E30"/>
    <mergeCell ref="C31:E31"/>
    <mergeCell ref="C32:E34"/>
    <mergeCell ref="F30:M30"/>
    <mergeCell ref="F31:M31"/>
    <mergeCell ref="F32:M34"/>
    <mergeCell ref="D12:G12"/>
    <mergeCell ref="H12:J12"/>
    <mergeCell ref="K12:O12"/>
    <mergeCell ref="D13:G13"/>
    <mergeCell ref="H13:J13"/>
    <mergeCell ref="K13:O13"/>
    <mergeCell ref="A2:Q2"/>
    <mergeCell ref="D10:G10"/>
    <mergeCell ref="H10:J10"/>
    <mergeCell ref="K10:O10"/>
    <mergeCell ref="D11:G11"/>
    <mergeCell ref="H11:J11"/>
    <mergeCell ref="K11:O11"/>
    <mergeCell ref="G4:K4"/>
    <mergeCell ref="L4:O4"/>
    <mergeCell ref="C4:F4"/>
    <mergeCell ref="D9:G9"/>
    <mergeCell ref="H9:J9"/>
    <mergeCell ref="K9:O9"/>
    <mergeCell ref="K14:O14"/>
    <mergeCell ref="D15:G15"/>
    <mergeCell ref="H15:J15"/>
    <mergeCell ref="K15:O15"/>
    <mergeCell ref="D16:G16"/>
    <mergeCell ref="H16:J16"/>
    <mergeCell ref="K16:O16"/>
    <mergeCell ref="D14:G14"/>
    <mergeCell ref="H14:J14"/>
    <mergeCell ref="D17:G17"/>
    <mergeCell ref="H17:J17"/>
    <mergeCell ref="K17:O17"/>
    <mergeCell ref="D18:G18"/>
    <mergeCell ref="H18:J18"/>
    <mergeCell ref="K18:O18"/>
    <mergeCell ref="D19:G19"/>
    <mergeCell ref="H19:J19"/>
    <mergeCell ref="K19:O19"/>
    <mergeCell ref="C29:E29"/>
    <mergeCell ref="C28:M28"/>
    <mergeCell ref="F29:M29"/>
    <mergeCell ref="K26:P26"/>
    <mergeCell ref="H20:J21"/>
    <mergeCell ref="F20:G21"/>
  </mergeCells>
  <phoneticPr fontId="1"/>
  <pageMargins left="0.70866141732283472" right="0.70866141732283472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説明書</vt:lpstr>
      <vt:lpstr>単価表</vt:lpstr>
      <vt:lpstr>利用者リスト</vt:lpstr>
      <vt:lpstr>入力シート</vt:lpstr>
      <vt:lpstr>利用明細書</vt:lpstr>
      <vt:lpstr>請求書</vt:lpstr>
      <vt:lpstr>請求書!Print_Area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Isglg211</cp:lastModifiedBy>
  <cp:lastPrinted>2021-08-12T02:38:00Z</cp:lastPrinted>
  <dcterms:created xsi:type="dcterms:W3CDTF">2021-02-28T04:13:59Z</dcterms:created>
  <dcterms:modified xsi:type="dcterms:W3CDTF">2024-03-14T07:21:37Z</dcterms:modified>
</cp:coreProperties>
</file>