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C:\Users\Isglg248\Desktop\"/>
    </mc:Choice>
  </mc:AlternateContent>
  <xr:revisionPtr revIDLastSave="0" documentId="13_ncr:1_{A798056B-E042-4593-B640-9B63E19C31B6}" xr6:coauthVersionLast="36" xr6:coauthVersionMax="47" xr10:uidLastSave="{00000000-0000-0000-0000-000000000000}"/>
  <bookViews>
    <workbookView xWindow="-120" yWindow="-120" windowWidth="20736" windowHeight="11160" tabRatio="750" xr2:uid="{00000000-000D-0000-FFFF-FFFF00000000}"/>
  </bookViews>
  <sheets>
    <sheet name="①表" sheetId="8" r:id="rId1"/>
    <sheet name="②収支" sheetId="2" r:id="rId2"/>
    <sheet name="③収益" sheetId="5" r:id="rId3"/>
    <sheet name="③-2収益" sheetId="7" r:id="rId4"/>
    <sheet name="④償却" sheetId="14" r:id="rId5"/>
    <sheet name="⑤償還" sheetId="18" r:id="rId6"/>
    <sheet name="⑥家計" sheetId="3" r:id="rId7"/>
    <sheet name="⑦労働" sheetId="10" r:id="rId8"/>
    <sheet name="⑧総括" sheetId="1" r:id="rId9"/>
    <sheet name="⑨運用" sheetId="11" r:id="rId10"/>
    <sheet name="作付表" sheetId="19" r:id="rId11"/>
  </sheets>
  <definedNames>
    <definedName name="_xlnm.Print_Area" localSheetId="0">①表!$A$2:$K$32</definedName>
    <definedName name="_xlnm.Print_Area" localSheetId="2">③収益!$A$1:$AA$105</definedName>
    <definedName name="_xlnm.Print_Area" localSheetId="4">④償却!$A$1:$AF$45</definedName>
    <definedName name="_xlnm.Print_Area" localSheetId="5">⑤償還!$A$1:$AF$49</definedName>
    <definedName name="_xlnm.Print_Area" localSheetId="6">⑥家計!$A$1:$P$28</definedName>
    <definedName name="_xlnm.Print_Area" localSheetId="7">⑦労働!$A$1:$P$92</definedName>
    <definedName name="_xlnm.Print_Area" localSheetId="8">⑧総括!$B$1:$P$41</definedName>
    <definedName name="_xlnm.Print_Titles" localSheetId="5">⑤償還!$A:$L</definedName>
  </definedNames>
  <calcPr calcId="191029"/>
</workbook>
</file>

<file path=xl/calcChain.xml><?xml version="1.0" encoding="utf-8"?>
<calcChain xmlns="http://schemas.openxmlformats.org/spreadsheetml/2006/main">
  <c r="U4" i="14" l="1"/>
  <c r="U3" i="14" s="1"/>
  <c r="M5" i="18"/>
  <c r="M4" i="18" s="1"/>
  <c r="C4" i="3"/>
  <c r="D4" i="3" s="1"/>
  <c r="E4" i="3" s="1"/>
  <c r="F4" i="3" s="1"/>
  <c r="G4" i="3" s="1"/>
  <c r="H4" i="3" s="1"/>
  <c r="I4" i="3" s="1"/>
  <c r="J4" i="3" s="1"/>
  <c r="K4" i="3" s="1"/>
  <c r="L4" i="3" s="1"/>
  <c r="M4" i="3" s="1"/>
  <c r="AA27" i="7"/>
  <c r="AA28" i="7"/>
  <c r="AA29" i="7"/>
  <c r="AA30" i="7"/>
  <c r="AA31" i="7"/>
  <c r="AA32" i="7"/>
  <c r="AA33" i="7"/>
  <c r="AA26" i="7"/>
  <c r="S27" i="7"/>
  <c r="S28" i="7"/>
  <c r="S29" i="7"/>
  <c r="S30" i="7"/>
  <c r="S31" i="7"/>
  <c r="S32" i="7"/>
  <c r="S33" i="7"/>
  <c r="AA34" i="7" s="1"/>
  <c r="S34" i="7"/>
  <c r="S26" i="7"/>
  <c r="S96" i="5"/>
  <c r="S97" i="5"/>
  <c r="S98" i="5"/>
  <c r="S99" i="5"/>
  <c r="S100" i="5"/>
  <c r="S101" i="5"/>
  <c r="S102" i="5"/>
  <c r="S61" i="5"/>
  <c r="S62" i="5"/>
  <c r="S63" i="5"/>
  <c r="S64" i="5"/>
  <c r="S27" i="5"/>
  <c r="S28" i="5"/>
  <c r="S29" i="5"/>
  <c r="S30" i="5"/>
  <c r="S31" i="5"/>
  <c r="S32" i="5"/>
  <c r="S33" i="5"/>
  <c r="S34" i="5"/>
  <c r="S26" i="5"/>
  <c r="AA26" i="5"/>
  <c r="AA27" i="5"/>
  <c r="Q5" i="5"/>
  <c r="Q40" i="5"/>
  <c r="Q75" i="5"/>
  <c r="Q5" i="7"/>
  <c r="Q40" i="7"/>
  <c r="Q75" i="7"/>
  <c r="Q141" i="2" s="1"/>
  <c r="P141" i="2" s="1"/>
  <c r="E11" i="1"/>
  <c r="C11" i="1"/>
  <c r="R57" i="7"/>
  <c r="R58" i="7"/>
  <c r="R59" i="7"/>
  <c r="K19" i="18"/>
  <c r="K20" i="18"/>
  <c r="P8" i="5"/>
  <c r="S104" i="7"/>
  <c r="AA103" i="7"/>
  <c r="S103" i="7"/>
  <c r="AA102" i="7"/>
  <c r="S102" i="7"/>
  <c r="AA101" i="7"/>
  <c r="S101" i="7"/>
  <c r="AA100" i="7"/>
  <c r="S100" i="7"/>
  <c r="AA99" i="7"/>
  <c r="S99" i="7"/>
  <c r="AA98" i="7"/>
  <c r="S98" i="7"/>
  <c r="AA97" i="7"/>
  <c r="S97" i="7"/>
  <c r="AA96" i="7"/>
  <c r="S96" i="7"/>
  <c r="S69" i="7"/>
  <c r="AA68" i="7"/>
  <c r="S68" i="7"/>
  <c r="AA67" i="7"/>
  <c r="S67" i="7"/>
  <c r="AA66" i="7"/>
  <c r="S66" i="7"/>
  <c r="AA65" i="7"/>
  <c r="S65" i="7"/>
  <c r="AA64" i="7"/>
  <c r="S64" i="7"/>
  <c r="AA63" i="7"/>
  <c r="S63" i="7"/>
  <c r="AA62" i="7"/>
  <c r="S62" i="7"/>
  <c r="AA61" i="7"/>
  <c r="S61" i="7"/>
  <c r="S104" i="5"/>
  <c r="AA103" i="5"/>
  <c r="S103" i="5"/>
  <c r="AA102" i="5"/>
  <c r="AA101" i="5"/>
  <c r="AA100" i="5"/>
  <c r="AA99" i="5"/>
  <c r="AA98" i="5"/>
  <c r="AA97" i="5"/>
  <c r="AA96" i="5"/>
  <c r="S69" i="5"/>
  <c r="AA68" i="5"/>
  <c r="S68" i="5"/>
  <c r="AA67" i="5"/>
  <c r="S67" i="5"/>
  <c r="AA66" i="5"/>
  <c r="S66" i="5"/>
  <c r="AA65" i="5"/>
  <c r="S65" i="5"/>
  <c r="AA64" i="5"/>
  <c r="AA63" i="5"/>
  <c r="AA62" i="5"/>
  <c r="AA61" i="5"/>
  <c r="E30" i="1"/>
  <c r="F23" i="1"/>
  <c r="P10" i="5"/>
  <c r="P9" i="5"/>
  <c r="S45" i="5"/>
  <c r="G33" i="2" s="1"/>
  <c r="U9" i="5"/>
  <c r="U8" i="5"/>
  <c r="U7" i="5"/>
  <c r="J5" i="14"/>
  <c r="L5" i="14"/>
  <c r="N14" i="11"/>
  <c r="J14" i="11"/>
  <c r="K14" i="11"/>
  <c r="L14" i="11"/>
  <c r="M14" i="11"/>
  <c r="G14" i="11"/>
  <c r="H14" i="11"/>
  <c r="I14" i="11"/>
  <c r="F14" i="11"/>
  <c r="E14" i="11"/>
  <c r="Q59" i="2"/>
  <c r="P59" i="2" s="1"/>
  <c r="B1" i="5"/>
  <c r="R20" i="5"/>
  <c r="E89" i="7"/>
  <c r="F5" i="1"/>
  <c r="E4" i="11" s="1"/>
  <c r="F4" i="11" s="1"/>
  <c r="G4" i="11" s="1"/>
  <c r="H4" i="11" s="1"/>
  <c r="I4" i="11" s="1"/>
  <c r="J4" i="11" s="1"/>
  <c r="K4" i="11" s="1"/>
  <c r="L4" i="11" s="1"/>
  <c r="M4" i="11" s="1"/>
  <c r="N4" i="11" s="1"/>
  <c r="U6" i="14"/>
  <c r="U8" i="14"/>
  <c r="Q93" i="2"/>
  <c r="P93" i="2"/>
  <c r="Q120" i="2"/>
  <c r="P120" i="2"/>
  <c r="Q147" i="2"/>
  <c r="P147" i="2" s="1"/>
  <c r="M147" i="2" s="1"/>
  <c r="Q69" i="2"/>
  <c r="P69" i="2"/>
  <c r="K69" i="2" s="1"/>
  <c r="Q63" i="2"/>
  <c r="P63" i="2" s="1"/>
  <c r="M63" i="2" s="1"/>
  <c r="Q15" i="2"/>
  <c r="P15" i="2" s="1"/>
  <c r="Q42" i="2"/>
  <c r="P42" i="2"/>
  <c r="Q96" i="2"/>
  <c r="P96" i="2"/>
  <c r="Q123" i="2"/>
  <c r="P123" i="2" s="1"/>
  <c r="Q150" i="2"/>
  <c r="P150" i="2"/>
  <c r="N150" i="2" s="1"/>
  <c r="Q68" i="2"/>
  <c r="P68" i="2" s="1"/>
  <c r="Q14" i="2"/>
  <c r="P14" i="2" s="1"/>
  <c r="H14" i="2" s="1"/>
  <c r="Q41" i="2"/>
  <c r="P41" i="2"/>
  <c r="Q95" i="2"/>
  <c r="P95" i="2"/>
  <c r="Q122" i="2"/>
  <c r="P122" i="2" s="1"/>
  <c r="N122" i="2" s="1"/>
  <c r="Q149" i="2"/>
  <c r="P149" i="2"/>
  <c r="P42" i="5"/>
  <c r="P43" i="5"/>
  <c r="P44" i="5"/>
  <c r="P45" i="5"/>
  <c r="U42" i="5"/>
  <c r="M24" i="18"/>
  <c r="AA93" i="7"/>
  <c r="AA92" i="7"/>
  <c r="AA91" i="7"/>
  <c r="AA90" i="7"/>
  <c r="AA89" i="7"/>
  <c r="AA88" i="7"/>
  <c r="AA87" i="7"/>
  <c r="AA86" i="7"/>
  <c r="AA84" i="7"/>
  <c r="AA83" i="7"/>
  <c r="AA82" i="7"/>
  <c r="S83" i="7"/>
  <c r="S94" i="7"/>
  <c r="S93" i="7"/>
  <c r="S92" i="7"/>
  <c r="S91" i="7"/>
  <c r="S90" i="7"/>
  <c r="S89" i="7"/>
  <c r="S88" i="7"/>
  <c r="S87" i="7"/>
  <c r="S86" i="7"/>
  <c r="S85" i="7"/>
  <c r="S84" i="7"/>
  <c r="S82" i="7"/>
  <c r="S59" i="7"/>
  <c r="S58" i="7"/>
  <c r="S57" i="7"/>
  <c r="S56" i="7"/>
  <c r="S55" i="7"/>
  <c r="S54" i="7"/>
  <c r="S53" i="7"/>
  <c r="S52" i="7"/>
  <c r="S51" i="7"/>
  <c r="S50" i="7"/>
  <c r="S49" i="7"/>
  <c r="S48" i="7"/>
  <c r="S47" i="7"/>
  <c r="AA58" i="7"/>
  <c r="AA57" i="7"/>
  <c r="AA56" i="7"/>
  <c r="AA59" i="7" s="1"/>
  <c r="D44" i="7" s="1"/>
  <c r="E44" i="7" s="1"/>
  <c r="AA55" i="7"/>
  <c r="AA54" i="7"/>
  <c r="AA53" i="7"/>
  <c r="AA52" i="7"/>
  <c r="AA51" i="7"/>
  <c r="AA49" i="7"/>
  <c r="AA50" i="7" s="1"/>
  <c r="D43" i="7" s="1"/>
  <c r="AA48" i="7"/>
  <c r="AA47" i="7"/>
  <c r="AA23" i="7"/>
  <c r="AA22" i="7"/>
  <c r="AA21" i="7"/>
  <c r="AA20" i="7"/>
  <c r="AA24" i="7" s="1"/>
  <c r="D9" i="7" s="1"/>
  <c r="AA19" i="7"/>
  <c r="AA18" i="7"/>
  <c r="AA17" i="7"/>
  <c r="AA16" i="7"/>
  <c r="AA14" i="7"/>
  <c r="AA13" i="7"/>
  <c r="AA12" i="7"/>
  <c r="S24" i="7"/>
  <c r="S23" i="7"/>
  <c r="S22" i="7"/>
  <c r="S21" i="7"/>
  <c r="S20" i="7"/>
  <c r="S19" i="7"/>
  <c r="S18" i="7"/>
  <c r="S17" i="7"/>
  <c r="S16" i="7"/>
  <c r="S15" i="7"/>
  <c r="S14" i="7"/>
  <c r="S13" i="7"/>
  <c r="S12" i="7"/>
  <c r="S94" i="5"/>
  <c r="S93" i="5"/>
  <c r="S92" i="5"/>
  <c r="S91" i="5"/>
  <c r="S90" i="5"/>
  <c r="S89" i="5"/>
  <c r="S88" i="5"/>
  <c r="S87" i="5"/>
  <c r="S86" i="5"/>
  <c r="S85" i="5"/>
  <c r="S84" i="5"/>
  <c r="S83" i="5"/>
  <c r="S82" i="5"/>
  <c r="AA93" i="5"/>
  <c r="AA92" i="5"/>
  <c r="AA91" i="5"/>
  <c r="AA90" i="5"/>
  <c r="AA89" i="5"/>
  <c r="AA88" i="5"/>
  <c r="AA87" i="5"/>
  <c r="AA86" i="5"/>
  <c r="AA84" i="5"/>
  <c r="AA85" i="5" s="1"/>
  <c r="D78" i="5" s="1"/>
  <c r="Q64" i="2" s="1"/>
  <c r="P64" i="2" s="1"/>
  <c r="O64" i="2" s="1"/>
  <c r="AA83" i="5"/>
  <c r="AA82" i="5"/>
  <c r="AA58" i="5"/>
  <c r="AA57" i="5"/>
  <c r="AA56" i="5"/>
  <c r="AA55" i="5"/>
  <c r="AA54" i="5"/>
  <c r="AA53" i="5"/>
  <c r="AA52" i="5"/>
  <c r="AA51" i="5"/>
  <c r="AA49" i="5"/>
  <c r="AA48" i="5"/>
  <c r="AA47" i="5"/>
  <c r="S48" i="5"/>
  <c r="S59" i="5"/>
  <c r="S58" i="5"/>
  <c r="S57" i="5"/>
  <c r="S56" i="5"/>
  <c r="S55" i="5"/>
  <c r="S54" i="5"/>
  <c r="S53" i="5"/>
  <c r="S52" i="5"/>
  <c r="S51" i="5"/>
  <c r="S50" i="5"/>
  <c r="S49" i="5"/>
  <c r="S47" i="5"/>
  <c r="E7" i="11"/>
  <c r="F7" i="11"/>
  <c r="G7" i="11"/>
  <c r="H7" i="11"/>
  <c r="I7" i="11"/>
  <c r="J7" i="11"/>
  <c r="K7" i="11"/>
  <c r="L7" i="11"/>
  <c r="M7" i="11"/>
  <c r="N7" i="11"/>
  <c r="E10" i="11"/>
  <c r="F10" i="11"/>
  <c r="G10" i="11"/>
  <c r="H10" i="11"/>
  <c r="I10" i="11"/>
  <c r="J10" i="11"/>
  <c r="K10" i="11"/>
  <c r="L10" i="11"/>
  <c r="M10" i="11"/>
  <c r="N10" i="11"/>
  <c r="B4" i="10"/>
  <c r="P6" i="10"/>
  <c r="D7" i="10"/>
  <c r="E7" i="10" s="1"/>
  <c r="D9" i="10"/>
  <c r="E9" i="10" s="1"/>
  <c r="E10" i="10" s="1"/>
  <c r="B12" i="10"/>
  <c r="P14" i="10"/>
  <c r="N66" i="10" s="1"/>
  <c r="D15" i="10"/>
  <c r="D17" i="10"/>
  <c r="E17" i="10" s="1"/>
  <c r="B20" i="10"/>
  <c r="P22" i="10"/>
  <c r="F67" i="10"/>
  <c r="D23" i="10"/>
  <c r="E23" i="10" s="1"/>
  <c r="E24" i="10" s="1"/>
  <c r="D25" i="10"/>
  <c r="E25" i="10" s="1"/>
  <c r="F25" i="10" s="1"/>
  <c r="B30" i="10"/>
  <c r="P32" i="10"/>
  <c r="M70" i="10" s="1"/>
  <c r="D33" i="10"/>
  <c r="E33" i="10" s="1"/>
  <c r="D35" i="10"/>
  <c r="E35" i="10" s="1"/>
  <c r="B37" i="10"/>
  <c r="P39" i="10"/>
  <c r="F72" i="10" s="1"/>
  <c r="D40" i="10"/>
  <c r="E40" i="10" s="1"/>
  <c r="D41" i="10"/>
  <c r="D42" i="10"/>
  <c r="B44" i="10"/>
  <c r="P46" i="10"/>
  <c r="D47" i="10"/>
  <c r="E47" i="10" s="1"/>
  <c r="D49" i="10"/>
  <c r="E63" i="10"/>
  <c r="E64" i="10" s="1"/>
  <c r="F63" i="10"/>
  <c r="G63" i="10"/>
  <c r="G75" i="10" s="1"/>
  <c r="H63" i="10"/>
  <c r="I63" i="10"/>
  <c r="J63" i="10"/>
  <c r="K63" i="10"/>
  <c r="L63" i="10"/>
  <c r="L64" i="10"/>
  <c r="M63" i="10"/>
  <c r="N63" i="10"/>
  <c r="N64" i="10" s="1"/>
  <c r="E65" i="10"/>
  <c r="E66" i="10" s="1"/>
  <c r="F65" i="10"/>
  <c r="G65" i="10"/>
  <c r="G66" i="10"/>
  <c r="H65" i="10"/>
  <c r="I65" i="10"/>
  <c r="J65" i="10"/>
  <c r="K65" i="10"/>
  <c r="L65" i="10"/>
  <c r="M65" i="10"/>
  <c r="N65" i="10"/>
  <c r="E67" i="10"/>
  <c r="G67" i="10"/>
  <c r="H67" i="10"/>
  <c r="H69" i="10"/>
  <c r="H75" i="10" s="1"/>
  <c r="H71" i="10"/>
  <c r="H73" i="10"/>
  <c r="I67" i="10"/>
  <c r="J67" i="10"/>
  <c r="J69" i="10"/>
  <c r="J71" i="10"/>
  <c r="J75" i="10" s="1"/>
  <c r="J73" i="10"/>
  <c r="K67" i="10"/>
  <c r="L67" i="10"/>
  <c r="L68" i="10" s="1"/>
  <c r="M67" i="10"/>
  <c r="N67" i="10"/>
  <c r="N69" i="10"/>
  <c r="N75" i="10" s="1"/>
  <c r="N71" i="10"/>
  <c r="N73" i="10"/>
  <c r="E69" i="10"/>
  <c r="F69" i="10"/>
  <c r="G69" i="10"/>
  <c r="G70" i="10"/>
  <c r="I69" i="10"/>
  <c r="K69" i="10"/>
  <c r="L69" i="10"/>
  <c r="M69" i="10"/>
  <c r="E71" i="10"/>
  <c r="E72" i="10"/>
  <c r="F71" i="10"/>
  <c r="G71" i="10"/>
  <c r="I71" i="10"/>
  <c r="K71" i="10"/>
  <c r="L71" i="10"/>
  <c r="M71" i="10"/>
  <c r="E73" i="10"/>
  <c r="F73" i="10"/>
  <c r="F75" i="10" s="1"/>
  <c r="G73" i="10"/>
  <c r="I73" i="10"/>
  <c r="K73" i="10"/>
  <c r="K75" i="10" s="1"/>
  <c r="L73" i="10"/>
  <c r="M73" i="10"/>
  <c r="J83" i="10"/>
  <c r="J84" i="10" s="1"/>
  <c r="E83" i="10"/>
  <c r="E84" i="10" s="1"/>
  <c r="P54" i="10" s="1"/>
  <c r="F83" i="10"/>
  <c r="F84" i="10"/>
  <c r="G83" i="10"/>
  <c r="G84" i="10"/>
  <c r="H83" i="10"/>
  <c r="H84" i="10" s="1"/>
  <c r="I83" i="10"/>
  <c r="I84" i="10"/>
  <c r="P56" i="10" s="1"/>
  <c r="D2" i="18"/>
  <c r="K2" i="18"/>
  <c r="K8" i="18"/>
  <c r="K7" i="18"/>
  <c r="K11" i="18"/>
  <c r="K10" i="18"/>
  <c r="K13" i="18"/>
  <c r="K14" i="18"/>
  <c r="M14" i="18"/>
  <c r="K17" i="18"/>
  <c r="K16" i="18"/>
  <c r="M19" i="18"/>
  <c r="K22" i="18"/>
  <c r="K23" i="18"/>
  <c r="K26" i="18"/>
  <c r="K25" i="18"/>
  <c r="M26" i="18"/>
  <c r="K28" i="18"/>
  <c r="K29" i="18"/>
  <c r="M29" i="18"/>
  <c r="K31" i="18"/>
  <c r="K32" i="18"/>
  <c r="K33" i="18"/>
  <c r="K37" i="18"/>
  <c r="K38" i="18"/>
  <c r="M39" i="18"/>
  <c r="K40" i="18"/>
  <c r="K41" i="18"/>
  <c r="M41" i="18"/>
  <c r="K42" i="18"/>
  <c r="D2" i="3"/>
  <c r="N14" i="3"/>
  <c r="D2" i="14"/>
  <c r="M2" i="14"/>
  <c r="N5" i="14"/>
  <c r="T5" i="14"/>
  <c r="J6" i="14"/>
  <c r="L6" i="14"/>
  <c r="N6" i="14"/>
  <c r="T6" i="14"/>
  <c r="J7" i="14"/>
  <c r="L7" i="14"/>
  <c r="N7" i="14"/>
  <c r="T7" i="14"/>
  <c r="J8" i="14"/>
  <c r="L8" i="14"/>
  <c r="N8" i="14"/>
  <c r="T8" i="14"/>
  <c r="J9" i="14"/>
  <c r="L9" i="14"/>
  <c r="N9" i="14"/>
  <c r="T9" i="14"/>
  <c r="J10" i="14"/>
  <c r="L10" i="14"/>
  <c r="N10" i="14"/>
  <c r="T10" i="14"/>
  <c r="J11" i="14"/>
  <c r="L11" i="14"/>
  <c r="N11" i="14"/>
  <c r="T11" i="14"/>
  <c r="J12" i="14"/>
  <c r="L12" i="14"/>
  <c r="N12" i="14"/>
  <c r="T12" i="14"/>
  <c r="J13" i="14"/>
  <c r="L13" i="14"/>
  <c r="T13" i="14"/>
  <c r="J15" i="14"/>
  <c r="L15" i="14"/>
  <c r="N15" i="14"/>
  <c r="T15" i="14"/>
  <c r="J16" i="14"/>
  <c r="L16" i="14"/>
  <c r="N16" i="14"/>
  <c r="T16" i="14"/>
  <c r="J17" i="14"/>
  <c r="L17" i="14"/>
  <c r="N17" i="14"/>
  <c r="T17" i="14"/>
  <c r="J18" i="14"/>
  <c r="L18" i="14"/>
  <c r="N18" i="14"/>
  <c r="T18" i="14"/>
  <c r="J19" i="14"/>
  <c r="L19" i="14"/>
  <c r="N19" i="14"/>
  <c r="T19" i="14"/>
  <c r="J20" i="14"/>
  <c r="L20" i="14"/>
  <c r="N20" i="14"/>
  <c r="T20" i="14"/>
  <c r="J24" i="14"/>
  <c r="L24" i="14"/>
  <c r="N24" i="14"/>
  <c r="T24" i="14"/>
  <c r="J25" i="14"/>
  <c r="L25" i="14"/>
  <c r="N25" i="14"/>
  <c r="T25" i="14"/>
  <c r="J26" i="14"/>
  <c r="L26" i="14"/>
  <c r="N26" i="14"/>
  <c r="T26" i="14"/>
  <c r="J27" i="14"/>
  <c r="L27" i="14"/>
  <c r="N27" i="14"/>
  <c r="T27" i="14"/>
  <c r="J28" i="14"/>
  <c r="L28" i="14"/>
  <c r="N28" i="14"/>
  <c r="T28" i="14"/>
  <c r="J29" i="14"/>
  <c r="L29" i="14"/>
  <c r="N29" i="14"/>
  <c r="T29" i="14"/>
  <c r="J30" i="14"/>
  <c r="L30" i="14"/>
  <c r="N30" i="14"/>
  <c r="T30" i="14"/>
  <c r="J31" i="14"/>
  <c r="L31" i="14"/>
  <c r="N31" i="14"/>
  <c r="T31" i="14"/>
  <c r="J33" i="14"/>
  <c r="L33" i="14"/>
  <c r="N33" i="14"/>
  <c r="T33" i="14"/>
  <c r="J34" i="14"/>
  <c r="L34" i="14"/>
  <c r="N34" i="14"/>
  <c r="T34" i="14"/>
  <c r="J35" i="14"/>
  <c r="L35" i="14"/>
  <c r="N35" i="14"/>
  <c r="T35" i="14"/>
  <c r="J36" i="14"/>
  <c r="L36" i="14"/>
  <c r="N36" i="14"/>
  <c r="T36" i="14"/>
  <c r="J37" i="14"/>
  <c r="L37" i="14"/>
  <c r="N37" i="14"/>
  <c r="T37" i="14"/>
  <c r="B1" i="7"/>
  <c r="B32" i="10" s="1"/>
  <c r="C69" i="10" s="1"/>
  <c r="U5" i="7"/>
  <c r="P7" i="7"/>
  <c r="U7" i="7"/>
  <c r="P8" i="7"/>
  <c r="U8" i="7"/>
  <c r="P9" i="7"/>
  <c r="U9" i="7"/>
  <c r="P10" i="7"/>
  <c r="S10" i="7"/>
  <c r="AA8" i="7" s="1"/>
  <c r="D21" i="7" s="1"/>
  <c r="AA9" i="7"/>
  <c r="E10" i="7"/>
  <c r="R12" i="7"/>
  <c r="Z12" i="7"/>
  <c r="R13" i="7"/>
  <c r="Z13" i="7"/>
  <c r="E14" i="7"/>
  <c r="R14" i="7"/>
  <c r="Z14" i="7"/>
  <c r="E15" i="7"/>
  <c r="R15" i="7"/>
  <c r="E16" i="7"/>
  <c r="R16" i="7"/>
  <c r="Z16" i="7"/>
  <c r="E17" i="7"/>
  <c r="R17" i="7"/>
  <c r="Z17" i="7"/>
  <c r="E18" i="7"/>
  <c r="R18" i="7"/>
  <c r="Z18" i="7"/>
  <c r="E19" i="7"/>
  <c r="R19" i="7"/>
  <c r="Z19" i="7"/>
  <c r="R20" i="7"/>
  <c r="Z20" i="7"/>
  <c r="R21" i="7"/>
  <c r="Z21" i="7"/>
  <c r="R22" i="7"/>
  <c r="Z22" i="7"/>
  <c r="R23" i="7"/>
  <c r="Z23" i="7"/>
  <c r="R24" i="7"/>
  <c r="E25" i="7"/>
  <c r="E26" i="7"/>
  <c r="E27" i="7"/>
  <c r="E28" i="7"/>
  <c r="E29" i="7"/>
  <c r="B36" i="7"/>
  <c r="B39" i="10" s="1"/>
  <c r="C71" i="10" s="1"/>
  <c r="U40" i="7"/>
  <c r="P42" i="7"/>
  <c r="U42" i="7"/>
  <c r="P43" i="7"/>
  <c r="U43" i="7"/>
  <c r="P44" i="7"/>
  <c r="U45" i="7" s="1"/>
  <c r="U44" i="7"/>
  <c r="P45" i="7"/>
  <c r="S45" i="7"/>
  <c r="H114" i="2" s="1"/>
  <c r="R47" i="7"/>
  <c r="Z47" i="7"/>
  <c r="R48" i="7"/>
  <c r="Z48" i="7"/>
  <c r="E49" i="7"/>
  <c r="R49" i="7"/>
  <c r="Z49" i="7"/>
  <c r="E50" i="7"/>
  <c r="R50" i="7"/>
  <c r="E51" i="7"/>
  <c r="R51" i="7"/>
  <c r="Z51" i="7"/>
  <c r="E52" i="7"/>
  <c r="R52" i="7"/>
  <c r="Z52" i="7"/>
  <c r="E53" i="7"/>
  <c r="R53" i="7"/>
  <c r="Z53" i="7"/>
  <c r="E54" i="7"/>
  <c r="R54" i="7"/>
  <c r="Z54" i="7"/>
  <c r="R55" i="7"/>
  <c r="Z55" i="7"/>
  <c r="R56" i="7"/>
  <c r="Z56" i="7"/>
  <c r="Z57" i="7"/>
  <c r="Z58" i="7"/>
  <c r="E60" i="7"/>
  <c r="E61" i="7"/>
  <c r="E62" i="7"/>
  <c r="E63" i="7"/>
  <c r="E64" i="7"/>
  <c r="B71" i="7"/>
  <c r="B46" i="10" s="1"/>
  <c r="C73" i="10" s="1"/>
  <c r="U75" i="7"/>
  <c r="P77" i="7"/>
  <c r="U77" i="7"/>
  <c r="P78" i="7"/>
  <c r="U78" i="7"/>
  <c r="P79" i="7"/>
  <c r="U79" i="7"/>
  <c r="P80" i="7"/>
  <c r="S80" i="7"/>
  <c r="N141" i="2" s="1"/>
  <c r="E77" i="7"/>
  <c r="R82" i="7"/>
  <c r="Z82" i="7"/>
  <c r="R83" i="7"/>
  <c r="Z83" i="7"/>
  <c r="E84" i="7"/>
  <c r="R84" i="7"/>
  <c r="Z84" i="7"/>
  <c r="E85" i="7"/>
  <c r="R85" i="7"/>
  <c r="E86" i="7"/>
  <c r="R86" i="7"/>
  <c r="Z86" i="7"/>
  <c r="E87" i="7"/>
  <c r="R87" i="7"/>
  <c r="Z87" i="7"/>
  <c r="E88" i="7"/>
  <c r="R88" i="7"/>
  <c r="Z88" i="7"/>
  <c r="R89" i="7"/>
  <c r="Z89" i="7"/>
  <c r="R90" i="7"/>
  <c r="Z90" i="7"/>
  <c r="R91" i="7"/>
  <c r="Z91" i="7"/>
  <c r="R92" i="7"/>
  <c r="Z92" i="7"/>
  <c r="R93" i="7"/>
  <c r="Z93" i="7"/>
  <c r="R94" i="7"/>
  <c r="E95" i="7"/>
  <c r="E96" i="7"/>
  <c r="E97" i="7"/>
  <c r="E98" i="7"/>
  <c r="E99" i="7"/>
  <c r="B6" i="10"/>
  <c r="C63" i="10" s="1"/>
  <c r="U5" i="5"/>
  <c r="R12" i="5"/>
  <c r="S12" i="5"/>
  <c r="Z12" i="5"/>
  <c r="AA12" i="5"/>
  <c r="R13" i="5"/>
  <c r="S13" i="5"/>
  <c r="Z13" i="5"/>
  <c r="AA13" i="5"/>
  <c r="R14" i="5"/>
  <c r="S14" i="5"/>
  <c r="Z14" i="5"/>
  <c r="AA14" i="5"/>
  <c r="AA15" i="5" s="1"/>
  <c r="D8" i="5" s="1"/>
  <c r="R15" i="5"/>
  <c r="S15" i="5"/>
  <c r="E16" i="5"/>
  <c r="R16" i="5"/>
  <c r="S16" i="5"/>
  <c r="Z16" i="5"/>
  <c r="AA16" i="5"/>
  <c r="R17" i="5"/>
  <c r="S17" i="5"/>
  <c r="Z17" i="5"/>
  <c r="AA17" i="5"/>
  <c r="R18" i="5"/>
  <c r="S18" i="5"/>
  <c r="Z18" i="5"/>
  <c r="AA18" i="5"/>
  <c r="R19" i="5"/>
  <c r="S19" i="5"/>
  <c r="Z19" i="5"/>
  <c r="AA19" i="5"/>
  <c r="S20" i="5"/>
  <c r="Z20" i="5"/>
  <c r="AA20" i="5"/>
  <c r="R21" i="5"/>
  <c r="S21" i="5"/>
  <c r="Z21" i="5"/>
  <c r="AA21" i="5"/>
  <c r="R22" i="5"/>
  <c r="S22" i="5"/>
  <c r="Z22" i="5"/>
  <c r="AA22" i="5"/>
  <c r="R23" i="5"/>
  <c r="S23" i="5"/>
  <c r="Z23" i="5"/>
  <c r="AA23" i="5"/>
  <c r="R24" i="5"/>
  <c r="S24" i="5"/>
  <c r="E25" i="5"/>
  <c r="E26" i="5"/>
  <c r="E27" i="5"/>
  <c r="E28" i="5"/>
  <c r="AA28" i="5"/>
  <c r="E29" i="5"/>
  <c r="AA29" i="5"/>
  <c r="AA30" i="5"/>
  <c r="AA31" i="5"/>
  <c r="AA32" i="5"/>
  <c r="AA33" i="5"/>
  <c r="B36" i="5"/>
  <c r="B14" i="10" s="1"/>
  <c r="C65" i="10" s="1"/>
  <c r="U40" i="5"/>
  <c r="U43" i="5"/>
  <c r="U44" i="5"/>
  <c r="E48" i="5"/>
  <c r="R47" i="5"/>
  <c r="Z47" i="5"/>
  <c r="R48" i="5"/>
  <c r="Z48" i="5"/>
  <c r="R49" i="5"/>
  <c r="Z49" i="5"/>
  <c r="R50" i="5"/>
  <c r="R51" i="5"/>
  <c r="Z51" i="5"/>
  <c r="R52" i="5"/>
  <c r="Z52" i="5"/>
  <c r="E53" i="5"/>
  <c r="R53" i="5"/>
  <c r="Z53" i="5"/>
  <c r="R54" i="5"/>
  <c r="Z54" i="5"/>
  <c r="R55" i="5"/>
  <c r="Z55" i="5"/>
  <c r="R56" i="5"/>
  <c r="Z56" i="5"/>
  <c r="R57" i="5"/>
  <c r="Z57" i="5"/>
  <c r="R58" i="5"/>
  <c r="Z58" i="5"/>
  <c r="R59" i="5"/>
  <c r="E60" i="5"/>
  <c r="E61" i="5"/>
  <c r="E62" i="5"/>
  <c r="E63" i="5"/>
  <c r="E64" i="5"/>
  <c r="B71" i="5"/>
  <c r="B22" i="10"/>
  <c r="C67" i="10" s="1"/>
  <c r="U75" i="5"/>
  <c r="P77" i="5"/>
  <c r="U77" i="5"/>
  <c r="U78" i="5"/>
  <c r="P79" i="5"/>
  <c r="U79" i="5"/>
  <c r="P80" i="5"/>
  <c r="R82" i="5"/>
  <c r="Z82" i="5"/>
  <c r="R83" i="5"/>
  <c r="Z83" i="5"/>
  <c r="R84" i="5"/>
  <c r="Z84" i="5"/>
  <c r="R85" i="5"/>
  <c r="R86" i="5"/>
  <c r="Z86" i="5"/>
  <c r="R87" i="5"/>
  <c r="Z87" i="5"/>
  <c r="E88" i="5"/>
  <c r="R88" i="5"/>
  <c r="Z88" i="5"/>
  <c r="E89" i="5"/>
  <c r="R89" i="5"/>
  <c r="Z89" i="5"/>
  <c r="R90" i="5"/>
  <c r="Z90" i="5"/>
  <c r="R91" i="5"/>
  <c r="Z91" i="5"/>
  <c r="R92" i="5"/>
  <c r="Z92" i="5"/>
  <c r="R93" i="5"/>
  <c r="Z93" i="5"/>
  <c r="R94" i="5"/>
  <c r="E95" i="5"/>
  <c r="E96" i="5"/>
  <c r="E97" i="5"/>
  <c r="E98" i="5"/>
  <c r="E99" i="5"/>
  <c r="E2" i="2"/>
  <c r="Q9" i="2"/>
  <c r="P9" i="2"/>
  <c r="Q12" i="2"/>
  <c r="P12" i="2" s="1"/>
  <c r="Q36" i="2"/>
  <c r="P36" i="2" s="1"/>
  <c r="I36" i="2" s="1"/>
  <c r="Q39" i="2"/>
  <c r="P39" i="2" s="1"/>
  <c r="Q90" i="2"/>
  <c r="P90" i="2" s="1"/>
  <c r="O90" i="2" s="1"/>
  <c r="Q117" i="2"/>
  <c r="P117" i="2" s="1"/>
  <c r="G117" i="2" s="1"/>
  <c r="Q144" i="2"/>
  <c r="P144" i="2" s="1"/>
  <c r="J3" i="1"/>
  <c r="N3" i="1"/>
  <c r="C6" i="1"/>
  <c r="E6" i="1"/>
  <c r="C7" i="1"/>
  <c r="E7" i="1"/>
  <c r="C8" i="1"/>
  <c r="E8" i="1"/>
  <c r="C9" i="1"/>
  <c r="C10" i="1"/>
  <c r="F30" i="1"/>
  <c r="G30" i="1"/>
  <c r="H30" i="1"/>
  <c r="I30" i="1"/>
  <c r="J30" i="1"/>
  <c r="K30" i="1"/>
  <c r="L30" i="1"/>
  <c r="M30" i="1"/>
  <c r="N30" i="1"/>
  <c r="O30" i="1"/>
  <c r="N2" i="10"/>
  <c r="Q113" i="2"/>
  <c r="P113" i="2"/>
  <c r="M113" i="2" s="1"/>
  <c r="G14" i="3"/>
  <c r="I35" i="1" s="1"/>
  <c r="H18" i="11" s="1"/>
  <c r="F14" i="3"/>
  <c r="H35" i="1" s="1"/>
  <c r="G18" i="11" s="1"/>
  <c r="I14" i="3"/>
  <c r="K35" i="1" s="1"/>
  <c r="J18" i="11" s="1"/>
  <c r="E18" i="5"/>
  <c r="L14" i="3"/>
  <c r="N35" i="1" s="1"/>
  <c r="M18" i="11" s="1"/>
  <c r="D14" i="3"/>
  <c r="F35" i="1" s="1"/>
  <c r="E18" i="11" s="1"/>
  <c r="K83" i="10"/>
  <c r="K84" i="10" s="1"/>
  <c r="D18" i="10"/>
  <c r="E42" i="10"/>
  <c r="D43" i="10"/>
  <c r="F66" i="10"/>
  <c r="D34" i="10"/>
  <c r="Q114" i="2"/>
  <c r="P114" i="2"/>
  <c r="E10" i="1"/>
  <c r="E42" i="5"/>
  <c r="D24" i="10"/>
  <c r="G5" i="1"/>
  <c r="H5" i="1" s="1"/>
  <c r="I5" i="1" s="1"/>
  <c r="J5" i="1" s="1"/>
  <c r="K5" i="1" s="1"/>
  <c r="L5" i="1" s="1"/>
  <c r="M5" i="1" s="1"/>
  <c r="N5" i="1" s="1"/>
  <c r="O5" i="1" s="1"/>
  <c r="E9" i="1"/>
  <c r="P78" i="5"/>
  <c r="S80" i="5"/>
  <c r="G60" i="2" s="1"/>
  <c r="E82" i="5"/>
  <c r="Q87" i="2"/>
  <c r="P87" i="2" s="1"/>
  <c r="Q33" i="2"/>
  <c r="M8" i="18"/>
  <c r="Q86" i="2"/>
  <c r="P86" i="2" s="1"/>
  <c r="L86" i="2" s="1"/>
  <c r="AA79" i="5"/>
  <c r="D92" i="5"/>
  <c r="E80" i="5"/>
  <c r="Q66" i="2"/>
  <c r="P66" i="2" s="1"/>
  <c r="E86" i="5"/>
  <c r="Q32" i="2"/>
  <c r="P32" i="2"/>
  <c r="E51" i="5"/>
  <c r="Q60" i="2"/>
  <c r="F60" i="2"/>
  <c r="F59" i="2" s="1"/>
  <c r="I60" i="2"/>
  <c r="E77" i="5"/>
  <c r="E83" i="5"/>
  <c r="L83" i="10"/>
  <c r="L84" i="10" s="1"/>
  <c r="E19" i="5"/>
  <c r="U24" i="14"/>
  <c r="U7" i="14"/>
  <c r="J14" i="3"/>
  <c r="L35" i="1" s="1"/>
  <c r="K18" i="11" s="1"/>
  <c r="H14" i="3"/>
  <c r="J35" i="1" s="1"/>
  <c r="I18" i="11"/>
  <c r="M14" i="3"/>
  <c r="O35" i="1"/>
  <c r="N18" i="11" s="1"/>
  <c r="K14" i="3"/>
  <c r="M35" i="1" s="1"/>
  <c r="L18" i="11" s="1"/>
  <c r="E14" i="3"/>
  <c r="G35" i="1"/>
  <c r="F18" i="11" s="1"/>
  <c r="C14" i="3"/>
  <c r="E35" i="1"/>
  <c r="E54" i="5"/>
  <c r="Q140" i="2"/>
  <c r="P140" i="2" s="1"/>
  <c r="M18" i="18"/>
  <c r="E53" i="2"/>
  <c r="M83" i="10"/>
  <c r="M84" i="10" s="1"/>
  <c r="N83" i="10"/>
  <c r="N84" i="10"/>
  <c r="E14" i="1"/>
  <c r="E15" i="5"/>
  <c r="E50" i="5"/>
  <c r="E85" i="5"/>
  <c r="E14" i="5"/>
  <c r="E49" i="5"/>
  <c r="E84" i="5"/>
  <c r="E52" i="5"/>
  <c r="E87" i="5"/>
  <c r="E17" i="5"/>
  <c r="U25" i="14"/>
  <c r="E28" i="1"/>
  <c r="E15" i="1"/>
  <c r="E18" i="1"/>
  <c r="E19" i="1"/>
  <c r="E23" i="1"/>
  <c r="D48" i="10"/>
  <c r="E26" i="2"/>
  <c r="E27" i="2" s="1"/>
  <c r="E27" i="1"/>
  <c r="E17" i="1"/>
  <c r="E134" i="2"/>
  <c r="E135" i="2"/>
  <c r="E161" i="2"/>
  <c r="E162" i="2" s="1"/>
  <c r="E26" i="1"/>
  <c r="E16" i="1"/>
  <c r="E107" i="2"/>
  <c r="E108" i="2" s="1"/>
  <c r="E80" i="2"/>
  <c r="E81" i="2" s="1"/>
  <c r="E20" i="1"/>
  <c r="E75" i="10"/>
  <c r="D8" i="10"/>
  <c r="K45" i="18"/>
  <c r="U20" i="14"/>
  <c r="U18" i="14"/>
  <c r="U16" i="14"/>
  <c r="V4" i="14"/>
  <c r="V3" i="14" s="1"/>
  <c r="N14" i="14"/>
  <c r="Q5" i="2"/>
  <c r="P5" i="2" s="1"/>
  <c r="P6" i="2" s="1"/>
  <c r="U30" i="14"/>
  <c r="U28" i="14"/>
  <c r="U26" i="14"/>
  <c r="U36" i="14"/>
  <c r="U34" i="14"/>
  <c r="U13" i="14"/>
  <c r="U11" i="14"/>
  <c r="U9" i="14"/>
  <c r="U5" i="14"/>
  <c r="U17" i="14"/>
  <c r="G23" i="1"/>
  <c r="H23" i="1"/>
  <c r="I23" i="1"/>
  <c r="J23" i="1"/>
  <c r="K23" i="1"/>
  <c r="L23" i="1"/>
  <c r="M23" i="1"/>
  <c r="N23" i="1"/>
  <c r="O23" i="1"/>
  <c r="M15" i="18"/>
  <c r="M17" i="18"/>
  <c r="M16" i="18"/>
  <c r="E13" i="7"/>
  <c r="E12" i="7"/>
  <c r="E7" i="7"/>
  <c r="AA43" i="5"/>
  <c r="D56" i="5" s="1"/>
  <c r="AA44" i="5"/>
  <c r="D57" i="5" s="1"/>
  <c r="Q50" i="2" s="1"/>
  <c r="P50" i="2" s="1"/>
  <c r="F33" i="2"/>
  <c r="E45" i="5"/>
  <c r="S10" i="5"/>
  <c r="E12" i="5"/>
  <c r="AA9" i="5"/>
  <c r="D22" i="5" s="1"/>
  <c r="P7" i="5"/>
  <c r="Q6" i="2"/>
  <c r="H12" i="2"/>
  <c r="N12" i="2"/>
  <c r="D36" i="10"/>
  <c r="E10" i="5"/>
  <c r="E7" i="5"/>
  <c r="AA43" i="7"/>
  <c r="D56" i="7" s="1"/>
  <c r="Q130" i="2" s="1"/>
  <c r="P130" i="2" s="1"/>
  <c r="E48" i="7"/>
  <c r="E45" i="7"/>
  <c r="E47" i="7"/>
  <c r="AA44" i="7"/>
  <c r="D57" i="7" s="1"/>
  <c r="L66" i="10"/>
  <c r="K66" i="10"/>
  <c r="J66" i="10"/>
  <c r="I66" i="10"/>
  <c r="H66" i="10"/>
  <c r="O114" i="2"/>
  <c r="M114" i="2"/>
  <c r="K114" i="2"/>
  <c r="I114" i="2"/>
  <c r="G114" i="2"/>
  <c r="E42" i="7"/>
  <c r="F114" i="2"/>
  <c r="N114" i="2"/>
  <c r="L114" i="2"/>
  <c r="J114" i="2"/>
  <c r="AA78" i="7"/>
  <c r="D91" i="7" s="1"/>
  <c r="F87" i="2"/>
  <c r="N87" i="2"/>
  <c r="L87" i="2"/>
  <c r="J87" i="2"/>
  <c r="H87" i="2"/>
  <c r="F141" i="2"/>
  <c r="J141" i="2"/>
  <c r="H141" i="2"/>
  <c r="AA79" i="7"/>
  <c r="D92" i="7" s="1"/>
  <c r="O87" i="2"/>
  <c r="M87" i="2"/>
  <c r="K87" i="2"/>
  <c r="I87" i="2"/>
  <c r="O141" i="2"/>
  <c r="M141" i="2"/>
  <c r="K141" i="2"/>
  <c r="F23" i="10"/>
  <c r="F24" i="10" s="1"/>
  <c r="U45" i="5"/>
  <c r="E47" i="5"/>
  <c r="AA8" i="5"/>
  <c r="D21" i="5" s="1"/>
  <c r="E21" i="5" s="1"/>
  <c r="E13" i="5"/>
  <c r="L6" i="2"/>
  <c r="AA78" i="5"/>
  <c r="D91" i="5"/>
  <c r="E91" i="5" s="1"/>
  <c r="L14" i="2"/>
  <c r="N33" i="2"/>
  <c r="N32" i="2" s="1"/>
  <c r="L33" i="2"/>
  <c r="J33" i="2"/>
  <c r="H33" i="2"/>
  <c r="H32" i="2"/>
  <c r="O33" i="2"/>
  <c r="O32" i="2" s="1"/>
  <c r="M33" i="2"/>
  <c r="M32" i="2" s="1"/>
  <c r="K33" i="2"/>
  <c r="K32" i="2" s="1"/>
  <c r="I33" i="2"/>
  <c r="I32" i="2" s="1"/>
  <c r="P33" i="2"/>
  <c r="L68" i="2"/>
  <c r="F68" i="2"/>
  <c r="H68" i="2"/>
  <c r="E78" i="5"/>
  <c r="J32" i="2"/>
  <c r="E82" i="7"/>
  <c r="E83" i="7"/>
  <c r="G141" i="2"/>
  <c r="E80" i="7"/>
  <c r="AA94" i="7"/>
  <c r="D79" i="7" s="1"/>
  <c r="I144" i="2"/>
  <c r="J144" i="2"/>
  <c r="N144" i="2"/>
  <c r="J39" i="2"/>
  <c r="I39" i="2"/>
  <c r="M39" i="2"/>
  <c r="H96" i="2"/>
  <c r="N113" i="2"/>
  <c r="I113" i="2"/>
  <c r="O113" i="2"/>
  <c r="K113" i="2"/>
  <c r="F86" i="2"/>
  <c r="G86" i="2"/>
  <c r="H86" i="2"/>
  <c r="K117" i="2"/>
  <c r="F117" i="2"/>
  <c r="O117" i="2"/>
  <c r="L117" i="2"/>
  <c r="M117" i="2"/>
  <c r="H117" i="2"/>
  <c r="N117" i="2"/>
  <c r="H147" i="2"/>
  <c r="J147" i="2"/>
  <c r="N147" i="2"/>
  <c r="N86" i="2"/>
  <c r="K86" i="2"/>
  <c r="M68" i="10"/>
  <c r="F68" i="10"/>
  <c r="F64" i="10"/>
  <c r="J122" i="2"/>
  <c r="N123" i="2"/>
  <c r="J123" i="2"/>
  <c r="O123" i="2"/>
  <c r="H123" i="2"/>
  <c r="H113" i="2"/>
  <c r="J113" i="2"/>
  <c r="G113" i="2"/>
  <c r="L113" i="2"/>
  <c r="F113" i="2"/>
  <c r="H149" i="2"/>
  <c r="G149" i="2"/>
  <c r="I150" i="2"/>
  <c r="M150" i="2"/>
  <c r="L96" i="2"/>
  <c r="G96" i="2"/>
  <c r="O96" i="2"/>
  <c r="J96" i="2"/>
  <c r="I96" i="2"/>
  <c r="N96" i="2"/>
  <c r="M96" i="2"/>
  <c r="K96" i="2"/>
  <c r="F96" i="2"/>
  <c r="G87" i="2"/>
  <c r="Q119" i="2"/>
  <c r="P119" i="2" s="1"/>
  <c r="N120" i="2"/>
  <c r="I120" i="2"/>
  <c r="M120" i="2"/>
  <c r="H120" i="2"/>
  <c r="L120" i="2"/>
  <c r="F120" i="2"/>
  <c r="O120" i="2"/>
  <c r="K120" i="2"/>
  <c r="G120" i="2"/>
  <c r="J120" i="2"/>
  <c r="Q103" i="2"/>
  <c r="P103" i="2" s="1"/>
  <c r="H103" i="2" s="1"/>
  <c r="E21" i="7"/>
  <c r="D22" i="7"/>
  <c r="M95" i="2"/>
  <c r="H95" i="2"/>
  <c r="G95" i="2"/>
  <c r="N95" i="2"/>
  <c r="I95" i="2"/>
  <c r="K95" i="2"/>
  <c r="F95" i="2"/>
  <c r="L95" i="2"/>
  <c r="J95" i="2"/>
  <c r="O95" i="2"/>
  <c r="F93" i="2"/>
  <c r="M93" i="2"/>
  <c r="J93" i="2"/>
  <c r="H93" i="2"/>
  <c r="I93" i="2"/>
  <c r="N93" i="2"/>
  <c r="L90" i="2"/>
  <c r="I90" i="2"/>
  <c r="G90" i="2"/>
  <c r="M90" i="2"/>
  <c r="K90" i="2"/>
  <c r="H90" i="2"/>
  <c r="J90" i="2"/>
  <c r="N90" i="2"/>
  <c r="F90" i="2"/>
  <c r="Q76" i="2"/>
  <c r="P76" i="2" s="1"/>
  <c r="N66" i="2"/>
  <c r="H66" i="2"/>
  <c r="M66" i="2"/>
  <c r="J66" i="2"/>
  <c r="G66" i="2"/>
  <c r="F66" i="2"/>
  <c r="L66" i="2"/>
  <c r="O66" i="2"/>
  <c r="I66" i="2"/>
  <c r="K66" i="2"/>
  <c r="G32" i="2"/>
  <c r="G41" i="2"/>
  <c r="J42" i="2"/>
  <c r="N36" i="2"/>
  <c r="H36" i="2"/>
  <c r="G36" i="2"/>
  <c r="K36" i="2"/>
  <c r="M36" i="2"/>
  <c r="O36" i="2"/>
  <c r="F36" i="2"/>
  <c r="J36" i="2"/>
  <c r="L36" i="2"/>
  <c r="E22" i="5"/>
  <c r="Q23" i="2"/>
  <c r="P23" i="2" s="1"/>
  <c r="L15" i="2"/>
  <c r="I9" i="2"/>
  <c r="N9" i="2"/>
  <c r="M9" i="2"/>
  <c r="K9" i="2"/>
  <c r="L9" i="2"/>
  <c r="G9" i="2"/>
  <c r="J9" i="2"/>
  <c r="F9" i="2"/>
  <c r="H9" i="2"/>
  <c r="O9" i="2"/>
  <c r="F47" i="10"/>
  <c r="E48" i="10"/>
  <c r="F40" i="10"/>
  <c r="G40" i="10" s="1"/>
  <c r="E41" i="10"/>
  <c r="F35" i="10"/>
  <c r="E36" i="10"/>
  <c r="F33" i="10"/>
  <c r="F34" i="10" s="1"/>
  <c r="E34" i="10"/>
  <c r="G23" i="10"/>
  <c r="H23" i="10" s="1"/>
  <c r="E26" i="10"/>
  <c r="I59" i="2"/>
  <c r="K68" i="10"/>
  <c r="D26" i="10"/>
  <c r="E18" i="10"/>
  <c r="F17" i="10"/>
  <c r="E8" i="10"/>
  <c r="F7" i="10"/>
  <c r="G7" i="10" s="1"/>
  <c r="G8" i="10" s="1"/>
  <c r="F8" i="10"/>
  <c r="F9" i="10"/>
  <c r="G9" i="10" s="1"/>
  <c r="G10" i="10" s="1"/>
  <c r="M50" i="2"/>
  <c r="F50" i="2"/>
  <c r="H50" i="2"/>
  <c r="F41" i="10"/>
  <c r="G33" i="10"/>
  <c r="G35" i="10"/>
  <c r="F36" i="10"/>
  <c r="G24" i="10"/>
  <c r="F10" i="10"/>
  <c r="K103" i="2"/>
  <c r="L103" i="2"/>
  <c r="N103" i="2"/>
  <c r="M103" i="2"/>
  <c r="G103" i="2"/>
  <c r="F103" i="2"/>
  <c r="H24" i="10"/>
  <c r="I23" i="10"/>
  <c r="H7" i="10"/>
  <c r="H8" i="10" s="1"/>
  <c r="E23" i="11"/>
  <c r="F23" i="11"/>
  <c r="L23" i="11"/>
  <c r="G23" i="11"/>
  <c r="N23" i="11"/>
  <c r="I23" i="11"/>
  <c r="J23" i="11"/>
  <c r="K23" i="11"/>
  <c r="H23" i="11"/>
  <c r="M23" i="11"/>
  <c r="M9" i="18"/>
  <c r="U29" i="14"/>
  <c r="U37" i="14"/>
  <c r="U33" i="14"/>
  <c r="U10" i="14"/>
  <c r="U19" i="14"/>
  <c r="M27" i="18"/>
  <c r="M21" i="18"/>
  <c r="V5" i="14"/>
  <c r="N3" i="10"/>
  <c r="U31" i="14"/>
  <c r="V34" i="14"/>
  <c r="V31" i="14"/>
  <c r="V37" i="14"/>
  <c r="V19" i="14"/>
  <c r="M30" i="18"/>
  <c r="W4" i="14"/>
  <c r="V12" i="14"/>
  <c r="M7" i="18"/>
  <c r="M38" i="18"/>
  <c r="M44" i="18" s="1"/>
  <c r="M36" i="18"/>
  <c r="M42" i="18" s="1"/>
  <c r="M31" i="18"/>
  <c r="M28" i="18"/>
  <c r="M22" i="18"/>
  <c r="M13" i="18"/>
  <c r="N5" i="18"/>
  <c r="N30" i="18" s="1"/>
  <c r="V7" i="14"/>
  <c r="V28" i="14"/>
  <c r="V18" i="14"/>
  <c r="V35" i="14"/>
  <c r="M12" i="18"/>
  <c r="M40" i="18"/>
  <c r="M25" i="18"/>
  <c r="M10" i="18"/>
  <c r="W36" i="14"/>
  <c r="W33" i="14"/>
  <c r="I7" i="10"/>
  <c r="I8" i="10" s="1"/>
  <c r="F76" i="2"/>
  <c r="O76" i="2"/>
  <c r="N76" i="2"/>
  <c r="G76" i="2"/>
  <c r="F32" i="2"/>
  <c r="J23" i="10"/>
  <c r="I24" i="10"/>
  <c r="M64" i="2"/>
  <c r="H64" i="2"/>
  <c r="G64" i="2"/>
  <c r="F64" i="2"/>
  <c r="K64" i="2"/>
  <c r="N64" i="2"/>
  <c r="E43" i="7"/>
  <c r="Q118" i="2"/>
  <c r="P118" i="2" s="1"/>
  <c r="L5" i="2"/>
  <c r="P60" i="2"/>
  <c r="G59" i="2"/>
  <c r="N119" i="2"/>
  <c r="N50" i="2"/>
  <c r="L50" i="2"/>
  <c r="I50" i="2"/>
  <c r="E56" i="7"/>
  <c r="V15" i="14"/>
  <c r="V17" i="14"/>
  <c r="D11" i="7"/>
  <c r="Q22" i="2"/>
  <c r="P22" i="2" s="1"/>
  <c r="V16" i="14"/>
  <c r="V29" i="14"/>
  <c r="V36" i="14"/>
  <c r="V10" i="14"/>
  <c r="V27" i="14"/>
  <c r="V9" i="14"/>
  <c r="V8" i="14"/>
  <c r="V13" i="14"/>
  <c r="V33" i="14"/>
  <c r="V30" i="14"/>
  <c r="V6" i="14"/>
  <c r="V25" i="14"/>
  <c r="V32" i="14" s="1"/>
  <c r="V24" i="14"/>
  <c r="V26" i="14"/>
  <c r="H39" i="2"/>
  <c r="H17" i="1" s="1"/>
  <c r="N39" i="2"/>
  <c r="U80" i="7"/>
  <c r="N70" i="10"/>
  <c r="H70" i="10"/>
  <c r="K70" i="10"/>
  <c r="F70" i="10"/>
  <c r="E70" i="10"/>
  <c r="I70" i="10"/>
  <c r="L70" i="10"/>
  <c r="J70" i="10"/>
  <c r="L63" i="2"/>
  <c r="L12" i="2"/>
  <c r="I68" i="10"/>
  <c r="H64" i="10"/>
  <c r="K64" i="10"/>
  <c r="M64" i="10"/>
  <c r="J64" i="10"/>
  <c r="I64" i="10"/>
  <c r="I69" i="2"/>
  <c r="M69" i="2"/>
  <c r="F69" i="2"/>
  <c r="N69" i="2"/>
  <c r="L32" i="14"/>
  <c r="E49" i="10"/>
  <c r="D50" i="10"/>
  <c r="U80" i="5"/>
  <c r="E68" i="10"/>
  <c r="J68" i="10"/>
  <c r="G68" i="10"/>
  <c r="N68" i="10"/>
  <c r="H68" i="10"/>
  <c r="AA59" i="5"/>
  <c r="D44" i="5" s="1"/>
  <c r="U27" i="14"/>
  <c r="U15" i="14"/>
  <c r="U21" i="14" s="1"/>
  <c r="U35" i="14"/>
  <c r="U38" i="14" s="1"/>
  <c r="W15" i="14"/>
  <c r="W35" i="14"/>
  <c r="W18" i="14"/>
  <c r="W11" i="14"/>
  <c r="W17" i="14"/>
  <c r="W27" i="14"/>
  <c r="W31" i="14"/>
  <c r="W8" i="14"/>
  <c r="W25" i="14"/>
  <c r="W30" i="14"/>
  <c r="W5" i="14"/>
  <c r="W19" i="14"/>
  <c r="W7" i="14"/>
  <c r="W20" i="14"/>
  <c r="W24" i="14"/>
  <c r="N25" i="18"/>
  <c r="N9" i="18"/>
  <c r="N16" i="18"/>
  <c r="N13" i="18"/>
  <c r="N29" i="18"/>
  <c r="N38" i="18"/>
  <c r="N19" i="18"/>
  <c r="O5" i="18"/>
  <c r="O32" i="18" s="1"/>
  <c r="N27" i="18"/>
  <c r="N36" i="18"/>
  <c r="N11" i="18"/>
  <c r="N24" i="18"/>
  <c r="N10" i="18"/>
  <c r="N28" i="18"/>
  <c r="N39" i="18"/>
  <c r="N42" i="18" s="1"/>
  <c r="N21" i="18"/>
  <c r="N32" i="18"/>
  <c r="N26" i="18"/>
  <c r="N12" i="18"/>
  <c r="N22" i="18"/>
  <c r="V38" i="14"/>
  <c r="V39" i="14" s="1"/>
  <c r="F21" i="1" s="1"/>
  <c r="F49" i="10"/>
  <c r="E50" i="10"/>
  <c r="T80" i="7"/>
  <c r="AA74" i="7"/>
  <c r="D76" i="7"/>
  <c r="F77" i="7" s="1"/>
  <c r="J24" i="10"/>
  <c r="K23" i="10"/>
  <c r="AA75" i="5"/>
  <c r="AA77" i="5" s="1"/>
  <c r="D90" i="5" s="1"/>
  <c r="Q75" i="2" s="1"/>
  <c r="P75" i="2" s="1"/>
  <c r="AA76" i="5"/>
  <c r="T80" i="5"/>
  <c r="N61" i="2" s="1"/>
  <c r="AA74" i="5"/>
  <c r="D76" i="5"/>
  <c r="L130" i="2"/>
  <c r="H130" i="2"/>
  <c r="M130" i="2"/>
  <c r="K130" i="2"/>
  <c r="G130" i="2"/>
  <c r="F130" i="2"/>
  <c r="O130" i="2"/>
  <c r="J7" i="10"/>
  <c r="O25" i="18"/>
  <c r="O38" i="18"/>
  <c r="O7" i="18"/>
  <c r="O37" i="18"/>
  <c r="O30" i="18"/>
  <c r="O40" i="18"/>
  <c r="O27" i="18"/>
  <c r="O8" i="18"/>
  <c r="O22" i="18"/>
  <c r="O14" i="18"/>
  <c r="O23" i="18"/>
  <c r="O17" i="18"/>
  <c r="O20" i="18"/>
  <c r="O12" i="18"/>
  <c r="O9" i="18"/>
  <c r="O41" i="18"/>
  <c r="O36" i="18"/>
  <c r="O6" i="18"/>
  <c r="O26" i="18"/>
  <c r="F89" i="7"/>
  <c r="F80" i="7"/>
  <c r="F82" i="7"/>
  <c r="F86" i="7"/>
  <c r="F85" i="7"/>
  <c r="F83" i="7"/>
  <c r="F92" i="7"/>
  <c r="F87" i="7"/>
  <c r="F91" i="7"/>
  <c r="F90" i="7"/>
  <c r="F88" i="7"/>
  <c r="F93" i="7"/>
  <c r="F94" i="7"/>
  <c r="Q142" i="2"/>
  <c r="M142" i="2"/>
  <c r="M143" i="2" s="1"/>
  <c r="M11" i="1" s="1"/>
  <c r="J142" i="2"/>
  <c r="J143" i="2" s="1"/>
  <c r="J11" i="1" s="1"/>
  <c r="I142" i="2"/>
  <c r="K118" i="2"/>
  <c r="L118" i="2"/>
  <c r="H118" i="2"/>
  <c r="K61" i="2"/>
  <c r="L61" i="2"/>
  <c r="H61" i="2"/>
  <c r="M61" i="2"/>
  <c r="F61" i="2"/>
  <c r="F62" i="2"/>
  <c r="F8" i="1" s="1"/>
  <c r="J61" i="2"/>
  <c r="I61" i="2"/>
  <c r="O61" i="2"/>
  <c r="G61" i="2"/>
  <c r="G62" i="2" s="1"/>
  <c r="G8" i="1" s="1"/>
  <c r="O43" i="18"/>
  <c r="F22" i="11" s="1"/>
  <c r="AA80" i="5"/>
  <c r="E90" i="5"/>
  <c r="F75" i="2"/>
  <c r="J75" i="2"/>
  <c r="G75" i="2"/>
  <c r="N22" i="2" l="1"/>
  <c r="H22" i="2"/>
  <c r="K22" i="2"/>
  <c r="J22" i="2"/>
  <c r="M22" i="2"/>
  <c r="G22" i="2"/>
  <c r="O22" i="2"/>
  <c r="L22" i="2"/>
  <c r="F22" i="2"/>
  <c r="I22" i="2"/>
  <c r="E92" i="5"/>
  <c r="Q77" i="2"/>
  <c r="P77" i="2" s="1"/>
  <c r="F48" i="10"/>
  <c r="G47" i="10"/>
  <c r="F42" i="10"/>
  <c r="E43" i="10"/>
  <c r="M74" i="10"/>
  <c r="J74" i="10"/>
  <c r="N74" i="10"/>
  <c r="K74" i="10"/>
  <c r="H74" i="10"/>
  <c r="F74" i="10"/>
  <c r="I74" i="10"/>
  <c r="L74" i="10"/>
  <c r="E74" i="10"/>
  <c r="F82" i="5"/>
  <c r="F84" i="5"/>
  <c r="F92" i="5"/>
  <c r="F79" i="5"/>
  <c r="F87" i="5"/>
  <c r="F93" i="5"/>
  <c r="F86" i="5"/>
  <c r="F91" i="5"/>
  <c r="F89" i="5"/>
  <c r="F83" i="5"/>
  <c r="F80" i="5"/>
  <c r="F88" i="5"/>
  <c r="F85" i="5"/>
  <c r="F90" i="5"/>
  <c r="F77" i="5"/>
  <c r="F78" i="5"/>
  <c r="G49" i="10"/>
  <c r="F50" i="10"/>
  <c r="AA39" i="7"/>
  <c r="AA41" i="7"/>
  <c r="AA42" i="7" s="1"/>
  <c r="AA40" i="7"/>
  <c r="D41" i="7"/>
  <c r="T45" i="7"/>
  <c r="N38" i="14"/>
  <c r="N32" i="14"/>
  <c r="L14" i="14"/>
  <c r="E15" i="10"/>
  <c r="D16" i="10"/>
  <c r="F81" i="5"/>
  <c r="K7" i="10"/>
  <c r="J8" i="10"/>
  <c r="F94" i="5"/>
  <c r="I75" i="2"/>
  <c r="M75" i="2"/>
  <c r="K75" i="2"/>
  <c r="H75" i="2"/>
  <c r="N75" i="2"/>
  <c r="O75" i="2"/>
  <c r="L75" i="2"/>
  <c r="E11" i="7"/>
  <c r="Q94" i="2"/>
  <c r="P94" i="2" s="1"/>
  <c r="G36" i="10"/>
  <c r="H35" i="10"/>
  <c r="O142" i="2"/>
  <c r="O143" i="2" s="1"/>
  <c r="O11" i="1" s="1"/>
  <c r="H142" i="2"/>
  <c r="H143" i="2" s="1"/>
  <c r="H11" i="1" s="1"/>
  <c r="F142" i="2"/>
  <c r="F143" i="2" s="1"/>
  <c r="F11" i="1" s="1"/>
  <c r="K142" i="2"/>
  <c r="K143" i="2" s="1"/>
  <c r="K11" i="1" s="1"/>
  <c r="P142" i="2"/>
  <c r="P143" i="2" s="1"/>
  <c r="L142" i="2"/>
  <c r="N142" i="2"/>
  <c r="N143" i="2" s="1"/>
  <c r="D41" i="5"/>
  <c r="AA40" i="5"/>
  <c r="T45" i="5"/>
  <c r="AA39" i="5"/>
  <c r="AA41" i="5"/>
  <c r="O118" i="2"/>
  <c r="I118" i="2"/>
  <c r="N118" i="2"/>
  <c r="J118" i="2"/>
  <c r="M118" i="2"/>
  <c r="F18" i="10"/>
  <c r="G17" i="10"/>
  <c r="Q143" i="2"/>
  <c r="E55" i="10"/>
  <c r="E56" i="10" s="1"/>
  <c r="K119" i="2"/>
  <c r="G119" i="2"/>
  <c r="F119" i="2"/>
  <c r="O119" i="2"/>
  <c r="J119" i="2"/>
  <c r="L119" i="2"/>
  <c r="M119" i="2"/>
  <c r="H119" i="2"/>
  <c r="I119" i="2"/>
  <c r="J15" i="2"/>
  <c r="M15" i="2"/>
  <c r="H15" i="2"/>
  <c r="G15" i="2"/>
  <c r="N15" i="2"/>
  <c r="I15" i="2"/>
  <c r="I20" i="1" s="1"/>
  <c r="K15" i="2"/>
  <c r="K20" i="1" s="1"/>
  <c r="F15" i="2"/>
  <c r="F20" i="1" s="1"/>
  <c r="O15" i="2"/>
  <c r="O20" i="1" s="1"/>
  <c r="E8" i="5"/>
  <c r="Q10" i="2"/>
  <c r="P10" i="2" s="1"/>
  <c r="F118" i="2"/>
  <c r="G118" i="2"/>
  <c r="E79" i="7"/>
  <c r="Q146" i="2"/>
  <c r="P146" i="2" s="1"/>
  <c r="G34" i="10"/>
  <c r="H33" i="10"/>
  <c r="G142" i="2"/>
  <c r="G143" i="2" s="1"/>
  <c r="G11" i="1" s="1"/>
  <c r="H76" i="2"/>
  <c r="M76" i="2"/>
  <c r="K76" i="2"/>
  <c r="I76" i="2"/>
  <c r="J76" i="2"/>
  <c r="L76" i="2"/>
  <c r="E76" i="7"/>
  <c r="O16" i="18"/>
  <c r="P5" i="18"/>
  <c r="E76" i="5"/>
  <c r="P61" i="2"/>
  <c r="P62" i="2" s="1"/>
  <c r="F81" i="7"/>
  <c r="F79" i="7"/>
  <c r="F84" i="7"/>
  <c r="F76" i="10"/>
  <c r="F85" i="10" s="1"/>
  <c r="F86" i="10" s="1"/>
  <c r="G25" i="1" s="1"/>
  <c r="N130" i="2"/>
  <c r="J130" i="2"/>
  <c r="I130" i="2"/>
  <c r="Q61" i="2"/>
  <c r="Q62" i="2" s="1"/>
  <c r="F78" i="7"/>
  <c r="O11" i="18"/>
  <c r="O35" i="18" s="1"/>
  <c r="O47" i="18" s="1"/>
  <c r="G29" i="1" s="1"/>
  <c r="O39" i="18"/>
  <c r="O42" i="18" s="1"/>
  <c r="H40" i="10"/>
  <c r="G41" i="10"/>
  <c r="L32" i="2"/>
  <c r="I122" i="2"/>
  <c r="L122" i="2"/>
  <c r="O122" i="2"/>
  <c r="F122" i="2"/>
  <c r="M122" i="2"/>
  <c r="G122" i="2"/>
  <c r="H122" i="2"/>
  <c r="K122" i="2"/>
  <c r="F42" i="2"/>
  <c r="N42" i="2"/>
  <c r="G42" i="2"/>
  <c r="M42" i="2"/>
  <c r="I42" i="2"/>
  <c r="L42" i="2"/>
  <c r="L20" i="1" s="1"/>
  <c r="AA69" i="5"/>
  <c r="D46" i="5" s="1"/>
  <c r="Q40" i="2" s="1"/>
  <c r="P40" i="2" s="1"/>
  <c r="AA69" i="7"/>
  <c r="D46" i="7" s="1"/>
  <c r="E46" i="7" s="1"/>
  <c r="AA34" i="5"/>
  <c r="D11" i="5" s="1"/>
  <c r="I41" i="2"/>
  <c r="J41" i="2"/>
  <c r="K41" i="2"/>
  <c r="F41" i="2"/>
  <c r="M41" i="2"/>
  <c r="L41" i="2"/>
  <c r="H41" i="2"/>
  <c r="O41" i="2"/>
  <c r="H63" i="2"/>
  <c r="F63" i="2"/>
  <c r="F14" i="1" s="1"/>
  <c r="G63" i="2"/>
  <c r="G14" i="1" s="1"/>
  <c r="N63" i="2"/>
  <c r="N14" i="1" s="1"/>
  <c r="I63" i="2"/>
  <c r="I14" i="1" s="1"/>
  <c r="O44" i="18"/>
  <c r="O4" i="18"/>
  <c r="O24" i="18"/>
  <c r="O28" i="18"/>
  <c r="O19" i="18"/>
  <c r="O15" i="18"/>
  <c r="O13" i="18"/>
  <c r="O29" i="18"/>
  <c r="O10" i="18"/>
  <c r="O31" i="18"/>
  <c r="O18" i="18"/>
  <c r="O21" i="18"/>
  <c r="G64" i="10"/>
  <c r="M34" i="18"/>
  <c r="K42" i="2"/>
  <c r="I62" i="2"/>
  <c r="I8" i="1" s="1"/>
  <c r="O63" i="2"/>
  <c r="O42" i="2"/>
  <c r="E22" i="7"/>
  <c r="Q104" i="2"/>
  <c r="P104" i="2" s="1"/>
  <c r="J104" i="2" s="1"/>
  <c r="K24" i="10"/>
  <c r="L23" i="10"/>
  <c r="U32" i="14"/>
  <c r="K63" i="2"/>
  <c r="K14" i="1" s="1"/>
  <c r="AA76" i="7"/>
  <c r="AA77" i="7" s="1"/>
  <c r="AA75" i="7"/>
  <c r="W3" i="14"/>
  <c r="W10" i="14"/>
  <c r="W29" i="14"/>
  <c r="W26" i="14"/>
  <c r="W16" i="14"/>
  <c r="W21" i="14" s="1"/>
  <c r="W6" i="14"/>
  <c r="W28" i="14"/>
  <c r="W37" i="14"/>
  <c r="W12" i="14"/>
  <c r="W9" i="14"/>
  <c r="W13" i="14"/>
  <c r="X4" i="14"/>
  <c r="W34" i="14"/>
  <c r="H42" i="2"/>
  <c r="J63" i="2"/>
  <c r="N17" i="1"/>
  <c r="N4" i="18"/>
  <c r="N37" i="18"/>
  <c r="N40" i="18"/>
  <c r="N14" i="18"/>
  <c r="N18" i="18"/>
  <c r="N7" i="18"/>
  <c r="N20" i="18"/>
  <c r="N31" i="18"/>
  <c r="N23" i="18"/>
  <c r="N8" i="18"/>
  <c r="N41" i="18"/>
  <c r="N44" i="18" s="1"/>
  <c r="N6" i="18"/>
  <c r="N15" i="18"/>
  <c r="N17" i="18"/>
  <c r="N41" i="2"/>
  <c r="F26" i="10"/>
  <c r="G25" i="10"/>
  <c r="K14" i="2"/>
  <c r="O12" i="2"/>
  <c r="F12" i="2"/>
  <c r="I12" i="2"/>
  <c r="M12" i="2"/>
  <c r="M17" i="1" s="1"/>
  <c r="K12" i="2"/>
  <c r="G12" i="2"/>
  <c r="J12" i="2"/>
  <c r="J17" i="1" s="1"/>
  <c r="AA24" i="5"/>
  <c r="D9" i="5" s="1"/>
  <c r="M75" i="10"/>
  <c r="M66" i="10"/>
  <c r="K123" i="2"/>
  <c r="M123" i="2"/>
  <c r="L123" i="2"/>
  <c r="G123" i="2"/>
  <c r="I123" i="2"/>
  <c r="F123" i="2"/>
  <c r="G93" i="2"/>
  <c r="K93" i="2"/>
  <c r="L93" i="2"/>
  <c r="O93" i="2"/>
  <c r="K150" i="2"/>
  <c r="K50" i="2"/>
  <c r="O50" i="2"/>
  <c r="J50" i="2"/>
  <c r="G50" i="2"/>
  <c r="J149" i="2"/>
  <c r="I149" i="2"/>
  <c r="F149" i="2"/>
  <c r="L149" i="2"/>
  <c r="N149" i="2"/>
  <c r="K149" i="2"/>
  <c r="M149" i="2"/>
  <c r="O149" i="2"/>
  <c r="U39" i="14"/>
  <c r="E56" i="5"/>
  <c r="Q49" i="2"/>
  <c r="P49" i="2" s="1"/>
  <c r="L144" i="2"/>
  <c r="L14" i="1" s="1"/>
  <c r="G144" i="2"/>
  <c r="O144" i="2"/>
  <c r="O14" i="1" s="1"/>
  <c r="M144" i="2"/>
  <c r="M14" i="1" s="1"/>
  <c r="H144" i="2"/>
  <c r="K144" i="2"/>
  <c r="F144" i="2"/>
  <c r="U10" i="7"/>
  <c r="N21" i="14"/>
  <c r="O69" i="2"/>
  <c r="H69" i="2"/>
  <c r="L69" i="2"/>
  <c r="J69" i="2"/>
  <c r="G69" i="2"/>
  <c r="I103" i="2"/>
  <c r="O103" i="2"/>
  <c r="J103" i="2"/>
  <c r="E76" i="10"/>
  <c r="E85" i="10" s="1"/>
  <c r="E86" i="10" s="1"/>
  <c r="F25" i="1" s="1"/>
  <c r="AA85" i="7"/>
  <c r="D78" i="7" s="1"/>
  <c r="G14" i="2"/>
  <c r="G19" i="1" s="1"/>
  <c r="I14" i="2"/>
  <c r="I19" i="1" s="1"/>
  <c r="J14" i="2"/>
  <c r="M14" i="2"/>
  <c r="N14" i="2"/>
  <c r="O14" i="2"/>
  <c r="F14" i="2"/>
  <c r="AA104" i="5"/>
  <c r="D81" i="5" s="1"/>
  <c r="AA50" i="5"/>
  <c r="D43" i="5" s="1"/>
  <c r="J64" i="2"/>
  <c r="I64" i="2"/>
  <c r="L64" i="2"/>
  <c r="AA15" i="7"/>
  <c r="D8" i="7" s="1"/>
  <c r="K68" i="2"/>
  <c r="I68" i="2"/>
  <c r="G68" i="2"/>
  <c r="N68" i="2"/>
  <c r="O68" i="2"/>
  <c r="M68" i="2"/>
  <c r="J68" i="2"/>
  <c r="O147" i="2"/>
  <c r="I147" i="2"/>
  <c r="L147" i="2"/>
  <c r="K147" i="2"/>
  <c r="G147" i="2"/>
  <c r="F147" i="2"/>
  <c r="H6" i="2"/>
  <c r="H5" i="2" s="1"/>
  <c r="I6" i="2"/>
  <c r="I5" i="2" s="1"/>
  <c r="M6" i="2"/>
  <c r="M5" i="2" s="1"/>
  <c r="N6" i="2"/>
  <c r="N5" i="2" s="1"/>
  <c r="K6" i="2"/>
  <c r="K5" i="2" s="1"/>
  <c r="L39" i="2"/>
  <c r="L17" i="1" s="1"/>
  <c r="G39" i="2"/>
  <c r="K39" i="2"/>
  <c r="F39" i="2"/>
  <c r="F17" i="1" s="1"/>
  <c r="O39" i="2"/>
  <c r="G150" i="2"/>
  <c r="O150" i="2"/>
  <c r="H150" i="2"/>
  <c r="J150" i="2"/>
  <c r="L150" i="2"/>
  <c r="F150" i="2"/>
  <c r="E57" i="5"/>
  <c r="I86" i="2"/>
  <c r="J117" i="2"/>
  <c r="M86" i="2"/>
  <c r="L141" i="2"/>
  <c r="V20" i="14"/>
  <c r="V21" i="14" s="1"/>
  <c r="M37" i="18"/>
  <c r="M43" i="18" s="1"/>
  <c r="M23" i="18"/>
  <c r="AA94" i="5"/>
  <c r="D79" i="5" s="1"/>
  <c r="O86" i="2"/>
  <c r="I117" i="2"/>
  <c r="J86" i="2"/>
  <c r="I141" i="2"/>
  <c r="I143" i="2" s="1"/>
  <c r="I11" i="1" s="1"/>
  <c r="D10" i="10"/>
  <c r="D55" i="10" s="1"/>
  <c r="D56" i="10" s="1"/>
  <c r="E13" i="1"/>
  <c r="I75" i="10"/>
  <c r="M32" i="18"/>
  <c r="M20" i="18"/>
  <c r="U10" i="5"/>
  <c r="L38" i="14"/>
  <c r="L21" i="14"/>
  <c r="G74" i="10"/>
  <c r="M11" i="18"/>
  <c r="M35" i="18" s="1"/>
  <c r="M47" i="18" s="1"/>
  <c r="E29" i="1" s="1"/>
  <c r="M6" i="18"/>
  <c r="M33" i="18" s="1"/>
  <c r="M45" i="18" s="1"/>
  <c r="AA104" i="7"/>
  <c r="D81" i="7" s="1"/>
  <c r="N11" i="1"/>
  <c r="E9" i="7"/>
  <c r="Q92" i="2"/>
  <c r="H23" i="2"/>
  <c r="M23" i="2"/>
  <c r="G23" i="2"/>
  <c r="J23" i="2"/>
  <c r="O23" i="2"/>
  <c r="L23" i="2"/>
  <c r="I23" i="2"/>
  <c r="K23" i="2"/>
  <c r="N23" i="2"/>
  <c r="F23" i="2"/>
  <c r="E21" i="1"/>
  <c r="Q38" i="2"/>
  <c r="E44" i="5"/>
  <c r="K104" i="2"/>
  <c r="H104" i="2"/>
  <c r="H9" i="10"/>
  <c r="Q158" i="2"/>
  <c r="P158" i="2" s="1"/>
  <c r="E92" i="7"/>
  <c r="Q157" i="2"/>
  <c r="E91" i="7"/>
  <c r="E57" i="7"/>
  <c r="Q131" i="2"/>
  <c r="P131" i="2" s="1"/>
  <c r="T10" i="5"/>
  <c r="AA4" i="5"/>
  <c r="M140" i="2"/>
  <c r="F140" i="2"/>
  <c r="N140" i="2"/>
  <c r="K140" i="2"/>
  <c r="L140" i="2"/>
  <c r="I140" i="2"/>
  <c r="O140" i="2"/>
  <c r="J140" i="2"/>
  <c r="H140" i="2"/>
  <c r="G140" i="2"/>
  <c r="F34" i="2"/>
  <c r="F35" i="2" s="1"/>
  <c r="O34" i="2"/>
  <c r="O35" i="2" s="1"/>
  <c r="N34" i="2"/>
  <c r="N35" i="2" s="1"/>
  <c r="F42" i="7"/>
  <c r="G6" i="2"/>
  <c r="O6" i="2"/>
  <c r="F6" i="2"/>
  <c r="J6" i="2"/>
  <c r="V11" i="14"/>
  <c r="V14" i="14" s="1"/>
  <c r="O60" i="2"/>
  <c r="M60" i="2"/>
  <c r="K60" i="2"/>
  <c r="N60" i="2"/>
  <c r="L60" i="2"/>
  <c r="J60" i="2"/>
  <c r="H60" i="2"/>
  <c r="L75" i="10"/>
  <c r="U12" i="14"/>
  <c r="U14" i="14" s="1"/>
  <c r="U22" i="14" s="1"/>
  <c r="N34" i="18" l="1"/>
  <c r="E21" i="11" s="1"/>
  <c r="E20" i="11" s="1"/>
  <c r="E25" i="11" s="1"/>
  <c r="W14" i="14"/>
  <c r="W22" i="14" s="1"/>
  <c r="G22" i="1" s="1"/>
  <c r="W32" i="14"/>
  <c r="O33" i="18"/>
  <c r="O45" i="18" s="1"/>
  <c r="N43" i="18"/>
  <c r="E22" i="11" s="1"/>
  <c r="H14" i="1"/>
  <c r="L146" i="2"/>
  <c r="I146" i="2"/>
  <c r="J146" i="2"/>
  <c r="G146" i="2"/>
  <c r="O146" i="2"/>
  <c r="N146" i="2"/>
  <c r="H146" i="2"/>
  <c r="K146" i="2"/>
  <c r="M146" i="2"/>
  <c r="F146" i="2"/>
  <c r="Q121" i="2"/>
  <c r="G104" i="2"/>
  <c r="E8" i="7"/>
  <c r="Q91" i="2"/>
  <c r="P91" i="2" s="1"/>
  <c r="K19" i="1"/>
  <c r="D90" i="7"/>
  <c r="AA80" i="7"/>
  <c r="M46" i="18"/>
  <c r="H17" i="10"/>
  <c r="G18" i="10"/>
  <c r="J94" i="2"/>
  <c r="N94" i="2"/>
  <c r="H94" i="2"/>
  <c r="L94" i="2"/>
  <c r="G94" i="2"/>
  <c r="F94" i="2"/>
  <c r="O94" i="2"/>
  <c r="K94" i="2"/>
  <c r="M94" i="2"/>
  <c r="I94" i="2"/>
  <c r="D55" i="7"/>
  <c r="AA45" i="7"/>
  <c r="N77" i="2"/>
  <c r="I77" i="2"/>
  <c r="G77" i="2"/>
  <c r="K77" i="2"/>
  <c r="M77" i="2"/>
  <c r="L77" i="2"/>
  <c r="L28" i="1" s="1"/>
  <c r="O77" i="2"/>
  <c r="F77" i="2"/>
  <c r="J77" i="2"/>
  <c r="H77" i="2"/>
  <c r="O104" i="2"/>
  <c r="D6" i="7"/>
  <c r="T10" i="7"/>
  <c r="AA5" i="7"/>
  <c r="AA4" i="7"/>
  <c r="AA6" i="7"/>
  <c r="AA7" i="7" s="1"/>
  <c r="J19" i="1"/>
  <c r="H10" i="2"/>
  <c r="F10" i="2"/>
  <c r="M10" i="2"/>
  <c r="K10" i="2"/>
  <c r="J10" i="2"/>
  <c r="O10" i="2"/>
  <c r="L10" i="2"/>
  <c r="G10" i="2"/>
  <c r="N10" i="2"/>
  <c r="I10" i="2"/>
  <c r="L143" i="2"/>
  <c r="L11" i="1" s="1"/>
  <c r="D53" i="10"/>
  <c r="D54" i="10" s="1"/>
  <c r="H34" i="10"/>
  <c r="I33" i="10"/>
  <c r="P4" i="18"/>
  <c r="P37" i="18"/>
  <c r="P13" i="18"/>
  <c r="P14" i="18"/>
  <c r="Q5" i="18"/>
  <c r="P19" i="18"/>
  <c r="P20" i="18"/>
  <c r="P6" i="18"/>
  <c r="P10" i="18"/>
  <c r="P28" i="18"/>
  <c r="P41" i="18"/>
  <c r="P24" i="18"/>
  <c r="P16" i="18"/>
  <c r="P18" i="18"/>
  <c r="P9" i="18"/>
  <c r="P8" i="18"/>
  <c r="P32" i="18"/>
  <c r="P36" i="18"/>
  <c r="P42" i="18" s="1"/>
  <c r="P22" i="18"/>
  <c r="P40" i="18"/>
  <c r="P30" i="18"/>
  <c r="P31" i="18"/>
  <c r="P25" i="18"/>
  <c r="P27" i="18"/>
  <c r="P17" i="18"/>
  <c r="P12" i="18"/>
  <c r="P23" i="18"/>
  <c r="P38" i="18"/>
  <c r="P44" i="18" s="1"/>
  <c r="P26" i="18"/>
  <c r="P7" i="18"/>
  <c r="P11" i="18"/>
  <c r="P15" i="18"/>
  <c r="P29" i="18"/>
  <c r="P21" i="18"/>
  <c r="P39" i="18"/>
  <c r="O34" i="18"/>
  <c r="Q148" i="2"/>
  <c r="P148" i="2" s="1"/>
  <c r="E81" i="7"/>
  <c r="Q145" i="2"/>
  <c r="P145" i="2" s="1"/>
  <c r="E78" i="7"/>
  <c r="D93" i="7"/>
  <c r="G26" i="10"/>
  <c r="H25" i="10"/>
  <c r="F15" i="10"/>
  <c r="E16" i="10"/>
  <c r="E53" i="10" s="1"/>
  <c r="E54" i="10" s="1"/>
  <c r="V22" i="14"/>
  <c r="V40" i="14" s="1"/>
  <c r="I104" i="2"/>
  <c r="F19" i="1"/>
  <c r="G17" i="1"/>
  <c r="K17" i="1"/>
  <c r="N33" i="18"/>
  <c r="N45" i="18" s="1"/>
  <c r="N20" i="1"/>
  <c r="E11" i="5"/>
  <c r="Q13" i="2"/>
  <c r="P13" i="2" s="1"/>
  <c r="D58" i="7"/>
  <c r="D59" i="7" s="1"/>
  <c r="E59" i="7" s="1"/>
  <c r="H59" i="7" s="1"/>
  <c r="Q67" i="2"/>
  <c r="P67" i="2" s="1"/>
  <c r="E81" i="5"/>
  <c r="M104" i="2"/>
  <c r="O19" i="1"/>
  <c r="J14" i="1"/>
  <c r="H19" i="1"/>
  <c r="G20" i="1"/>
  <c r="L104" i="2"/>
  <c r="D6" i="5"/>
  <c r="AA6" i="5"/>
  <c r="AA7" i="5" s="1"/>
  <c r="AA5" i="5"/>
  <c r="E79" i="5"/>
  <c r="D93" i="5"/>
  <c r="Q65" i="2"/>
  <c r="N19" i="1"/>
  <c r="N49" i="2"/>
  <c r="L49" i="2"/>
  <c r="F49" i="2"/>
  <c r="H49" i="2"/>
  <c r="M49" i="2"/>
  <c r="G49" i="2"/>
  <c r="O49" i="2"/>
  <c r="K49" i="2"/>
  <c r="J49" i="2"/>
  <c r="I49" i="2"/>
  <c r="I17" i="1"/>
  <c r="N35" i="18"/>
  <c r="N47" i="18" s="1"/>
  <c r="F29" i="1" s="1"/>
  <c r="L19" i="1"/>
  <c r="H20" i="1"/>
  <c r="H34" i="2"/>
  <c r="H35" i="2" s="1"/>
  <c r="H7" i="1" s="1"/>
  <c r="J34" i="2"/>
  <c r="J35" i="2" s="1"/>
  <c r="J7" i="1" s="1"/>
  <c r="Q34" i="2"/>
  <c r="Q35" i="2" s="1"/>
  <c r="I34" i="2"/>
  <c r="I35" i="2" s="1"/>
  <c r="I7" i="1" s="1"/>
  <c r="G34" i="2"/>
  <c r="G35" i="2" s="1"/>
  <c r="G7" i="1" s="1"/>
  <c r="E41" i="5"/>
  <c r="L34" i="2"/>
  <c r="L35" i="2" s="1"/>
  <c r="L7" i="1" s="1"/>
  <c r="K34" i="2"/>
  <c r="K35" i="2" s="1"/>
  <c r="K7" i="1" s="1"/>
  <c r="P34" i="2"/>
  <c r="P35" i="2" s="1"/>
  <c r="M34" i="2"/>
  <c r="M35" i="2" s="1"/>
  <c r="M7" i="1" s="1"/>
  <c r="L115" i="2"/>
  <c r="L116" i="2" s="1"/>
  <c r="L10" i="1" s="1"/>
  <c r="K115" i="2"/>
  <c r="K116" i="2" s="1"/>
  <c r="K10" i="1" s="1"/>
  <c r="N115" i="2"/>
  <c r="N116" i="2" s="1"/>
  <c r="N10" i="1" s="1"/>
  <c r="F115" i="2"/>
  <c r="F116" i="2" s="1"/>
  <c r="F10" i="1" s="1"/>
  <c r="M115" i="2"/>
  <c r="M116" i="2" s="1"/>
  <c r="M10" i="1" s="1"/>
  <c r="Q115" i="2"/>
  <c r="Q116" i="2" s="1"/>
  <c r="I115" i="2"/>
  <c r="I116" i="2" s="1"/>
  <c r="I10" i="1" s="1"/>
  <c r="H115" i="2"/>
  <c r="H116" i="2" s="1"/>
  <c r="H10" i="1" s="1"/>
  <c r="O115" i="2"/>
  <c r="O116" i="2" s="1"/>
  <c r="O10" i="1" s="1"/>
  <c r="P115" i="2"/>
  <c r="P116" i="2" s="1"/>
  <c r="G115" i="2"/>
  <c r="G116" i="2" s="1"/>
  <c r="G10" i="1" s="1"/>
  <c r="J115" i="2"/>
  <c r="J116" i="2" s="1"/>
  <c r="J10" i="1" s="1"/>
  <c r="G42" i="10"/>
  <c r="F43" i="10"/>
  <c r="L24" i="10"/>
  <c r="M23" i="10"/>
  <c r="F55" i="10"/>
  <c r="F56" i="10" s="1"/>
  <c r="Q37" i="2"/>
  <c r="P37" i="2" s="1"/>
  <c r="E43" i="5"/>
  <c r="E46" i="5"/>
  <c r="W38" i="14"/>
  <c r="W39" i="14" s="1"/>
  <c r="M19" i="1"/>
  <c r="M20" i="1"/>
  <c r="AA42" i="5"/>
  <c r="H36" i="10"/>
  <c r="I35" i="10"/>
  <c r="F50" i="7"/>
  <c r="F49" i="7"/>
  <c r="F57" i="7"/>
  <c r="F55" i="7"/>
  <c r="F56" i="7"/>
  <c r="F44" i="7"/>
  <c r="F52" i="7"/>
  <c r="F48" i="7"/>
  <c r="F51" i="7"/>
  <c r="F43" i="7"/>
  <c r="F54" i="7"/>
  <c r="F47" i="7"/>
  <c r="F46" i="7"/>
  <c r="F45" i="7"/>
  <c r="E41" i="7"/>
  <c r="F53" i="7"/>
  <c r="F58" i="7"/>
  <c r="F59" i="7"/>
  <c r="G48" i="10"/>
  <c r="H47" i="10"/>
  <c r="E9" i="5"/>
  <c r="Q11" i="2"/>
  <c r="P11" i="2" s="1"/>
  <c r="G50" i="10"/>
  <c r="H49" i="10"/>
  <c r="F104" i="2"/>
  <c r="F28" i="1" s="1"/>
  <c r="N104" i="2"/>
  <c r="N28" i="1" s="1"/>
  <c r="O17" i="1"/>
  <c r="X3" i="14"/>
  <c r="X28" i="14"/>
  <c r="X17" i="14"/>
  <c r="X18" i="14"/>
  <c r="X27" i="14"/>
  <c r="X8" i="14"/>
  <c r="X13" i="14"/>
  <c r="X26" i="14"/>
  <c r="X12" i="14"/>
  <c r="Y4" i="14"/>
  <c r="X31" i="14"/>
  <c r="X20" i="14"/>
  <c r="X19" i="14"/>
  <c r="X29" i="14"/>
  <c r="X30" i="14"/>
  <c r="X6" i="14"/>
  <c r="X37" i="14"/>
  <c r="X9" i="14"/>
  <c r="X25" i="14"/>
  <c r="X7" i="14"/>
  <c r="X5" i="14"/>
  <c r="X36" i="14"/>
  <c r="X16" i="14"/>
  <c r="X24" i="14"/>
  <c r="X34" i="14"/>
  <c r="X35" i="14"/>
  <c r="X10" i="14"/>
  <c r="X11" i="14"/>
  <c r="X33" i="14"/>
  <c r="X15" i="14"/>
  <c r="I40" i="10"/>
  <c r="H41" i="10"/>
  <c r="J20" i="1"/>
  <c r="F57" i="5"/>
  <c r="F51" i="5"/>
  <c r="F53" i="5"/>
  <c r="F46" i="5"/>
  <c r="F58" i="5"/>
  <c r="F56" i="5"/>
  <c r="F48" i="5"/>
  <c r="F54" i="5"/>
  <c r="F47" i="5"/>
  <c r="F59" i="5"/>
  <c r="F45" i="5"/>
  <c r="F44" i="5"/>
  <c r="F50" i="5"/>
  <c r="F49" i="5"/>
  <c r="F42" i="5"/>
  <c r="F55" i="5"/>
  <c r="F43" i="5"/>
  <c r="F52" i="5"/>
  <c r="K8" i="10"/>
  <c r="L7" i="10"/>
  <c r="E22" i="1"/>
  <c r="E24" i="1" s="1"/>
  <c r="U40" i="14"/>
  <c r="H59" i="2"/>
  <c r="H62" i="2"/>
  <c r="L59" i="2"/>
  <c r="L62" i="2"/>
  <c r="K59" i="2"/>
  <c r="K62" i="2"/>
  <c r="O59" i="2"/>
  <c r="O62" i="2"/>
  <c r="J5" i="2"/>
  <c r="O5" i="2"/>
  <c r="F7" i="1"/>
  <c r="G7" i="2"/>
  <c r="O7" i="2"/>
  <c r="O8" i="2" s="1"/>
  <c r="M7" i="2"/>
  <c r="M8" i="2" s="1"/>
  <c r="N7" i="2"/>
  <c r="N8" i="2" s="1"/>
  <c r="L7" i="2"/>
  <c r="L8" i="2" s="1"/>
  <c r="J7" i="2"/>
  <c r="J8" i="2" s="1"/>
  <c r="K7" i="2"/>
  <c r="K8" i="2" s="1"/>
  <c r="H7" i="2"/>
  <c r="H8" i="2" s="1"/>
  <c r="I7" i="2"/>
  <c r="I8" i="2" s="1"/>
  <c r="Q7" i="2"/>
  <c r="Q8" i="2" s="1"/>
  <c r="F7" i="2"/>
  <c r="P7" i="2"/>
  <c r="P8" i="2" s="1"/>
  <c r="P157" i="2"/>
  <c r="K40" i="2"/>
  <c r="F40" i="2"/>
  <c r="H40" i="2"/>
  <c r="N40" i="2"/>
  <c r="M40" i="2"/>
  <c r="I40" i="2"/>
  <c r="G40" i="2"/>
  <c r="L40" i="2"/>
  <c r="J40" i="2"/>
  <c r="O40" i="2"/>
  <c r="P121" i="2"/>
  <c r="O158" i="2"/>
  <c r="L158" i="2"/>
  <c r="I158" i="2"/>
  <c r="K158" i="2"/>
  <c r="F158" i="2"/>
  <c r="G158" i="2"/>
  <c r="H158" i="2"/>
  <c r="J158" i="2"/>
  <c r="M158" i="2"/>
  <c r="N158" i="2"/>
  <c r="J59" i="2"/>
  <c r="J62" i="2"/>
  <c r="N59" i="2"/>
  <c r="N62" i="2"/>
  <c r="M59" i="2"/>
  <c r="M62" i="2"/>
  <c r="F22" i="1"/>
  <c r="F5" i="2"/>
  <c r="F8" i="2"/>
  <c r="G5" i="2"/>
  <c r="G8" i="2"/>
  <c r="N7" i="1"/>
  <c r="O7" i="1"/>
  <c r="N131" i="2"/>
  <c r="L131" i="2"/>
  <c r="K131" i="2"/>
  <c r="F131" i="2"/>
  <c r="J131" i="2"/>
  <c r="G131" i="2"/>
  <c r="M131" i="2"/>
  <c r="H131" i="2"/>
  <c r="H28" i="1" s="1"/>
  <c r="I131" i="2"/>
  <c r="O131" i="2"/>
  <c r="H10" i="10"/>
  <c r="I9" i="10"/>
  <c r="P38" i="2"/>
  <c r="E31" i="1"/>
  <c r="E32" i="1" s="1"/>
  <c r="E34" i="1" s="1"/>
  <c r="K28" i="1"/>
  <c r="J28" i="1"/>
  <c r="M28" i="1"/>
  <c r="P92" i="2"/>
  <c r="N46" i="18" l="1"/>
  <c r="N48" i="18" s="1"/>
  <c r="P43" i="18"/>
  <c r="G22" i="11" s="1"/>
  <c r="X32" i="14"/>
  <c r="D20" i="5"/>
  <c r="AA10" i="5"/>
  <c r="I25" i="10"/>
  <c r="H26" i="10"/>
  <c r="X14" i="14"/>
  <c r="E58" i="7"/>
  <c r="P65" i="2"/>
  <c r="Q80" i="2"/>
  <c r="O46" i="18"/>
  <c r="F21" i="11"/>
  <c r="F20" i="11" s="1"/>
  <c r="F25" i="11" s="1"/>
  <c r="J33" i="10"/>
  <c r="I34" i="10"/>
  <c r="E39" i="1"/>
  <c r="M48" i="18"/>
  <c r="F16" i="10"/>
  <c r="G15" i="10"/>
  <c r="H13" i="2"/>
  <c r="H18" i="1" s="1"/>
  <c r="F13" i="2"/>
  <c r="K13" i="2"/>
  <c r="N13" i="2"/>
  <c r="O13" i="2"/>
  <c r="J13" i="2"/>
  <c r="L13" i="2"/>
  <c r="G13" i="2"/>
  <c r="M13" i="2"/>
  <c r="I13" i="2"/>
  <c r="G91" i="2"/>
  <c r="N91" i="2"/>
  <c r="O91" i="2"/>
  <c r="O15" i="1" s="1"/>
  <c r="F91" i="2"/>
  <c r="K91" i="2"/>
  <c r="I91" i="2"/>
  <c r="J91" i="2"/>
  <c r="M91" i="2"/>
  <c r="H91" i="2"/>
  <c r="L91" i="2"/>
  <c r="Y3" i="14"/>
  <c r="Y30" i="14"/>
  <c r="Y31" i="14"/>
  <c r="Y33" i="14"/>
  <c r="Y8" i="14"/>
  <c r="Y11" i="14"/>
  <c r="Y36" i="14"/>
  <c r="Y12" i="14"/>
  <c r="Y24" i="14"/>
  <c r="Y6" i="14"/>
  <c r="Y18" i="14"/>
  <c r="Y7" i="14"/>
  <c r="Y17" i="14"/>
  <c r="Y26" i="14"/>
  <c r="Y15" i="14"/>
  <c r="Y10" i="14"/>
  <c r="Y13" i="14"/>
  <c r="Y16" i="14"/>
  <c r="Y27" i="14"/>
  <c r="Y35" i="14"/>
  <c r="Y5" i="14"/>
  <c r="Y19" i="14"/>
  <c r="Y25" i="14"/>
  <c r="Z4" i="14"/>
  <c r="Y20" i="14"/>
  <c r="Y37" i="14"/>
  <c r="Y9" i="14"/>
  <c r="Y28" i="14"/>
  <c r="Y34" i="14"/>
  <c r="Y29" i="14"/>
  <c r="O37" i="2"/>
  <c r="H37" i="2"/>
  <c r="H15" i="1" s="1"/>
  <c r="J37" i="2"/>
  <c r="L37" i="2"/>
  <c r="K37" i="2"/>
  <c r="G37" i="2"/>
  <c r="M37" i="2"/>
  <c r="M15" i="1" s="1"/>
  <c r="I37" i="2"/>
  <c r="I15" i="1" s="1"/>
  <c r="N37" i="2"/>
  <c r="N15" i="1" s="1"/>
  <c r="F37" i="2"/>
  <c r="F15" i="1" s="1"/>
  <c r="F17" i="5"/>
  <c r="F14" i="5"/>
  <c r="F20" i="5"/>
  <c r="F10" i="5"/>
  <c r="F7" i="5"/>
  <c r="F23" i="5"/>
  <c r="F22" i="5"/>
  <c r="F24" i="5"/>
  <c r="F12" i="5"/>
  <c r="F19" i="5"/>
  <c r="F13" i="5"/>
  <c r="F16" i="5"/>
  <c r="F18" i="5"/>
  <c r="E6" i="5"/>
  <c r="F21" i="5"/>
  <c r="F15" i="5"/>
  <c r="F11" i="5"/>
  <c r="F9" i="5"/>
  <c r="F8" i="5"/>
  <c r="H50" i="10"/>
  <c r="I49" i="10"/>
  <c r="W40" i="14"/>
  <c r="G21" i="1"/>
  <c r="E93" i="5"/>
  <c r="D94" i="5"/>
  <c r="E94" i="5" s="1"/>
  <c r="H94" i="5" s="1"/>
  <c r="O28" i="1"/>
  <c r="P34" i="18"/>
  <c r="X21" i="14"/>
  <c r="J67" i="2"/>
  <c r="M67" i="2"/>
  <c r="K67" i="2"/>
  <c r="L67" i="2"/>
  <c r="N67" i="2"/>
  <c r="O67" i="2"/>
  <c r="G67" i="2"/>
  <c r="H67" i="2"/>
  <c r="F67" i="2"/>
  <c r="I67" i="2"/>
  <c r="E90" i="7"/>
  <c r="Q156" i="2"/>
  <c r="M24" i="10"/>
  <c r="N23" i="10"/>
  <c r="Q4" i="18"/>
  <c r="Q29" i="18"/>
  <c r="Q8" i="18"/>
  <c r="Q31" i="18"/>
  <c r="Q7" i="18"/>
  <c r="Q36" i="18"/>
  <c r="Q40" i="18"/>
  <c r="Q25" i="18"/>
  <c r="Q37" i="18"/>
  <c r="Q43" i="18" s="1"/>
  <c r="H22" i="11" s="1"/>
  <c r="Q22" i="18"/>
  <c r="R5" i="18"/>
  <c r="Q17" i="18"/>
  <c r="Q28" i="18"/>
  <c r="Q41" i="18"/>
  <c r="Q30" i="18"/>
  <c r="Q24" i="18"/>
  <c r="Q20" i="18"/>
  <c r="Q26" i="18"/>
  <c r="Q19" i="18"/>
  <c r="Q9" i="18"/>
  <c r="Q10" i="18"/>
  <c r="Q12" i="18"/>
  <c r="Q14" i="18"/>
  <c r="Q32" i="18"/>
  <c r="Q38" i="18"/>
  <c r="Q39" i="18"/>
  <c r="Q27" i="18"/>
  <c r="Q11" i="18"/>
  <c r="Q23" i="18"/>
  <c r="Q18" i="18"/>
  <c r="Q13" i="18"/>
  <c r="Q21" i="18"/>
  <c r="Q16" i="18"/>
  <c r="Q15" i="18"/>
  <c r="Q6" i="18"/>
  <c r="E93" i="7"/>
  <c r="D94" i="7"/>
  <c r="E94" i="7" s="1"/>
  <c r="H94" i="7" s="1"/>
  <c r="E37" i="1"/>
  <c r="E38" i="1" s="1"/>
  <c r="E40" i="1" s="1"/>
  <c r="J40" i="10"/>
  <c r="I41" i="10"/>
  <c r="J35" i="10"/>
  <c r="I36" i="10"/>
  <c r="G145" i="2"/>
  <c r="K145" i="2"/>
  <c r="O145" i="2"/>
  <c r="H145" i="2"/>
  <c r="F145" i="2"/>
  <c r="M145" i="2"/>
  <c r="L145" i="2"/>
  <c r="L15" i="1" s="1"/>
  <c r="I145" i="2"/>
  <c r="N145" i="2"/>
  <c r="J145" i="2"/>
  <c r="P35" i="18"/>
  <c r="P47" i="18" s="1"/>
  <c r="H29" i="1" s="1"/>
  <c r="P33" i="18"/>
  <c r="P45" i="18" s="1"/>
  <c r="I28" i="1"/>
  <c r="N11" i="2"/>
  <c r="O11" i="2"/>
  <c r="L11" i="2"/>
  <c r="I11" i="2"/>
  <c r="H11" i="2"/>
  <c r="G11" i="2"/>
  <c r="M11" i="2"/>
  <c r="F11" i="2"/>
  <c r="K11" i="2"/>
  <c r="J11" i="2"/>
  <c r="F88" i="2"/>
  <c r="F89" i="2" s="1"/>
  <c r="F9" i="1" s="1"/>
  <c r="M88" i="2"/>
  <c r="M89" i="2" s="1"/>
  <c r="M9" i="1" s="1"/>
  <c r="I88" i="2"/>
  <c r="I89" i="2" s="1"/>
  <c r="I9" i="1" s="1"/>
  <c r="P88" i="2"/>
  <c r="P89" i="2" s="1"/>
  <c r="H88" i="2"/>
  <c r="H89" i="2" s="1"/>
  <c r="H9" i="1" s="1"/>
  <c r="L88" i="2"/>
  <c r="L89" i="2" s="1"/>
  <c r="L9" i="1" s="1"/>
  <c r="N88" i="2"/>
  <c r="N89" i="2" s="1"/>
  <c r="N9" i="1" s="1"/>
  <c r="O88" i="2"/>
  <c r="O89" i="2" s="1"/>
  <c r="O9" i="1" s="1"/>
  <c r="J88" i="2"/>
  <c r="J89" i="2" s="1"/>
  <c r="J9" i="1" s="1"/>
  <c r="G88" i="2"/>
  <c r="G89" i="2" s="1"/>
  <c r="G9" i="1" s="1"/>
  <c r="Q88" i="2"/>
  <c r="Q89" i="2" s="1"/>
  <c r="K88" i="2"/>
  <c r="K89" i="2" s="1"/>
  <c r="K9" i="1" s="1"/>
  <c r="X38" i="14"/>
  <c r="X39" i="14" s="1"/>
  <c r="J148" i="2"/>
  <c r="F148" i="2"/>
  <c r="F18" i="1" s="1"/>
  <c r="I148" i="2"/>
  <c r="G148" i="2"/>
  <c r="H148" i="2"/>
  <c r="M148" i="2"/>
  <c r="L148" i="2"/>
  <c r="N148" i="2"/>
  <c r="K148" i="2"/>
  <c r="O148" i="2"/>
  <c r="J15" i="1"/>
  <c r="F13" i="7"/>
  <c r="F16" i="7"/>
  <c r="F17" i="7"/>
  <c r="F19" i="7"/>
  <c r="F10" i="7"/>
  <c r="F18" i="7"/>
  <c r="F23" i="7"/>
  <c r="F14" i="7"/>
  <c r="F11" i="7"/>
  <c r="F12" i="7"/>
  <c r="F24" i="7"/>
  <c r="E6" i="7"/>
  <c r="F7" i="7"/>
  <c r="F22" i="7"/>
  <c r="F8" i="7"/>
  <c r="F20" i="7"/>
  <c r="F21" i="7"/>
  <c r="F9" i="7"/>
  <c r="F15" i="7"/>
  <c r="AA10" i="7"/>
  <c r="D20" i="7"/>
  <c r="G28" i="1"/>
  <c r="L8" i="10"/>
  <c r="M7" i="10"/>
  <c r="D55" i="5"/>
  <c r="AA45" i="5"/>
  <c r="G43" i="10"/>
  <c r="G55" i="10" s="1"/>
  <c r="G56" i="10" s="1"/>
  <c r="H42" i="10"/>
  <c r="H48" i="10"/>
  <c r="I47" i="10"/>
  <c r="K15" i="1"/>
  <c r="Q129" i="2"/>
  <c r="E55" i="7"/>
  <c r="H18" i="10"/>
  <c r="I17" i="10"/>
  <c r="J6" i="1"/>
  <c r="O6" i="1"/>
  <c r="L38" i="2"/>
  <c r="I38" i="2"/>
  <c r="F38" i="2"/>
  <c r="O38" i="2"/>
  <c r="M38" i="2"/>
  <c r="H38" i="2"/>
  <c r="J38" i="2"/>
  <c r="K38" i="2"/>
  <c r="N38" i="2"/>
  <c r="G38" i="2"/>
  <c r="Q21" i="2"/>
  <c r="E20" i="5"/>
  <c r="D23" i="5"/>
  <c r="G6" i="1"/>
  <c r="F6" i="1"/>
  <c r="M8" i="1"/>
  <c r="N8" i="1"/>
  <c r="J8" i="1"/>
  <c r="L121" i="2"/>
  <c r="G121" i="2"/>
  <c r="F121" i="2"/>
  <c r="K121" i="2"/>
  <c r="N121" i="2"/>
  <c r="I121" i="2"/>
  <c r="H121" i="2"/>
  <c r="J121" i="2"/>
  <c r="M121" i="2"/>
  <c r="O121" i="2"/>
  <c r="K18" i="1"/>
  <c r="J157" i="2"/>
  <c r="F157" i="2"/>
  <c r="L157" i="2"/>
  <c r="N157" i="2"/>
  <c r="I157" i="2"/>
  <c r="G157" i="2"/>
  <c r="O157" i="2"/>
  <c r="K157" i="2"/>
  <c r="M157" i="2"/>
  <c r="H157" i="2"/>
  <c r="I6" i="1"/>
  <c r="K6" i="1"/>
  <c r="L6" i="1"/>
  <c r="M6" i="1"/>
  <c r="G92" i="2"/>
  <c r="I92" i="2"/>
  <c r="O92" i="2"/>
  <c r="N92" i="2"/>
  <c r="L92" i="2"/>
  <c r="M92" i="2"/>
  <c r="K92" i="2"/>
  <c r="F92" i="2"/>
  <c r="H92" i="2"/>
  <c r="J92" i="2"/>
  <c r="I10" i="10"/>
  <c r="J9" i="10"/>
  <c r="F37" i="1"/>
  <c r="E9" i="11" s="1"/>
  <c r="F24" i="1"/>
  <c r="H6" i="1"/>
  <c r="N6" i="1"/>
  <c r="O8" i="1"/>
  <c r="K8" i="1"/>
  <c r="L8" i="1"/>
  <c r="H8" i="1"/>
  <c r="Q35" i="18" l="1"/>
  <c r="Y21" i="14"/>
  <c r="F39" i="1"/>
  <c r="F53" i="10"/>
  <c r="F54" i="10" s="1"/>
  <c r="Q42" i="18"/>
  <c r="O48" i="18"/>
  <c r="G39" i="1"/>
  <c r="Q44" i="18"/>
  <c r="Q47" i="18" s="1"/>
  <c r="I29" i="1" s="1"/>
  <c r="I26" i="10"/>
  <c r="J25" i="10"/>
  <c r="J36" i="10"/>
  <c r="K35" i="10"/>
  <c r="Q34" i="18"/>
  <c r="P80" i="2"/>
  <c r="Q81" i="2"/>
  <c r="P81" i="2" s="1"/>
  <c r="E55" i="5"/>
  <c r="Q48" i="2"/>
  <c r="D58" i="5"/>
  <c r="H43" i="10"/>
  <c r="H55" i="10" s="1"/>
  <c r="H56" i="10" s="1"/>
  <c r="I42" i="10"/>
  <c r="G65" i="2"/>
  <c r="G80" i="2" s="1"/>
  <c r="G81" i="2" s="1"/>
  <c r="N65" i="2"/>
  <c r="O65" i="2"/>
  <c r="L65" i="2"/>
  <c r="L80" i="2" s="1"/>
  <c r="L81" i="2" s="1"/>
  <c r="K65" i="2"/>
  <c r="K80" i="2" s="1"/>
  <c r="K81" i="2" s="1"/>
  <c r="F65" i="2"/>
  <c r="F80" i="2" s="1"/>
  <c r="F81" i="2" s="1"/>
  <c r="J65" i="2"/>
  <c r="J80" i="2" s="1"/>
  <c r="J81" i="2" s="1"/>
  <c r="I65" i="2"/>
  <c r="I80" i="2" s="1"/>
  <c r="I81" i="2" s="1"/>
  <c r="H65" i="2"/>
  <c r="H80" i="2" s="1"/>
  <c r="H81" i="2" s="1"/>
  <c r="M65" i="2"/>
  <c r="M80" i="2" s="1"/>
  <c r="M81" i="2" s="1"/>
  <c r="J41" i="10"/>
  <c r="K40" i="10"/>
  <c r="G37" i="1"/>
  <c r="F9" i="11" s="1"/>
  <c r="G24" i="1"/>
  <c r="H21" i="1"/>
  <c r="P129" i="2"/>
  <c r="Q134" i="2"/>
  <c r="Q33" i="18"/>
  <c r="R4" i="18"/>
  <c r="R23" i="18"/>
  <c r="S5" i="18"/>
  <c r="R40" i="18"/>
  <c r="R19" i="18"/>
  <c r="R39" i="18"/>
  <c r="R18" i="18"/>
  <c r="R14" i="18"/>
  <c r="R27" i="18"/>
  <c r="R36" i="18"/>
  <c r="R16" i="18"/>
  <c r="R7" i="18"/>
  <c r="R28" i="18"/>
  <c r="R21" i="18"/>
  <c r="R41" i="18"/>
  <c r="R31" i="18"/>
  <c r="R22" i="18"/>
  <c r="R32" i="18"/>
  <c r="R9" i="18"/>
  <c r="R24" i="18"/>
  <c r="R25" i="18"/>
  <c r="R11" i="18"/>
  <c r="R20" i="18"/>
  <c r="R29" i="18"/>
  <c r="R37" i="18"/>
  <c r="R43" i="18" s="1"/>
  <c r="I22" i="11" s="1"/>
  <c r="R17" i="18"/>
  <c r="R30" i="18"/>
  <c r="R38" i="18"/>
  <c r="R44" i="18" s="1"/>
  <c r="R6" i="18"/>
  <c r="R33" i="18" s="1"/>
  <c r="R12" i="18"/>
  <c r="R10" i="18"/>
  <c r="R15" i="18"/>
  <c r="R26" i="18"/>
  <c r="R13" i="18"/>
  <c r="R8" i="18"/>
  <c r="I50" i="10"/>
  <c r="J49" i="10"/>
  <c r="P156" i="2"/>
  <c r="Q161" i="2"/>
  <c r="G15" i="1"/>
  <c r="Z3" i="14"/>
  <c r="Z16" i="14"/>
  <c r="Z27" i="14"/>
  <c r="Z11" i="14"/>
  <c r="Z26" i="14"/>
  <c r="Z9" i="14"/>
  <c r="Z20" i="14"/>
  <c r="Z17" i="14"/>
  <c r="Z18" i="14"/>
  <c r="AA4" i="14"/>
  <c r="Z31" i="14"/>
  <c r="Z6" i="14"/>
  <c r="Z37" i="14"/>
  <c r="Z35" i="14"/>
  <c r="Z28" i="14"/>
  <c r="Z33" i="14"/>
  <c r="Z24" i="14"/>
  <c r="Z30" i="14"/>
  <c r="Z8" i="14"/>
  <c r="Z19" i="14"/>
  <c r="Z13" i="14"/>
  <c r="Z12" i="14"/>
  <c r="Z10" i="14"/>
  <c r="Z25" i="14"/>
  <c r="Z7" i="14"/>
  <c r="Z36" i="14"/>
  <c r="Z29" i="14"/>
  <c r="Z5" i="14"/>
  <c r="Z15" i="14"/>
  <c r="Z34" i="14"/>
  <c r="G16" i="10"/>
  <c r="G53" i="10" s="1"/>
  <c r="G54" i="10" s="1"/>
  <c r="H15" i="10"/>
  <c r="I48" i="10"/>
  <c r="J47" i="10"/>
  <c r="X22" i="14"/>
  <c r="H22" i="1" s="1"/>
  <c r="H24" i="1" s="1"/>
  <c r="Y38" i="14"/>
  <c r="G21" i="11"/>
  <c r="G20" i="11" s="1"/>
  <c r="G25" i="11" s="1"/>
  <c r="P46" i="18"/>
  <c r="J34" i="10"/>
  <c r="K33" i="10"/>
  <c r="O80" i="2"/>
  <c r="O81" i="2" s="1"/>
  <c r="J17" i="10"/>
  <c r="I18" i="10"/>
  <c r="N80" i="2"/>
  <c r="N81" i="2" s="1"/>
  <c r="N7" i="10"/>
  <c r="M8" i="10"/>
  <c r="N24" i="10"/>
  <c r="O23" i="10"/>
  <c r="O24" i="10" s="1"/>
  <c r="P24" i="10" s="1"/>
  <c r="E20" i="7"/>
  <c r="Q102" i="2"/>
  <c r="D23" i="7"/>
  <c r="N18" i="1"/>
  <c r="O18" i="1"/>
  <c r="Y14" i="14"/>
  <c r="Y22" i="14" s="1"/>
  <c r="I22" i="1" s="1"/>
  <c r="Y32" i="14"/>
  <c r="H27" i="1"/>
  <c r="K27" i="1"/>
  <c r="G27" i="1"/>
  <c r="N27" i="1"/>
  <c r="F27" i="1"/>
  <c r="J18" i="1"/>
  <c r="I18" i="1"/>
  <c r="G18" i="1"/>
  <c r="F13" i="1"/>
  <c r="G13" i="1"/>
  <c r="N16" i="1"/>
  <c r="J16" i="1"/>
  <c r="M16" i="1"/>
  <c r="F16" i="1"/>
  <c r="L16" i="1"/>
  <c r="J10" i="10"/>
  <c r="K9" i="10"/>
  <c r="N13" i="1"/>
  <c r="H13" i="1"/>
  <c r="M13" i="1"/>
  <c r="L13" i="1"/>
  <c r="K13" i="1"/>
  <c r="I13" i="1"/>
  <c r="M27" i="1"/>
  <c r="O27" i="1"/>
  <c r="I27" i="1"/>
  <c r="L27" i="1"/>
  <c r="J27" i="1"/>
  <c r="L18" i="1"/>
  <c r="E23" i="5"/>
  <c r="D24" i="5"/>
  <c r="E24" i="5" s="1"/>
  <c r="H24" i="5" s="1"/>
  <c r="P21" i="2"/>
  <c r="Q26" i="2"/>
  <c r="G16" i="1"/>
  <c r="K16" i="1"/>
  <c r="H16" i="1"/>
  <c r="O16" i="1"/>
  <c r="I16" i="1"/>
  <c r="M18" i="1"/>
  <c r="O13" i="1"/>
  <c r="J13" i="1"/>
  <c r="J48" i="10" l="1"/>
  <c r="K47" i="10"/>
  <c r="R35" i="18"/>
  <c r="R47" i="18" s="1"/>
  <c r="J29" i="1" s="1"/>
  <c r="R42" i="18"/>
  <c r="P134" i="2"/>
  <c r="Q135" i="2"/>
  <c r="P135" i="2" s="1"/>
  <c r="K25" i="10"/>
  <c r="J26" i="10"/>
  <c r="O7" i="10"/>
  <c r="O8" i="10" s="1"/>
  <c r="N8" i="10"/>
  <c r="Y39" i="14"/>
  <c r="F129" i="2"/>
  <c r="F134" i="2" s="1"/>
  <c r="F135" i="2" s="1"/>
  <c r="H129" i="2"/>
  <c r="H134" i="2" s="1"/>
  <c r="H135" i="2" s="1"/>
  <c r="G129" i="2"/>
  <c r="G134" i="2" s="1"/>
  <c r="G135" i="2" s="1"/>
  <c r="K129" i="2"/>
  <c r="K134" i="2" s="1"/>
  <c r="K135" i="2" s="1"/>
  <c r="M129" i="2"/>
  <c r="M134" i="2" s="1"/>
  <c r="M135" i="2" s="1"/>
  <c r="O129" i="2"/>
  <c r="O134" i="2" s="1"/>
  <c r="O135" i="2" s="1"/>
  <c r="I129" i="2"/>
  <c r="I134" i="2" s="1"/>
  <c r="I135" i="2" s="1"/>
  <c r="L129" i="2"/>
  <c r="L134" i="2" s="1"/>
  <c r="L135" i="2" s="1"/>
  <c r="N129" i="2"/>
  <c r="N134" i="2" s="1"/>
  <c r="N135" i="2" s="1"/>
  <c r="J129" i="2"/>
  <c r="J134" i="2" s="1"/>
  <c r="J135" i="2" s="1"/>
  <c r="D59" i="5"/>
  <c r="E59" i="5" s="1"/>
  <c r="H59" i="5" s="1"/>
  <c r="E58" i="5"/>
  <c r="AA3" i="14"/>
  <c r="AA7" i="14"/>
  <c r="AA35" i="14"/>
  <c r="AA6" i="14"/>
  <c r="AA10" i="14"/>
  <c r="AA11" i="14"/>
  <c r="AA19" i="14"/>
  <c r="AA25" i="14"/>
  <c r="AA5" i="14"/>
  <c r="AA37" i="14"/>
  <c r="AA33" i="14"/>
  <c r="AA24" i="14"/>
  <c r="AA34" i="14"/>
  <c r="AA13" i="14"/>
  <c r="AA8" i="14"/>
  <c r="AA29" i="14"/>
  <c r="AA15" i="14"/>
  <c r="AA20" i="14"/>
  <c r="AA27" i="14"/>
  <c r="AA30" i="14"/>
  <c r="AA31" i="14"/>
  <c r="AA12" i="14"/>
  <c r="AA26" i="14"/>
  <c r="AA16" i="14"/>
  <c r="AA36" i="14"/>
  <c r="AB4" i="14"/>
  <c r="AA18" i="14"/>
  <c r="AA28" i="14"/>
  <c r="AA17" i="14"/>
  <c r="AA9" i="14"/>
  <c r="P161" i="2"/>
  <c r="Q162" i="2"/>
  <c r="P162" i="2" s="1"/>
  <c r="H37" i="1"/>
  <c r="G9" i="11" s="1"/>
  <c r="P48" i="2"/>
  <c r="Q53" i="2"/>
  <c r="R45" i="18"/>
  <c r="X40" i="14"/>
  <c r="J18" i="10"/>
  <c r="K17" i="10"/>
  <c r="I15" i="10"/>
  <c r="H16" i="10"/>
  <c r="H53" i="10" s="1"/>
  <c r="H54" i="10" s="1"/>
  <c r="S4" i="18"/>
  <c r="S24" i="18"/>
  <c r="S18" i="18"/>
  <c r="S41" i="18"/>
  <c r="S27" i="18"/>
  <c r="S29" i="18"/>
  <c r="S10" i="18"/>
  <c r="S30" i="18"/>
  <c r="S17" i="18"/>
  <c r="S14" i="18"/>
  <c r="S13" i="18"/>
  <c r="S15" i="18"/>
  <c r="S40" i="18"/>
  <c r="S25" i="18"/>
  <c r="S28" i="18"/>
  <c r="S32" i="18"/>
  <c r="S38" i="18"/>
  <c r="S12" i="18"/>
  <c r="S9" i="18"/>
  <c r="S23" i="18"/>
  <c r="S22" i="18"/>
  <c r="S20" i="18"/>
  <c r="S8" i="18"/>
  <c r="S26" i="18"/>
  <c r="S21" i="18"/>
  <c r="S16" i="18"/>
  <c r="S39" i="18"/>
  <c r="S37" i="18"/>
  <c r="S43" i="18" s="1"/>
  <c r="J22" i="11" s="1"/>
  <c r="S11" i="18"/>
  <c r="S36" i="18"/>
  <c r="T5" i="18"/>
  <c r="S31" i="18"/>
  <c r="S6" i="18"/>
  <c r="S19" i="18"/>
  <c r="S7" i="18"/>
  <c r="M156" i="2"/>
  <c r="M161" i="2" s="1"/>
  <c r="M162" i="2" s="1"/>
  <c r="F156" i="2"/>
  <c r="F161" i="2" s="1"/>
  <c r="F162" i="2" s="1"/>
  <c r="O156" i="2"/>
  <c r="O161" i="2" s="1"/>
  <c r="O162" i="2" s="1"/>
  <c r="I156" i="2"/>
  <c r="I161" i="2" s="1"/>
  <c r="I162" i="2" s="1"/>
  <c r="H156" i="2"/>
  <c r="H161" i="2" s="1"/>
  <c r="H162" i="2" s="1"/>
  <c r="K156" i="2"/>
  <c r="K161" i="2" s="1"/>
  <c r="K162" i="2" s="1"/>
  <c r="G156" i="2"/>
  <c r="G161" i="2" s="1"/>
  <c r="G162" i="2" s="1"/>
  <c r="N156" i="2"/>
  <c r="N161" i="2" s="1"/>
  <c r="N162" i="2" s="1"/>
  <c r="J156" i="2"/>
  <c r="J161" i="2" s="1"/>
  <c r="J162" i="2" s="1"/>
  <c r="L156" i="2"/>
  <c r="L161" i="2" s="1"/>
  <c r="L162" i="2" s="1"/>
  <c r="E23" i="7"/>
  <c r="D24" i="7"/>
  <c r="E24" i="7" s="1"/>
  <c r="H24" i="7" s="1"/>
  <c r="L33" i="10"/>
  <c r="K34" i="10"/>
  <c r="Q46" i="18"/>
  <c r="H21" i="11"/>
  <c r="H20" i="11" s="1"/>
  <c r="H25" i="11" s="1"/>
  <c r="Z32" i="14"/>
  <c r="J50" i="10"/>
  <c r="K49" i="10"/>
  <c r="K41" i="10"/>
  <c r="L40" i="10"/>
  <c r="K36" i="10"/>
  <c r="L35" i="10"/>
  <c r="P102" i="2"/>
  <c r="Q107" i="2"/>
  <c r="Z21" i="14"/>
  <c r="P48" i="18"/>
  <c r="H39" i="1"/>
  <c r="Z14" i="14"/>
  <c r="Z38" i="14"/>
  <c r="R34" i="18"/>
  <c r="Q45" i="18"/>
  <c r="J42" i="10"/>
  <c r="I43" i="10"/>
  <c r="I55" i="10" s="1"/>
  <c r="I56" i="10" s="1"/>
  <c r="I21" i="2"/>
  <c r="L21" i="2"/>
  <c r="F21" i="2"/>
  <c r="J21" i="2"/>
  <c r="K21" i="2"/>
  <c r="M21" i="2"/>
  <c r="H21" i="2"/>
  <c r="O21" i="2"/>
  <c r="G21" i="2"/>
  <c r="N21" i="2"/>
  <c r="K10" i="10"/>
  <c r="L9" i="10"/>
  <c r="P26" i="2"/>
  <c r="Q27" i="2"/>
  <c r="P27" i="2" s="1"/>
  <c r="Z22" i="14" l="1"/>
  <c r="J22" i="1" s="1"/>
  <c r="S34" i="18"/>
  <c r="Z39" i="14"/>
  <c r="AA14" i="14"/>
  <c r="P8" i="10"/>
  <c r="Q108" i="2"/>
  <c r="P108" i="2" s="1"/>
  <c r="P107" i="2"/>
  <c r="I39" i="1"/>
  <c r="Q48" i="18"/>
  <c r="M102" i="2"/>
  <c r="M107" i="2" s="1"/>
  <c r="M108" i="2" s="1"/>
  <c r="N102" i="2"/>
  <c r="N107" i="2" s="1"/>
  <c r="N108" i="2" s="1"/>
  <c r="I102" i="2"/>
  <c r="I107" i="2" s="1"/>
  <c r="I108" i="2" s="1"/>
  <c r="L102" i="2"/>
  <c r="L107" i="2" s="1"/>
  <c r="L108" i="2" s="1"/>
  <c r="G102" i="2"/>
  <c r="G107" i="2" s="1"/>
  <c r="G108" i="2" s="1"/>
  <c r="K102" i="2"/>
  <c r="K107" i="2" s="1"/>
  <c r="K108" i="2" s="1"/>
  <c r="F102" i="2"/>
  <c r="F107" i="2" s="1"/>
  <c r="F108" i="2" s="1"/>
  <c r="J102" i="2"/>
  <c r="J107" i="2" s="1"/>
  <c r="J108" i="2" s="1"/>
  <c r="H102" i="2"/>
  <c r="H107" i="2" s="1"/>
  <c r="H108" i="2" s="1"/>
  <c r="O102" i="2"/>
  <c r="O107" i="2" s="1"/>
  <c r="O108" i="2" s="1"/>
  <c r="L25" i="10"/>
  <c r="K26" i="10"/>
  <c r="AA21" i="14"/>
  <c r="AA22" i="14" s="1"/>
  <c r="K22" i="1" s="1"/>
  <c r="J21" i="11"/>
  <c r="J20" i="11" s="1"/>
  <c r="J25" i="11" s="1"/>
  <c r="S46" i="18"/>
  <c r="S35" i="18"/>
  <c r="J15" i="10"/>
  <c r="I16" i="10"/>
  <c r="L17" i="10"/>
  <c r="K18" i="10"/>
  <c r="S33" i="18"/>
  <c r="AB3" i="14"/>
  <c r="AB20" i="14"/>
  <c r="AB24" i="14"/>
  <c r="AB33" i="14"/>
  <c r="AB25" i="14"/>
  <c r="AB28" i="14"/>
  <c r="AB37" i="14"/>
  <c r="AB16" i="14"/>
  <c r="AB17" i="14"/>
  <c r="AB6" i="14"/>
  <c r="AB8" i="14"/>
  <c r="AB7" i="14"/>
  <c r="AB34" i="14"/>
  <c r="AB11" i="14"/>
  <c r="AB5" i="14"/>
  <c r="AB19" i="14"/>
  <c r="AB10" i="14"/>
  <c r="AB36" i="14"/>
  <c r="AB29" i="14"/>
  <c r="AB9" i="14"/>
  <c r="AB27" i="14"/>
  <c r="AB18" i="14"/>
  <c r="AB35" i="14"/>
  <c r="AB31" i="14"/>
  <c r="AB12" i="14"/>
  <c r="AB26" i="14"/>
  <c r="AB13" i="14"/>
  <c r="AB30" i="14"/>
  <c r="AC4" i="14"/>
  <c r="AB15" i="14"/>
  <c r="L41" i="10"/>
  <c r="M40" i="10"/>
  <c r="K48" i="10"/>
  <c r="L47" i="10"/>
  <c r="L34" i="10"/>
  <c r="M33" i="10"/>
  <c r="K42" i="10"/>
  <c r="J43" i="10"/>
  <c r="J55" i="10" s="1"/>
  <c r="J56" i="10" s="1"/>
  <c r="AA32" i="14"/>
  <c r="R46" i="18"/>
  <c r="I21" i="11"/>
  <c r="I20" i="11" s="1"/>
  <c r="I25" i="11" s="1"/>
  <c r="S42" i="18"/>
  <c r="Q54" i="2"/>
  <c r="P54" i="2" s="1"/>
  <c r="E54" i="2" s="1"/>
  <c r="P53" i="2"/>
  <c r="AA38" i="14"/>
  <c r="M35" i="10"/>
  <c r="L36" i="10"/>
  <c r="K50" i="10"/>
  <c r="L49" i="10"/>
  <c r="J21" i="1"/>
  <c r="J37" i="1" s="1"/>
  <c r="I9" i="11" s="1"/>
  <c r="Z40" i="14"/>
  <c r="T4" i="18"/>
  <c r="T24" i="18"/>
  <c r="T15" i="18"/>
  <c r="T41" i="18"/>
  <c r="T7" i="18"/>
  <c r="T9" i="18"/>
  <c r="T28" i="18"/>
  <c r="T20" i="18"/>
  <c r="T18" i="18"/>
  <c r="T16" i="18"/>
  <c r="T40" i="18"/>
  <c r="T25" i="18"/>
  <c r="T39" i="18"/>
  <c r="T31" i="18"/>
  <c r="T29" i="18"/>
  <c r="T27" i="18"/>
  <c r="T26" i="18"/>
  <c r="T19" i="18"/>
  <c r="T38" i="18"/>
  <c r="T44" i="18" s="1"/>
  <c r="T23" i="18"/>
  <c r="T17" i="18"/>
  <c r="T6" i="18"/>
  <c r="T12" i="18"/>
  <c r="T37" i="18"/>
  <c r="T43" i="18" s="1"/>
  <c r="K22" i="11" s="1"/>
  <c r="T10" i="18"/>
  <c r="T11" i="18"/>
  <c r="T14" i="18"/>
  <c r="T8" i="18"/>
  <c r="T36" i="18"/>
  <c r="T42" i="18" s="1"/>
  <c r="T30" i="18"/>
  <c r="T13" i="18"/>
  <c r="T32" i="18"/>
  <c r="U5" i="18"/>
  <c r="T22" i="18"/>
  <c r="T21" i="18"/>
  <c r="S44" i="18"/>
  <c r="L48" i="2"/>
  <c r="L53" i="2" s="1"/>
  <c r="L54" i="2" s="1"/>
  <c r="N48" i="2"/>
  <c r="N53" i="2" s="1"/>
  <c r="N54" i="2" s="1"/>
  <c r="G48" i="2"/>
  <c r="G53" i="2" s="1"/>
  <c r="G54" i="2" s="1"/>
  <c r="K48" i="2"/>
  <c r="K53" i="2" s="1"/>
  <c r="K54" i="2" s="1"/>
  <c r="O48" i="2"/>
  <c r="O53" i="2" s="1"/>
  <c r="O54" i="2" s="1"/>
  <c r="F48" i="2"/>
  <c r="F53" i="2" s="1"/>
  <c r="F54" i="2" s="1"/>
  <c r="I48" i="2"/>
  <c r="I53" i="2" s="1"/>
  <c r="I54" i="2" s="1"/>
  <c r="H48" i="2"/>
  <c r="H53" i="2" s="1"/>
  <c r="H54" i="2" s="1"/>
  <c r="M48" i="2"/>
  <c r="M53" i="2" s="1"/>
  <c r="M54" i="2" s="1"/>
  <c r="J48" i="2"/>
  <c r="J53" i="2" s="1"/>
  <c r="J54" i="2" s="1"/>
  <c r="Y40" i="14"/>
  <c r="I21" i="1"/>
  <c r="M9" i="10"/>
  <c r="L10" i="10"/>
  <c r="N26" i="1"/>
  <c r="N26" i="2"/>
  <c r="N27" i="2" s="1"/>
  <c r="O26" i="1"/>
  <c r="O26" i="2"/>
  <c r="O27" i="2" s="1"/>
  <c r="M26" i="2"/>
  <c r="M27" i="2" s="1"/>
  <c r="J26" i="2"/>
  <c r="J27" i="2" s="1"/>
  <c r="L26" i="1"/>
  <c r="L26" i="2"/>
  <c r="L27" i="2" s="1"/>
  <c r="G26" i="1"/>
  <c r="G31" i="1" s="1"/>
  <c r="G26" i="2"/>
  <c r="G27" i="2" s="1"/>
  <c r="H26" i="1"/>
  <c r="H26" i="2"/>
  <c r="H27" i="2" s="1"/>
  <c r="K26" i="2"/>
  <c r="K27" i="2" s="1"/>
  <c r="F26" i="2"/>
  <c r="F27" i="2" s="1"/>
  <c r="I26" i="1"/>
  <c r="I26" i="2"/>
  <c r="I27" i="2" s="1"/>
  <c r="S45" i="18" l="1"/>
  <c r="M26" i="1"/>
  <c r="I37" i="1"/>
  <c r="H9" i="11" s="1"/>
  <c r="I24" i="1"/>
  <c r="J39" i="1"/>
  <c r="R48" i="18"/>
  <c r="AC3" i="14"/>
  <c r="AC31" i="14"/>
  <c r="AC7" i="14"/>
  <c r="AC11" i="14"/>
  <c r="AC15" i="14"/>
  <c r="AC10" i="14"/>
  <c r="AC19" i="14"/>
  <c r="AC13" i="14"/>
  <c r="AC5" i="14"/>
  <c r="AC30" i="14"/>
  <c r="AD4" i="14"/>
  <c r="AC9" i="14"/>
  <c r="AC35" i="14"/>
  <c r="AC8" i="14"/>
  <c r="AC18" i="14"/>
  <c r="AC29" i="14"/>
  <c r="AC12" i="14"/>
  <c r="AC16" i="14"/>
  <c r="AC37" i="14"/>
  <c r="AC28" i="14"/>
  <c r="AC24" i="14"/>
  <c r="AC6" i="14"/>
  <c r="AC17" i="14"/>
  <c r="AC20" i="14"/>
  <c r="AC33" i="14"/>
  <c r="AC27" i="14"/>
  <c r="AC25" i="14"/>
  <c r="AC34" i="14"/>
  <c r="AC26" i="14"/>
  <c r="AC36" i="14"/>
  <c r="AB38" i="14"/>
  <c r="AB14" i="14"/>
  <c r="AB32" i="14"/>
  <c r="T33" i="18"/>
  <c r="T45" i="18" s="1"/>
  <c r="L50" i="10"/>
  <c r="M49" i="10"/>
  <c r="L26" i="10"/>
  <c r="M25" i="10"/>
  <c r="U4" i="18"/>
  <c r="U18" i="18"/>
  <c r="U30" i="18"/>
  <c r="U7" i="18"/>
  <c r="U8" i="18"/>
  <c r="U24" i="18"/>
  <c r="U12" i="18"/>
  <c r="U40" i="18"/>
  <c r="U13" i="18"/>
  <c r="U19" i="18"/>
  <c r="U15" i="18"/>
  <c r="U38" i="18"/>
  <c r="U26" i="18"/>
  <c r="U14" i="18"/>
  <c r="V5" i="18"/>
  <c r="U32" i="18"/>
  <c r="U37" i="18"/>
  <c r="U29" i="18"/>
  <c r="U9" i="18"/>
  <c r="U23" i="18"/>
  <c r="U31" i="18"/>
  <c r="U36" i="18"/>
  <c r="U20" i="18"/>
  <c r="U39" i="18"/>
  <c r="U17" i="18"/>
  <c r="U21" i="18"/>
  <c r="U6" i="18"/>
  <c r="U11" i="18"/>
  <c r="U22" i="18"/>
  <c r="U16" i="18"/>
  <c r="U25" i="18"/>
  <c r="U27" i="18"/>
  <c r="U28" i="18"/>
  <c r="U10" i="18"/>
  <c r="U41" i="18"/>
  <c r="K43" i="10"/>
  <c r="K55" i="10" s="1"/>
  <c r="K56" i="10" s="1"/>
  <c r="L42" i="10"/>
  <c r="M34" i="10"/>
  <c r="N33" i="10"/>
  <c r="T34" i="18"/>
  <c r="M36" i="10"/>
  <c r="N35" i="10"/>
  <c r="AA39" i="14"/>
  <c r="M47" i="10"/>
  <c r="L48" i="10"/>
  <c r="M17" i="10"/>
  <c r="L18" i="10"/>
  <c r="J24" i="1"/>
  <c r="I53" i="10"/>
  <c r="I54" i="10" s="1"/>
  <c r="T35" i="18"/>
  <c r="T47" i="18" s="1"/>
  <c r="L29" i="1" s="1"/>
  <c r="N40" i="10"/>
  <c r="M41" i="10"/>
  <c r="J16" i="10"/>
  <c r="J53" i="10" s="1"/>
  <c r="J54" i="10" s="1"/>
  <c r="K15" i="10"/>
  <c r="S47" i="18"/>
  <c r="K29" i="1" s="1"/>
  <c r="F26" i="1"/>
  <c r="F31" i="1" s="1"/>
  <c r="E6" i="11" s="1"/>
  <c r="E15" i="11" s="1"/>
  <c r="E26" i="11" s="1"/>
  <c r="F5" i="11" s="1"/>
  <c r="J26" i="1"/>
  <c r="K26" i="1"/>
  <c r="AB21" i="14"/>
  <c r="K39" i="1"/>
  <c r="F6" i="11"/>
  <c r="G32" i="1"/>
  <c r="G34" i="1" s="1"/>
  <c r="G38" i="1" s="1"/>
  <c r="G40" i="1" s="1"/>
  <c r="M10" i="10"/>
  <c r="N9" i="10"/>
  <c r="U42" i="18" l="1"/>
  <c r="F32" i="1"/>
  <c r="F34" i="1" s="1"/>
  <c r="F38" i="1" s="1"/>
  <c r="F40" i="1" s="1"/>
  <c r="M48" i="10"/>
  <c r="N47" i="10"/>
  <c r="S48" i="18"/>
  <c r="K21" i="11"/>
  <c r="K20" i="11" s="1"/>
  <c r="K25" i="11" s="1"/>
  <c r="T46" i="18"/>
  <c r="L43" i="10"/>
  <c r="L55" i="10" s="1"/>
  <c r="L56" i="10" s="1"/>
  <c r="M42" i="10"/>
  <c r="U44" i="18"/>
  <c r="AC21" i="14"/>
  <c r="K16" i="10"/>
  <c r="K53" i="10" s="1"/>
  <c r="K54" i="10" s="1"/>
  <c r="L15" i="10"/>
  <c r="N17" i="10"/>
  <c r="M18" i="10"/>
  <c r="N25" i="10"/>
  <c r="M26" i="10"/>
  <c r="M50" i="10"/>
  <c r="N49" i="10"/>
  <c r="AC38" i="14"/>
  <c r="AD3" i="14"/>
  <c r="AD13" i="14"/>
  <c r="AD34" i="14"/>
  <c r="AD12" i="14"/>
  <c r="AD6" i="14"/>
  <c r="AD17" i="14"/>
  <c r="AD5" i="14"/>
  <c r="AD26" i="14"/>
  <c r="AD10" i="14"/>
  <c r="AD7" i="14"/>
  <c r="AD35" i="14"/>
  <c r="AD31" i="14"/>
  <c r="AD25" i="14"/>
  <c r="AD15" i="14"/>
  <c r="AD36" i="14"/>
  <c r="AD28" i="14"/>
  <c r="AD24" i="14"/>
  <c r="AD37" i="14"/>
  <c r="AD20" i="14"/>
  <c r="AD18" i="14"/>
  <c r="AD8" i="14"/>
  <c r="AD16" i="14"/>
  <c r="AE4" i="14"/>
  <c r="AD33" i="14"/>
  <c r="AD29" i="14"/>
  <c r="AD30" i="14"/>
  <c r="AD27" i="14"/>
  <c r="AD9" i="14"/>
  <c r="AD11" i="14"/>
  <c r="AD19" i="14"/>
  <c r="O40" i="10"/>
  <c r="O41" i="10" s="1"/>
  <c r="P41" i="10" s="1"/>
  <c r="N41" i="10"/>
  <c r="U43" i="18"/>
  <c r="L22" i="11" s="1"/>
  <c r="U35" i="18"/>
  <c r="U47" i="18" s="1"/>
  <c r="M29" i="1" s="1"/>
  <c r="AB22" i="14"/>
  <c r="L22" i="1" s="1"/>
  <c r="AC32" i="14"/>
  <c r="U34" i="18"/>
  <c r="AC14" i="14"/>
  <c r="N36" i="10"/>
  <c r="O35" i="10"/>
  <c r="O36" i="10" s="1"/>
  <c r="U33" i="18"/>
  <c r="U45" i="18" s="1"/>
  <c r="V4" i="18"/>
  <c r="V13" i="18"/>
  <c r="V36" i="18"/>
  <c r="V28" i="18"/>
  <c r="V15" i="18"/>
  <c r="V30" i="18"/>
  <c r="V39" i="18"/>
  <c r="V9" i="18"/>
  <c r="V26" i="18"/>
  <c r="V17" i="18"/>
  <c r="W5" i="18"/>
  <c r="V10" i="18"/>
  <c r="V19" i="18"/>
  <c r="V20" i="18"/>
  <c r="V23" i="18"/>
  <c r="V21" i="18"/>
  <c r="V32" i="18"/>
  <c r="V41" i="18"/>
  <c r="V44" i="18" s="1"/>
  <c r="V7" i="18"/>
  <c r="V22" i="18"/>
  <c r="V12" i="18"/>
  <c r="V31" i="18"/>
  <c r="V25" i="18"/>
  <c r="V37" i="18"/>
  <c r="V24" i="18"/>
  <c r="V27" i="18"/>
  <c r="V38" i="18"/>
  <c r="V14" i="18"/>
  <c r="V29" i="18"/>
  <c r="V11" i="18"/>
  <c r="V6" i="18"/>
  <c r="V8" i="18"/>
  <c r="V18" i="18"/>
  <c r="V40" i="18"/>
  <c r="V16" i="18"/>
  <c r="AB39" i="14"/>
  <c r="AA40" i="14"/>
  <c r="K21" i="1"/>
  <c r="O33" i="10"/>
  <c r="O34" i="10" s="1"/>
  <c r="P34" i="10" s="1"/>
  <c r="N34" i="10"/>
  <c r="O9" i="10"/>
  <c r="O10" i="10" s="1"/>
  <c r="N10" i="10"/>
  <c r="F15" i="11"/>
  <c r="F26" i="11" s="1"/>
  <c r="G5" i="11" s="1"/>
  <c r="V34" i="18" l="1"/>
  <c r="V33" i="18"/>
  <c r="AD38" i="14"/>
  <c r="AC22" i="14"/>
  <c r="M22" i="1" s="1"/>
  <c r="AD21" i="14"/>
  <c r="L21" i="11"/>
  <c r="L20" i="11" s="1"/>
  <c r="L25" i="11" s="1"/>
  <c r="U46" i="18"/>
  <c r="M21" i="11"/>
  <c r="AC39" i="14"/>
  <c r="N42" i="10"/>
  <c r="M43" i="10"/>
  <c r="AE3" i="14"/>
  <c r="AE29" i="14"/>
  <c r="AE33" i="14"/>
  <c r="AE16" i="14"/>
  <c r="AE36" i="14"/>
  <c r="AE7" i="14"/>
  <c r="AE9" i="14"/>
  <c r="AE6" i="14"/>
  <c r="AE35" i="14"/>
  <c r="AE27" i="14"/>
  <c r="AE25" i="14"/>
  <c r="AE13" i="14"/>
  <c r="AE11" i="14"/>
  <c r="AE18" i="14"/>
  <c r="AE12" i="14"/>
  <c r="AE15" i="14"/>
  <c r="AE28" i="14"/>
  <c r="AE5" i="14"/>
  <c r="AE24" i="14"/>
  <c r="AE30" i="14"/>
  <c r="AE34" i="14"/>
  <c r="AE19" i="14"/>
  <c r="AE20" i="14"/>
  <c r="AE10" i="14"/>
  <c r="AE8" i="14"/>
  <c r="AE31" i="14"/>
  <c r="AE37" i="14"/>
  <c r="AE26" i="14"/>
  <c r="AE17" i="14"/>
  <c r="N50" i="10"/>
  <c r="O49" i="10"/>
  <c r="O50" i="10" s="1"/>
  <c r="P50" i="10" s="1"/>
  <c r="T48" i="18"/>
  <c r="L39" i="1"/>
  <c r="K37" i="1"/>
  <c r="J9" i="11" s="1"/>
  <c r="K24" i="1"/>
  <c r="V42" i="18"/>
  <c r="V45" i="18" s="1"/>
  <c r="N26" i="10"/>
  <c r="O25" i="10"/>
  <c r="O26" i="10" s="1"/>
  <c r="AD14" i="14"/>
  <c r="N48" i="10"/>
  <c r="O47" i="10"/>
  <c r="O48" i="10" s="1"/>
  <c r="V35" i="18"/>
  <c r="V47" i="18" s="1"/>
  <c r="N29" i="1" s="1"/>
  <c r="N18" i="10"/>
  <c r="P18" i="10" s="1"/>
  <c r="O17" i="10"/>
  <c r="O18" i="10" s="1"/>
  <c r="V43" i="18"/>
  <c r="M22" i="11" s="1"/>
  <c r="AD32" i="14"/>
  <c r="L16" i="10"/>
  <c r="L53" i="10" s="1"/>
  <c r="L54" i="10" s="1"/>
  <c r="M15" i="10"/>
  <c r="AB40" i="14"/>
  <c r="L21" i="1"/>
  <c r="L24" i="1" s="1"/>
  <c r="W21" i="18"/>
  <c r="W10" i="18"/>
  <c r="W24" i="18"/>
  <c r="W18" i="18"/>
  <c r="W7" i="18"/>
  <c r="W9" i="18"/>
  <c r="W39" i="18"/>
  <c r="W13" i="18"/>
  <c r="W29" i="18"/>
  <c r="W8" i="18"/>
  <c r="W23" i="18"/>
  <c r="W26" i="18"/>
  <c r="W19" i="18"/>
  <c r="W22" i="18"/>
  <c r="W37" i="18"/>
  <c r="W17" i="18"/>
  <c r="W16" i="18"/>
  <c r="W28" i="18"/>
  <c r="W36" i="18"/>
  <c r="W42" i="18" s="1"/>
  <c r="W20" i="18"/>
  <c r="X5" i="18"/>
  <c r="W40" i="18"/>
  <c r="W14" i="18"/>
  <c r="W27" i="18"/>
  <c r="W4" i="18"/>
  <c r="W15" i="18"/>
  <c r="W25" i="18"/>
  <c r="W41" i="18"/>
  <c r="W30" i="18"/>
  <c r="W11" i="18"/>
  <c r="W6" i="18"/>
  <c r="W32" i="18"/>
  <c r="W12" i="18"/>
  <c r="W38" i="18"/>
  <c r="W31" i="18"/>
  <c r="P36" i="10"/>
  <c r="P10" i="10"/>
  <c r="W43" i="18" l="1"/>
  <c r="N22" i="11" s="1"/>
  <c r="W33" i="18"/>
  <c r="W45" i="18" s="1"/>
  <c r="W34" i="18"/>
  <c r="M55" i="10"/>
  <c r="M56" i="10" s="1"/>
  <c r="O42" i="10"/>
  <c r="O43" i="10" s="1"/>
  <c r="O55" i="10" s="1"/>
  <c r="O56" i="10" s="1"/>
  <c r="N43" i="10"/>
  <c r="N55" i="10" s="1"/>
  <c r="N56" i="10" s="1"/>
  <c r="AC40" i="14"/>
  <c r="M21" i="1"/>
  <c r="AE14" i="14"/>
  <c r="V46" i="18"/>
  <c r="AE32" i="14"/>
  <c r="M20" i="11"/>
  <c r="M25" i="11" s="1"/>
  <c r="L37" i="1"/>
  <c r="K9" i="11" s="1"/>
  <c r="P48" i="10"/>
  <c r="M39" i="1"/>
  <c r="U48" i="18"/>
  <c r="L72" i="10"/>
  <c r="L76" i="10" s="1"/>
  <c r="L85" i="10" s="1"/>
  <c r="L86" i="10" s="1"/>
  <c r="M25" i="1" s="1"/>
  <c r="G72" i="10"/>
  <c r="G76" i="10" s="1"/>
  <c r="G85" i="10" s="1"/>
  <c r="G86" i="10" s="1"/>
  <c r="H25" i="1" s="1"/>
  <c r="H31" i="1" s="1"/>
  <c r="N72" i="10"/>
  <c r="N76" i="10" s="1"/>
  <c r="N85" i="10" s="1"/>
  <c r="N86" i="10" s="1"/>
  <c r="O25" i="1" s="1"/>
  <c r="I72" i="10"/>
  <c r="I76" i="10" s="1"/>
  <c r="I85" i="10" s="1"/>
  <c r="I86" i="10" s="1"/>
  <c r="J25" i="1" s="1"/>
  <c r="J31" i="1" s="1"/>
  <c r="H72" i="10"/>
  <c r="H76" i="10" s="1"/>
  <c r="H85" i="10" s="1"/>
  <c r="H86" i="10" s="1"/>
  <c r="I25" i="1" s="1"/>
  <c r="I31" i="1" s="1"/>
  <c r="M72" i="10"/>
  <c r="M76" i="10" s="1"/>
  <c r="M85" i="10" s="1"/>
  <c r="M86" i="10" s="1"/>
  <c r="N25" i="1" s="1"/>
  <c r="J72" i="10"/>
  <c r="J76" i="10" s="1"/>
  <c r="J85" i="10" s="1"/>
  <c r="J86" i="10" s="1"/>
  <c r="K25" i="1" s="1"/>
  <c r="K31" i="1" s="1"/>
  <c r="K72" i="10"/>
  <c r="K76" i="10" s="1"/>
  <c r="K85" i="10" s="1"/>
  <c r="K86" i="10" s="1"/>
  <c r="L25" i="1" s="1"/>
  <c r="L31" i="1" s="1"/>
  <c r="W44" i="18"/>
  <c r="W35" i="18"/>
  <c r="W47" i="18" s="1"/>
  <c r="O29" i="1" s="1"/>
  <c r="AE21" i="14"/>
  <c r="AE22" i="14" s="1"/>
  <c r="O22" i="1" s="1"/>
  <c r="AD22" i="14"/>
  <c r="N22" i="1" s="1"/>
  <c r="X27" i="18"/>
  <c r="X40" i="18"/>
  <c r="X8" i="18"/>
  <c r="X18" i="18"/>
  <c r="X26" i="18"/>
  <c r="X19" i="18"/>
  <c r="X16" i="18"/>
  <c r="X15" i="18"/>
  <c r="Y5" i="18"/>
  <c r="X12" i="18"/>
  <c r="X21" i="18"/>
  <c r="X38" i="18"/>
  <c r="X28" i="18"/>
  <c r="X22" i="18"/>
  <c r="X14" i="18"/>
  <c r="X7" i="18"/>
  <c r="X17" i="18"/>
  <c r="X20" i="18"/>
  <c r="X11" i="18"/>
  <c r="X31" i="18"/>
  <c r="X9" i="18"/>
  <c r="X36" i="18"/>
  <c r="X24" i="18"/>
  <c r="X4" i="18"/>
  <c r="X37" i="18"/>
  <c r="X43" i="18" s="1"/>
  <c r="X41" i="18"/>
  <c r="X6" i="18"/>
  <c r="X13" i="18"/>
  <c r="X30" i="18"/>
  <c r="X23" i="18"/>
  <c r="X39" i="18"/>
  <c r="X25" i="18"/>
  <c r="X10" i="18"/>
  <c r="X29" i="18"/>
  <c r="X32" i="18"/>
  <c r="M16" i="10"/>
  <c r="M53" i="10" s="1"/>
  <c r="M54" i="10" s="1"/>
  <c r="N15" i="10"/>
  <c r="AE38" i="14"/>
  <c r="AE39" i="14" s="1"/>
  <c r="M24" i="1"/>
  <c r="P26" i="10"/>
  <c r="AD39" i="14"/>
  <c r="K6" i="11" l="1"/>
  <c r="L32" i="1"/>
  <c r="L34" i="1" s="1"/>
  <c r="L38" i="1" s="1"/>
  <c r="L40" i="1" s="1"/>
  <c r="J6" i="11"/>
  <c r="K32" i="1"/>
  <c r="K34" i="1" s="1"/>
  <c r="K38" i="1" s="1"/>
  <c r="K40" i="1" s="1"/>
  <c r="X33" i="18"/>
  <c r="X35" i="18"/>
  <c r="X47" i="18" s="1"/>
  <c r="N39" i="1"/>
  <c r="V48" i="18"/>
  <c r="G6" i="11"/>
  <c r="G15" i="11" s="1"/>
  <c r="G26" i="11" s="1"/>
  <c r="H5" i="11" s="1"/>
  <c r="H32" i="1"/>
  <c r="H34" i="1" s="1"/>
  <c r="H38" i="1" s="1"/>
  <c r="H40" i="1" s="1"/>
  <c r="M37" i="1"/>
  <c r="L9" i="11" s="1"/>
  <c r="M31" i="1"/>
  <c r="N16" i="10"/>
  <c r="N53" i="10" s="1"/>
  <c r="N54" i="10" s="1"/>
  <c r="O15" i="10"/>
  <c r="O16" i="10" s="1"/>
  <c r="X44" i="18"/>
  <c r="X42" i="18"/>
  <c r="Y4" i="18"/>
  <c r="Y12" i="18"/>
  <c r="Y18" i="18"/>
  <c r="Y8" i="18"/>
  <c r="Y14" i="18"/>
  <c r="Y16" i="18"/>
  <c r="Y22" i="18"/>
  <c r="Y40" i="18"/>
  <c r="Y25" i="18"/>
  <c r="Y21" i="18"/>
  <c r="Y38" i="18"/>
  <c r="Y7" i="18"/>
  <c r="Y29" i="18"/>
  <c r="Y27" i="18"/>
  <c r="Z5" i="18"/>
  <c r="Y41" i="18"/>
  <c r="Y13" i="18"/>
  <c r="Y32" i="18"/>
  <c r="Y6" i="18"/>
  <c r="Y11" i="18"/>
  <c r="Y39" i="18"/>
  <c r="Y24" i="18"/>
  <c r="Y17" i="18"/>
  <c r="Y20" i="18"/>
  <c r="Y10" i="18"/>
  <c r="Y30" i="18"/>
  <c r="Y28" i="18"/>
  <c r="Y36" i="18"/>
  <c r="Y42" i="18" s="1"/>
  <c r="Y15" i="18"/>
  <c r="Y23" i="18"/>
  <c r="Y31" i="18"/>
  <c r="Y26" i="18"/>
  <c r="Y19" i="18"/>
  <c r="Y37" i="18"/>
  <c r="Y9" i="18"/>
  <c r="O21" i="1"/>
  <c r="AE40" i="14"/>
  <c r="P43" i="10"/>
  <c r="W46" i="18"/>
  <c r="N21" i="11"/>
  <c r="N20" i="11" s="1"/>
  <c r="N25" i="11" s="1"/>
  <c r="I32" i="1"/>
  <c r="I34" i="1" s="1"/>
  <c r="I38" i="1" s="1"/>
  <c r="I40" i="1" s="1"/>
  <c r="H6" i="11"/>
  <c r="N21" i="1"/>
  <c r="N24" i="1" s="1"/>
  <c r="AD40" i="14"/>
  <c r="X34" i="18"/>
  <c r="X46" i="18" s="1"/>
  <c r="X48" i="18" s="1"/>
  <c r="I6" i="11"/>
  <c r="J32" i="1"/>
  <c r="J34" i="1" s="1"/>
  <c r="J38" i="1" s="1"/>
  <c r="J40" i="1" s="1"/>
  <c r="Y43" i="18" l="1"/>
  <c r="L6" i="11"/>
  <c r="M32" i="1"/>
  <c r="M34" i="1" s="1"/>
  <c r="M38" i="1" s="1"/>
  <c r="M40" i="1" s="1"/>
  <c r="Y35" i="18"/>
  <c r="H15" i="11"/>
  <c r="H26" i="11" s="1"/>
  <c r="I5" i="11" s="1"/>
  <c r="I15" i="11" s="1"/>
  <c r="I26" i="11" s="1"/>
  <c r="J5" i="11" s="1"/>
  <c r="J15" i="11" s="1"/>
  <c r="J26" i="11" s="1"/>
  <c r="K5" i="11" s="1"/>
  <c r="K15" i="11" s="1"/>
  <c r="K26" i="11" s="1"/>
  <c r="L5" i="11" s="1"/>
  <c r="L15" i="11" s="1"/>
  <c r="L26" i="11" s="1"/>
  <c r="M5" i="11" s="1"/>
  <c r="W48" i="18"/>
  <c r="O39" i="1"/>
  <c r="O37" i="1"/>
  <c r="N9" i="11" s="1"/>
  <c r="Y34" i="18"/>
  <c r="Y46" i="18" s="1"/>
  <c r="Y44" i="18"/>
  <c r="O24" i="1"/>
  <c r="O31" i="1" s="1"/>
  <c r="X45" i="18"/>
  <c r="P16" i="10"/>
  <c r="O53" i="10"/>
  <c r="O54" i="10" s="1"/>
  <c r="Z19" i="18"/>
  <c r="Z22" i="18"/>
  <c r="Z8" i="18"/>
  <c r="Z39" i="18"/>
  <c r="Z36" i="18"/>
  <c r="Z42" i="18" s="1"/>
  <c r="Z13" i="18"/>
  <c r="Z16" i="18"/>
  <c r="Z23" i="18"/>
  <c r="Z25" i="18"/>
  <c r="Z17" i="18"/>
  <c r="Z18" i="18"/>
  <c r="Z21" i="18"/>
  <c r="Z9" i="18"/>
  <c r="Z29" i="18"/>
  <c r="Z40" i="18"/>
  <c r="Z20" i="18"/>
  <c r="Z10" i="18"/>
  <c r="Z30" i="18"/>
  <c r="Z15" i="18"/>
  <c r="Z12" i="18"/>
  <c r="Z27" i="18"/>
  <c r="Z26" i="18"/>
  <c r="Z37" i="18"/>
  <c r="Z38" i="18"/>
  <c r="Z28" i="18"/>
  <c r="AA5" i="18"/>
  <c r="Z7" i="18"/>
  <c r="Z32" i="18"/>
  <c r="Z14" i="18"/>
  <c r="Z11" i="18"/>
  <c r="Z24" i="18"/>
  <c r="Z4" i="18"/>
  <c r="Z41" i="18"/>
  <c r="Z31" i="18"/>
  <c r="Z6" i="18"/>
  <c r="N37" i="1"/>
  <c r="M9" i="11" s="1"/>
  <c r="N31" i="1"/>
  <c r="Y33" i="18"/>
  <c r="Y45" i="18" s="1"/>
  <c r="N6" i="11" l="1"/>
  <c r="O32" i="1"/>
  <c r="O34" i="1" s="1"/>
  <c r="O38" i="1" s="1"/>
  <c r="O40" i="1" s="1"/>
  <c r="Z35" i="18"/>
  <c r="Z34" i="18"/>
  <c r="AA32" i="18"/>
  <c r="AA40" i="18"/>
  <c r="AA31" i="18"/>
  <c r="AA30" i="18"/>
  <c r="AA9" i="18"/>
  <c r="AA6" i="18"/>
  <c r="AA20" i="18"/>
  <c r="AA8" i="18"/>
  <c r="AA13" i="18"/>
  <c r="AA16" i="18"/>
  <c r="AA12" i="18"/>
  <c r="AA21" i="18"/>
  <c r="AA24" i="18"/>
  <c r="AA38" i="18"/>
  <c r="AA23" i="18"/>
  <c r="AA26" i="18"/>
  <c r="AA37" i="18"/>
  <c r="AA29" i="18"/>
  <c r="AA4" i="18"/>
  <c r="AA19" i="18"/>
  <c r="AA27" i="18"/>
  <c r="AA7" i="18"/>
  <c r="AB5" i="18"/>
  <c r="AA25" i="18"/>
  <c r="AA15" i="18"/>
  <c r="AA22" i="18"/>
  <c r="AA39" i="18"/>
  <c r="AA41" i="18"/>
  <c r="AA17" i="18"/>
  <c r="AA18" i="18"/>
  <c r="AA11" i="18"/>
  <c r="AA14" i="18"/>
  <c r="AA28" i="18"/>
  <c r="AA36" i="18"/>
  <c r="AA10" i="18"/>
  <c r="M6" i="11"/>
  <c r="M15" i="11" s="1"/>
  <c r="M26" i="11" s="1"/>
  <c r="N5" i="11" s="1"/>
  <c r="N15" i="11" s="1"/>
  <c r="N26" i="11" s="1"/>
  <c r="N32" i="1"/>
  <c r="N34" i="1" s="1"/>
  <c r="N38" i="1" s="1"/>
  <c r="N40" i="1" s="1"/>
  <c r="Z44" i="18"/>
  <c r="Y47" i="18"/>
  <c r="Y48" i="18" s="1"/>
  <c r="Z43" i="18"/>
  <c r="Z33" i="18"/>
  <c r="Z45" i="18" s="1"/>
  <c r="AA44" i="18" l="1"/>
  <c r="AB21" i="18"/>
  <c r="AB19" i="18"/>
  <c r="AB6" i="18"/>
  <c r="AB14" i="18"/>
  <c r="AB39" i="18"/>
  <c r="AC5" i="18"/>
  <c r="AB10" i="18"/>
  <c r="AB8" i="18"/>
  <c r="AB7" i="18"/>
  <c r="AB4" i="18"/>
  <c r="AB12" i="18"/>
  <c r="AB15" i="18"/>
  <c r="AB26" i="18"/>
  <c r="AB13" i="18"/>
  <c r="AB20" i="18"/>
  <c r="AB18" i="18"/>
  <c r="AB17" i="18"/>
  <c r="AB38" i="18"/>
  <c r="AB36" i="18"/>
  <c r="AB42" i="18" s="1"/>
  <c r="AB41" i="18"/>
  <c r="AB24" i="18"/>
  <c r="AB37" i="18"/>
  <c r="AB40" i="18"/>
  <c r="AB9" i="18"/>
  <c r="AB30" i="18"/>
  <c r="AB31" i="18"/>
  <c r="AB25" i="18"/>
  <c r="AB22" i="18"/>
  <c r="AB27" i="18"/>
  <c r="AB16" i="18"/>
  <c r="AB28" i="18"/>
  <c r="AB32" i="18"/>
  <c r="AB23" i="18"/>
  <c r="AB29" i="18"/>
  <c r="AB11" i="18"/>
  <c r="Z46" i="18"/>
  <c r="AA34" i="18"/>
  <c r="AA35" i="18"/>
  <c r="AA47" i="18" s="1"/>
  <c r="Z47" i="18"/>
  <c r="AA42" i="18"/>
  <c r="AA33" i="18"/>
  <c r="AA45" i="18" s="1"/>
  <c r="AA43" i="18"/>
  <c r="AB34" i="18" l="1"/>
  <c r="AB35" i="18"/>
  <c r="AB44" i="18"/>
  <c r="AC38" i="18"/>
  <c r="AC8" i="18"/>
  <c r="AD5" i="18"/>
  <c r="AC16" i="18"/>
  <c r="AC12" i="18"/>
  <c r="AC36" i="18"/>
  <c r="AC28" i="18"/>
  <c r="AC32" i="18"/>
  <c r="AC18" i="18"/>
  <c r="AC25" i="18"/>
  <c r="AC29" i="18"/>
  <c r="AC40" i="18"/>
  <c r="AC41" i="18"/>
  <c r="AC13" i="18"/>
  <c r="AC24" i="18"/>
  <c r="AC19" i="18"/>
  <c r="AC37" i="18"/>
  <c r="AC21" i="18"/>
  <c r="AC9" i="18"/>
  <c r="AC6" i="18"/>
  <c r="AC10" i="18"/>
  <c r="AC4" i="18"/>
  <c r="AC30" i="18"/>
  <c r="AC31" i="18"/>
  <c r="AC17" i="18"/>
  <c r="AC20" i="18"/>
  <c r="AC23" i="18"/>
  <c r="AC7" i="18"/>
  <c r="AC27" i="18"/>
  <c r="AC39" i="18"/>
  <c r="AC14" i="18"/>
  <c r="AC22" i="18"/>
  <c r="AC11" i="18"/>
  <c r="AC26" i="18"/>
  <c r="AC15" i="18"/>
  <c r="AB33" i="18"/>
  <c r="AB45" i="18" s="1"/>
  <c r="AA46" i="18"/>
  <c r="AA48" i="18" s="1"/>
  <c r="Z48" i="18"/>
  <c r="AB43" i="18"/>
  <c r="AC43" i="18" l="1"/>
  <c r="AC33" i="18"/>
  <c r="AC42" i="18"/>
  <c r="AC34" i="18"/>
  <c r="AD21" i="18"/>
  <c r="AD11" i="18"/>
  <c r="AD24" i="18"/>
  <c r="AD8" i="18"/>
  <c r="AD22" i="18"/>
  <c r="AD27" i="18"/>
  <c r="AD15" i="18"/>
  <c r="AD29" i="18"/>
  <c r="AD32" i="18"/>
  <c r="AD12" i="18"/>
  <c r="AD37" i="18"/>
  <c r="AD41" i="18"/>
  <c r="AD6" i="18"/>
  <c r="AD28" i="18"/>
  <c r="AD36" i="18"/>
  <c r="AD7" i="18"/>
  <c r="AD9" i="18"/>
  <c r="AD17" i="18"/>
  <c r="AD39" i="18"/>
  <c r="AD25" i="18"/>
  <c r="AD19" i="18"/>
  <c r="AD20" i="18"/>
  <c r="AD26" i="18"/>
  <c r="AD14" i="18"/>
  <c r="AD38" i="18"/>
  <c r="AD44" i="18" s="1"/>
  <c r="AD10" i="18"/>
  <c r="AD23" i="18"/>
  <c r="AD31" i="18"/>
  <c r="AD18" i="18"/>
  <c r="AD30" i="18"/>
  <c r="AD16" i="18"/>
  <c r="AD13" i="18"/>
  <c r="AD4" i="18"/>
  <c r="AE5" i="18"/>
  <c r="AD40" i="18"/>
  <c r="AC35" i="18"/>
  <c r="AC44" i="18"/>
  <c r="AB47" i="18"/>
  <c r="AB46" i="18"/>
  <c r="AD43" i="18" l="1"/>
  <c r="AC45" i="18"/>
  <c r="AD35" i="18"/>
  <c r="AD33" i="18"/>
  <c r="AC46" i="18"/>
  <c r="AD42" i="18"/>
  <c r="AC47" i="18"/>
  <c r="AD34" i="18"/>
  <c r="AD46" i="18" s="1"/>
  <c r="AB48" i="18"/>
  <c r="AE4" i="18"/>
  <c r="AE21" i="18"/>
  <c r="AE38" i="18"/>
  <c r="AE11" i="18"/>
  <c r="AE16" i="18"/>
  <c r="AE23" i="18"/>
  <c r="AE39" i="18"/>
  <c r="AE29" i="18"/>
  <c r="AE41" i="18"/>
  <c r="AE7" i="18"/>
  <c r="AE12" i="18"/>
  <c r="AE31" i="18"/>
  <c r="AE22" i="18"/>
  <c r="AE6" i="18"/>
  <c r="AE26" i="18"/>
  <c r="AE27" i="18"/>
  <c r="AE8" i="18"/>
  <c r="AE18" i="18"/>
  <c r="AE19" i="18"/>
  <c r="AE9" i="18"/>
  <c r="AE30" i="18"/>
  <c r="AE13" i="18"/>
  <c r="AF5" i="18"/>
  <c r="AE28" i="18"/>
  <c r="AE25" i="18"/>
  <c r="AE15" i="18"/>
  <c r="AE20" i="18"/>
  <c r="AE37" i="18"/>
  <c r="AE40" i="18"/>
  <c r="AE32" i="18"/>
  <c r="AE10" i="18"/>
  <c r="AE17" i="18"/>
  <c r="AE24" i="18"/>
  <c r="AE14" i="18"/>
  <c r="AE36" i="18"/>
  <c r="AE42" i="18" s="1"/>
  <c r="AE43" i="18" l="1"/>
  <c r="AF22" i="18"/>
  <c r="AG22" i="18" s="1"/>
  <c r="AF32" i="18"/>
  <c r="AG32" i="18" s="1"/>
  <c r="AF24" i="18"/>
  <c r="AF8" i="18"/>
  <c r="AF12" i="18"/>
  <c r="AF39" i="18"/>
  <c r="AF10" i="18"/>
  <c r="AG10" i="18" s="1"/>
  <c r="AF16" i="18"/>
  <c r="AG16" i="18" s="1"/>
  <c r="AF15" i="18"/>
  <c r="AF7" i="18"/>
  <c r="AF31" i="18"/>
  <c r="AG31" i="18" s="1"/>
  <c r="AF4" i="18"/>
  <c r="AF41" i="18"/>
  <c r="AG41" i="18" s="1"/>
  <c r="AF30" i="18"/>
  <c r="AF28" i="18"/>
  <c r="AG28" i="18" s="1"/>
  <c r="AF18" i="18"/>
  <c r="AF19" i="18"/>
  <c r="AG19" i="18" s="1"/>
  <c r="AF37" i="18"/>
  <c r="AF36" i="18"/>
  <c r="AF42" i="18" s="1"/>
  <c r="AF6" i="18"/>
  <c r="AF26" i="18"/>
  <c r="AG26" i="18" s="1"/>
  <c r="AF23" i="18"/>
  <c r="AG23" i="18" s="1"/>
  <c r="AF13" i="18"/>
  <c r="AG13" i="18" s="1"/>
  <c r="AF27" i="18"/>
  <c r="AF11" i="18"/>
  <c r="AG11" i="18" s="1"/>
  <c r="AF20" i="18"/>
  <c r="AG20" i="18" s="1"/>
  <c r="AF17" i="18"/>
  <c r="AG17" i="18" s="1"/>
  <c r="AF29" i="18"/>
  <c r="AG29" i="18" s="1"/>
  <c r="AF25" i="18"/>
  <c r="AG25" i="18" s="1"/>
  <c r="AF14" i="18"/>
  <c r="AG14" i="18" s="1"/>
  <c r="AF40" i="18"/>
  <c r="AG40" i="18" s="1"/>
  <c r="AF9" i="18"/>
  <c r="AF21" i="18"/>
  <c r="AF38" i="18"/>
  <c r="AF44" i="18" s="1"/>
  <c r="AE35" i="18"/>
  <c r="AC48" i="18"/>
  <c r="AE34" i="18"/>
  <c r="AE46" i="18" s="1"/>
  <c r="AD45" i="18"/>
  <c r="AE44" i="18"/>
  <c r="AE33" i="18"/>
  <c r="AE45" i="18" s="1"/>
  <c r="AD47" i="18"/>
  <c r="AD48" i="18" s="1"/>
  <c r="AG44" i="18" l="1"/>
  <c r="AF34" i="18"/>
  <c r="AG7" i="18"/>
  <c r="AF43" i="18"/>
  <c r="AG43" i="18" s="1"/>
  <c r="AG37" i="18"/>
  <c r="AF35" i="18"/>
  <c r="AG8" i="18"/>
  <c r="AG38" i="18"/>
  <c r="AF33" i="18"/>
  <c r="AF45" i="18" s="1"/>
  <c r="AE47" i="18"/>
  <c r="AE48" i="18" s="1"/>
  <c r="AF47" i="18" l="1"/>
  <c r="AG47" i="18" s="1"/>
  <c r="AG35" i="18"/>
  <c r="AF46" i="18"/>
  <c r="AG34" i="18"/>
  <c r="AF48" i="18" l="1"/>
  <c r="AG48" i="18" s="1"/>
  <c r="AG46"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U42" authorId="0" shapeId="0" xr:uid="{00000000-0006-0000-0400-000001000000}">
      <text>
        <r>
          <rPr>
            <sz val="12"/>
            <color indexed="81"/>
            <rFont val="ＭＳ 明朝"/>
            <family val="1"/>
            <charset val="128"/>
          </rPr>
          <t>　農機具等については、償却費整理表を参考として、該当年度へ投資額（新規投資及び更新分）を入力して下さい。
　農地等取得は予定年度に取得予定額を、その他投資については、運転資金等を借入で調達予定している場合に入力して下さい。
　当該項目は、資金運用計画(ｼ-ﾄ名｢運用｣)で投資の項目に集計の上転記します。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B6" authorId="0" shapeId="0" xr:uid="{00000000-0006-0000-0700-000001000000}">
      <text>
        <r>
          <rPr>
            <b/>
            <sz val="11"/>
            <color indexed="81"/>
            <rFont val="ＭＳ Ｐゴシック"/>
            <family val="3"/>
            <charset val="128"/>
          </rPr>
          <t>沖縄県:</t>
        </r>
        <r>
          <rPr>
            <sz val="11"/>
            <color indexed="81"/>
            <rFont val="ＭＳ Ｐゴシック"/>
            <family val="3"/>
            <charset val="128"/>
          </rPr>
          <t xml:space="preserve">
サヤインゲン（節間伸長処理）を代用</t>
        </r>
      </text>
    </comment>
    <comment ref="A87" authorId="0" shapeId="0" xr:uid="{00000000-0006-0000-0700-000002000000}">
      <text>
        <r>
          <rPr>
            <sz val="11"/>
            <color indexed="81"/>
            <rFont val="ＭＳ 明朝"/>
            <family val="1"/>
            <charset val="128"/>
          </rPr>
          <t>１．当該資料は、改善計画作成時の雇用労賃の算出基礎資料として、あるいは作目によっては時期により過度に労働が集中する場合がある為、事前に実現可能な計画か否かをチェックするための基礎資料である。
２．不足する労働時間については、必ずしも雇用で賄う必要はなく家族で足りない分を増やす方法も考えられる。必要労働時間と上表の家族での確保可能労働時間との差が雇用で確保する雇用労働時間（不足分）である。
３．但し、本表は年間労働時間における試算であり、作目によっては１年間合計では足りるものの、農繁期など時期的に集中する場合においては雇用による対応が必要な場合があり得る。</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沖縄県</author>
  </authors>
  <commentList>
    <comment ref="E5" authorId="0" shapeId="0" xr:uid="{00000000-0006-0000-0900-000001000000}">
      <text>
        <r>
          <rPr>
            <b/>
            <sz val="9"/>
            <color indexed="81"/>
            <rFont val="ＭＳ Ｐゴシック"/>
            <family val="3"/>
            <charset val="128"/>
          </rPr>
          <t>沖縄県:</t>
        </r>
        <r>
          <rPr>
            <sz val="9"/>
            <color indexed="81"/>
            <rFont val="ＭＳ Ｐゴシック"/>
            <family val="3"/>
            <charset val="128"/>
          </rPr>
          <t xml:space="preserve">
</t>
        </r>
      </text>
    </comment>
  </commentList>
</comments>
</file>

<file path=xl/sharedStrings.xml><?xml version="1.0" encoding="utf-8"?>
<sst xmlns="http://schemas.openxmlformats.org/spreadsheetml/2006/main" count="1532" uniqueCount="479">
  <si>
    <t>作付面積</t>
    <rPh sb="0" eb="2">
      <t>サクツ</t>
    </rPh>
    <rPh sb="2" eb="4">
      <t>メンセキ</t>
    </rPh>
    <phoneticPr fontId="2"/>
  </si>
  <si>
    <t>雇用労賃</t>
    <rPh sb="0" eb="2">
      <t>コヨウ</t>
    </rPh>
    <rPh sb="2" eb="4">
      <t>ロウチン</t>
    </rPh>
    <phoneticPr fontId="2"/>
  </si>
  <si>
    <t>粗収入(Ａ）</t>
    <rPh sb="0" eb="1">
      <t>ソ</t>
    </rPh>
    <rPh sb="1" eb="3">
      <t>シュウニュウ</t>
    </rPh>
    <phoneticPr fontId="2"/>
  </si>
  <si>
    <t>２年次</t>
  </si>
  <si>
    <t>３年次</t>
  </si>
  <si>
    <t>４年次</t>
  </si>
  <si>
    <t>５年次</t>
  </si>
  <si>
    <t>６年次</t>
  </si>
  <si>
    <t>７年次</t>
  </si>
  <si>
    <t>８年次</t>
  </si>
  <si>
    <t>生産量</t>
    <rPh sb="0" eb="3">
      <t>セイサンリョウ</t>
    </rPh>
    <phoneticPr fontId="2"/>
  </si>
  <si>
    <t>販売量</t>
    <rPh sb="0" eb="3">
      <t>ハンバイリョウ</t>
    </rPh>
    <phoneticPr fontId="2"/>
  </si>
  <si>
    <t>種苗費</t>
    <rPh sb="0" eb="2">
      <t>シュビョウ</t>
    </rPh>
    <rPh sb="2" eb="3">
      <t>ヒ</t>
    </rPh>
    <phoneticPr fontId="2"/>
  </si>
  <si>
    <t>肥料費</t>
    <rPh sb="0" eb="2">
      <t>ヒリョウ</t>
    </rPh>
    <rPh sb="2" eb="3">
      <t>ヒ</t>
    </rPh>
    <phoneticPr fontId="2"/>
  </si>
  <si>
    <t>農薬費</t>
    <rPh sb="0" eb="2">
      <t>ノウヤク</t>
    </rPh>
    <rPh sb="2" eb="3">
      <t>ヒ</t>
    </rPh>
    <phoneticPr fontId="2"/>
  </si>
  <si>
    <t>水利費</t>
    <rPh sb="0" eb="2">
      <t>スイリ</t>
    </rPh>
    <rPh sb="2" eb="3">
      <t>ヒ</t>
    </rPh>
    <phoneticPr fontId="2"/>
  </si>
  <si>
    <t>建物・施設</t>
    <rPh sb="0" eb="2">
      <t>タテモノ</t>
    </rPh>
    <rPh sb="3" eb="5">
      <t>シセツ</t>
    </rPh>
    <phoneticPr fontId="2"/>
  </si>
  <si>
    <t>大農具</t>
    <rPh sb="0" eb="1">
      <t>ダイ</t>
    </rPh>
    <rPh sb="1" eb="3">
      <t>ノウグ</t>
    </rPh>
    <phoneticPr fontId="2"/>
  </si>
  <si>
    <t>手数料</t>
    <rPh sb="0" eb="2">
      <t>テスウ</t>
    </rPh>
    <rPh sb="2" eb="3">
      <t>リョウ</t>
    </rPh>
    <phoneticPr fontId="2"/>
  </si>
  <si>
    <t>農業所得（A）－（Ｂ)</t>
    <rPh sb="0" eb="2">
      <t>ノウギョウ</t>
    </rPh>
    <rPh sb="2" eb="4">
      <t>ショトク</t>
    </rPh>
    <phoneticPr fontId="2"/>
  </si>
  <si>
    <t>粗収入(Ａ）</t>
    <rPh sb="0" eb="1">
      <t>ソ</t>
    </rPh>
    <rPh sb="1" eb="3">
      <t>シュウニュウ</t>
    </rPh>
    <phoneticPr fontId="2"/>
  </si>
  <si>
    <t>備考</t>
    <rPh sb="0" eb="2">
      <t>ビコウ</t>
    </rPh>
    <phoneticPr fontId="2"/>
  </si>
  <si>
    <t>作付面積</t>
    <rPh sb="0" eb="2">
      <t>サクツ</t>
    </rPh>
    <rPh sb="2" eb="4">
      <t>メンセキ</t>
    </rPh>
    <phoneticPr fontId="2"/>
  </si>
  <si>
    <t>１年次</t>
    <rPh sb="1" eb="3">
      <t>ネンジ</t>
    </rPh>
    <phoneticPr fontId="2"/>
  </si>
  <si>
    <t>項目</t>
    <rPh sb="0" eb="2">
      <t>コウモク</t>
    </rPh>
    <phoneticPr fontId="2"/>
  </si>
  <si>
    <t>１人当たり</t>
    <rPh sb="1" eb="2">
      <t>ニン</t>
    </rPh>
    <rPh sb="2" eb="3">
      <t>ア</t>
    </rPh>
    <phoneticPr fontId="2"/>
  </si>
  <si>
    <t>食費</t>
    <rPh sb="0" eb="2">
      <t>ショクヒ</t>
    </rPh>
    <phoneticPr fontId="2"/>
  </si>
  <si>
    <t>被服費</t>
    <rPh sb="0" eb="3">
      <t>ヒフクヒ</t>
    </rPh>
    <phoneticPr fontId="2"/>
  </si>
  <si>
    <t>娯楽交際費</t>
    <rPh sb="0" eb="2">
      <t>ゴラク</t>
    </rPh>
    <rPh sb="2" eb="5">
      <t>コウサイヒ</t>
    </rPh>
    <phoneticPr fontId="2"/>
  </si>
  <si>
    <t>その他</t>
    <rPh sb="0" eb="3">
      <t>ソノタ</t>
    </rPh>
    <phoneticPr fontId="2"/>
  </si>
  <si>
    <t>合計</t>
    <rPh sb="0" eb="2">
      <t>ゴウケイ</t>
    </rPh>
    <phoneticPr fontId="2"/>
  </si>
  <si>
    <t>型式・構造</t>
    <rPh sb="0" eb="2">
      <t>カタシキ</t>
    </rPh>
    <rPh sb="3" eb="5">
      <t>コウゾウ</t>
    </rPh>
    <phoneticPr fontId="2"/>
  </si>
  <si>
    <t>新調価格</t>
    <rPh sb="0" eb="2">
      <t>シンチョウ</t>
    </rPh>
    <rPh sb="2" eb="4">
      <t>カカク</t>
    </rPh>
    <phoneticPr fontId="2"/>
  </si>
  <si>
    <t>生産額</t>
    <rPh sb="0" eb="2">
      <t>セイサン</t>
    </rPh>
    <rPh sb="2" eb="3">
      <t>ガク</t>
    </rPh>
    <phoneticPr fontId="2"/>
  </si>
  <si>
    <t>備考</t>
    <rPh sb="0" eb="2">
      <t>ビコウ</t>
    </rPh>
    <phoneticPr fontId="2"/>
  </si>
  <si>
    <t>区</t>
    <rPh sb="0" eb="1">
      <t>ク</t>
    </rPh>
    <phoneticPr fontId="2"/>
  </si>
  <si>
    <t>％</t>
    <phoneticPr fontId="2"/>
  </si>
  <si>
    <t>分</t>
    <rPh sb="0" eb="1">
      <t>ブン</t>
    </rPh>
    <phoneticPr fontId="2"/>
  </si>
  <si>
    <t>×</t>
    <phoneticPr fontId="2"/>
  </si>
  <si>
    <t>出荷期間</t>
    <rPh sb="0" eb="2">
      <t>シュッカ</t>
    </rPh>
    <rPh sb="2" eb="4">
      <t>キカン</t>
    </rPh>
    <phoneticPr fontId="2"/>
  </si>
  <si>
    <t>ケ月</t>
    <rPh sb="1" eb="2">
      <t>ツキ</t>
    </rPh>
    <phoneticPr fontId="2"/>
  </si>
  <si>
    <t>単価</t>
    <rPh sb="0" eb="2">
      <t>タンカ</t>
    </rPh>
    <phoneticPr fontId="2"/>
  </si>
  <si>
    <t>月</t>
    <rPh sb="0" eb="1">
      <t>ツキ</t>
    </rPh>
    <phoneticPr fontId="2"/>
  </si>
  <si>
    <t>畜力費</t>
    <rPh sb="0" eb="1">
      <t>チク</t>
    </rPh>
    <rPh sb="1" eb="2">
      <t>リョク</t>
    </rPh>
    <rPh sb="2" eb="3">
      <t>ヒ</t>
    </rPh>
    <phoneticPr fontId="2"/>
  </si>
  <si>
    <t>自作地地代</t>
    <rPh sb="0" eb="3">
      <t>ジサクチ</t>
    </rPh>
    <rPh sb="3" eb="5">
      <t>チダイ</t>
    </rPh>
    <phoneticPr fontId="2"/>
  </si>
  <si>
    <t>単価</t>
    <rPh sb="0" eb="2">
      <t>タンカ</t>
    </rPh>
    <phoneticPr fontId="2"/>
  </si>
  <si>
    <t>金額</t>
    <rPh sb="0" eb="2">
      <t>キンガク</t>
    </rPh>
    <phoneticPr fontId="2"/>
  </si>
  <si>
    <t>諸材料費合計</t>
    <rPh sb="0" eb="1">
      <t>ショ</t>
    </rPh>
    <rPh sb="1" eb="3">
      <t>ザイリョウ</t>
    </rPh>
    <rPh sb="3" eb="4">
      <t>ヒ</t>
    </rPh>
    <rPh sb="4" eb="6">
      <t>ゴウケイ</t>
    </rPh>
    <phoneticPr fontId="2"/>
  </si>
  <si>
    <t>％</t>
    <phoneticPr fontId="2"/>
  </si>
  <si>
    <t>肥料合計</t>
    <rPh sb="0" eb="2">
      <t>ヒリョウ</t>
    </rPh>
    <rPh sb="2" eb="4">
      <t>ゴウケイ</t>
    </rPh>
    <phoneticPr fontId="2"/>
  </si>
  <si>
    <t>支払利息</t>
    <rPh sb="0" eb="2">
      <t>シハライ</t>
    </rPh>
    <rPh sb="2" eb="4">
      <t>リソク</t>
    </rPh>
    <phoneticPr fontId="2"/>
  </si>
  <si>
    <t>粗　収　入</t>
  </si>
  <si>
    <t>９年次</t>
  </si>
  <si>
    <t>１０年次</t>
  </si>
  <si>
    <t>実績</t>
    <rPh sb="0" eb="2">
      <t>ジッセキ</t>
    </rPh>
    <phoneticPr fontId="2"/>
  </si>
  <si>
    <t>粗　収　入</t>
    <rPh sb="0" eb="1">
      <t>ソ</t>
    </rPh>
    <rPh sb="2" eb="5">
      <t>シュウニュウ</t>
    </rPh>
    <phoneticPr fontId="2"/>
  </si>
  <si>
    <t>種苗費</t>
    <rPh sb="0" eb="2">
      <t>シュビョウ</t>
    </rPh>
    <rPh sb="2" eb="3">
      <t>ヒ</t>
    </rPh>
    <phoneticPr fontId="2"/>
  </si>
  <si>
    <t>光熱動力費</t>
    <rPh sb="0" eb="2">
      <t>コウネツ</t>
    </rPh>
    <rPh sb="2" eb="5">
      <t>ドウリョクヒ</t>
    </rPh>
    <phoneticPr fontId="2"/>
  </si>
  <si>
    <t>諸材料費</t>
    <rPh sb="0" eb="1">
      <t>ショ</t>
    </rPh>
    <rPh sb="1" eb="3">
      <t>ザイリョウ</t>
    </rPh>
    <rPh sb="3" eb="4">
      <t>ヒ</t>
    </rPh>
    <phoneticPr fontId="2"/>
  </si>
  <si>
    <t>賃借料・小作料</t>
    <rPh sb="0" eb="3">
      <t>チンシャクリョウ</t>
    </rPh>
    <rPh sb="4" eb="7">
      <t>コサクリョウ</t>
    </rPh>
    <phoneticPr fontId="2"/>
  </si>
  <si>
    <t>建物・施設</t>
    <rPh sb="0" eb="2">
      <t>タテモノ</t>
    </rPh>
    <rPh sb="3" eb="5">
      <t>シセツ</t>
    </rPh>
    <phoneticPr fontId="2"/>
  </si>
  <si>
    <t>減価償却費</t>
    <rPh sb="0" eb="2">
      <t>ゲンカ</t>
    </rPh>
    <rPh sb="2" eb="5">
      <t>ショウキャクヒ</t>
    </rPh>
    <phoneticPr fontId="2"/>
  </si>
  <si>
    <t>大植物</t>
    <rPh sb="0" eb="1">
      <t>ダイ</t>
    </rPh>
    <rPh sb="1" eb="3">
      <t>ショクブツ</t>
    </rPh>
    <phoneticPr fontId="2"/>
  </si>
  <si>
    <t>修繕費</t>
    <rPh sb="0" eb="3">
      <t>シュウゼンヒ</t>
    </rPh>
    <phoneticPr fontId="2"/>
  </si>
  <si>
    <t>販売経費</t>
    <rPh sb="0" eb="2">
      <t>ハンバイ</t>
    </rPh>
    <rPh sb="2" eb="4">
      <t>ケイヒ</t>
    </rPh>
    <phoneticPr fontId="2"/>
  </si>
  <si>
    <t>配送運賃</t>
    <rPh sb="0" eb="2">
      <t>ハイソウ</t>
    </rPh>
    <rPh sb="2" eb="4">
      <t>ウンチン</t>
    </rPh>
    <phoneticPr fontId="2"/>
  </si>
  <si>
    <t>包装資材費</t>
    <rPh sb="0" eb="2">
      <t>ホウソウ</t>
    </rPh>
    <rPh sb="2" eb="5">
      <t>シザイヒ</t>
    </rPh>
    <phoneticPr fontId="2"/>
  </si>
  <si>
    <t>その他</t>
    <rPh sb="0" eb="3">
      <t>ソノタ</t>
    </rPh>
    <phoneticPr fontId="2"/>
  </si>
  <si>
    <t>経営費計（Ｂ）</t>
    <rPh sb="0" eb="1">
      <t>ケイヒ</t>
    </rPh>
    <rPh sb="1" eb="2">
      <t>エイ</t>
    </rPh>
    <rPh sb="2" eb="3">
      <t>ヒ</t>
    </rPh>
    <rPh sb="3" eb="4">
      <t>ケイ</t>
    </rPh>
    <phoneticPr fontId="2"/>
  </si>
  <si>
    <t>農外所得（Ｄ）</t>
    <rPh sb="0" eb="1">
      <t>ノウ</t>
    </rPh>
    <rPh sb="1" eb="2">
      <t>ガイ</t>
    </rPh>
    <rPh sb="2" eb="4">
      <t>ショトク</t>
    </rPh>
    <phoneticPr fontId="2"/>
  </si>
  <si>
    <t>農家所得Ｃ＋Ｄ＝Ｅ</t>
    <rPh sb="0" eb="2">
      <t>ノウカ</t>
    </rPh>
    <rPh sb="2" eb="4">
      <t>ショトク</t>
    </rPh>
    <phoneticPr fontId="2"/>
  </si>
  <si>
    <t>家計費Ｆ</t>
    <rPh sb="0" eb="3">
      <t>カケイヒ</t>
    </rPh>
    <phoneticPr fontId="2"/>
  </si>
  <si>
    <t>租税公課Ｇ</t>
    <rPh sb="0" eb="2">
      <t>ソゼイ</t>
    </rPh>
    <rPh sb="2" eb="3">
      <t>コウ</t>
    </rPh>
    <rPh sb="3" eb="4">
      <t>カ</t>
    </rPh>
    <phoneticPr fontId="2"/>
  </si>
  <si>
    <t>減価償却費Ｈ</t>
    <rPh sb="0" eb="2">
      <t>ゲンカ</t>
    </rPh>
    <rPh sb="2" eb="5">
      <t>ショウキャクヒ</t>
    </rPh>
    <phoneticPr fontId="2"/>
  </si>
  <si>
    <t>償還元金Ｊ</t>
    <rPh sb="0" eb="2">
      <t>ショウカン</t>
    </rPh>
    <rPh sb="2" eb="4">
      <t>ガンリキン</t>
    </rPh>
    <phoneticPr fontId="2"/>
  </si>
  <si>
    <t>農家経済余剰金Ｉ-Ｊ=ｋ</t>
    <rPh sb="0" eb="2">
      <t>ノウカ</t>
    </rPh>
    <rPh sb="2" eb="4">
      <t>ケイザイ</t>
    </rPh>
    <rPh sb="4" eb="6">
      <t>ヨジョウ</t>
    </rPh>
    <rPh sb="6" eb="7">
      <t>キン</t>
    </rPh>
    <phoneticPr fontId="2"/>
  </si>
  <si>
    <t>項目＼年度</t>
    <rPh sb="0" eb="2">
      <t>コウモク</t>
    </rPh>
    <rPh sb="3" eb="5">
      <t>ネンジ</t>
    </rPh>
    <phoneticPr fontId="2"/>
  </si>
  <si>
    <t>（単位：円）</t>
  </si>
  <si>
    <t>（１／２）</t>
  </si>
  <si>
    <t>（２／２）</t>
  </si>
  <si>
    <t>整理番号</t>
  </si>
  <si>
    <t>資金使途</t>
  </si>
  <si>
    <t>借入先</t>
  </si>
  <si>
    <t>農　　業　　負　　債</t>
  </si>
  <si>
    <t>小　　　計</t>
  </si>
  <si>
    <t>合　　　計</t>
  </si>
  <si>
    <t>償還財源(Ｅ-Ｆ－Ｇ)+Ｈ=Ｉ</t>
    <rPh sb="0" eb="2">
      <t>ショウカン</t>
    </rPh>
    <rPh sb="2" eb="4">
      <t>ザイゲン</t>
    </rPh>
    <phoneticPr fontId="2"/>
  </si>
  <si>
    <t>光熱動力費</t>
    <rPh sb="0" eb="2">
      <t>コウネツ</t>
    </rPh>
    <rPh sb="2" eb="5">
      <t>ドウリョクヒ</t>
    </rPh>
    <phoneticPr fontId="2"/>
  </si>
  <si>
    <t>諸材料費</t>
    <rPh sb="0" eb="1">
      <t>ショ</t>
    </rPh>
    <rPh sb="1" eb="3">
      <t>ザイリョウ</t>
    </rPh>
    <rPh sb="3" eb="4">
      <t>ヒ</t>
    </rPh>
    <phoneticPr fontId="2"/>
  </si>
  <si>
    <t>賃借料・小作料</t>
    <rPh sb="0" eb="3">
      <t>チンシャクリョウ</t>
    </rPh>
    <rPh sb="4" eb="7">
      <t>コサクリョウ</t>
    </rPh>
    <phoneticPr fontId="2"/>
  </si>
  <si>
    <t>減価償却費</t>
    <rPh sb="0" eb="2">
      <t>ゲンカ</t>
    </rPh>
    <rPh sb="2" eb="5">
      <t>ショウキャクヒ</t>
    </rPh>
    <phoneticPr fontId="2"/>
  </si>
  <si>
    <t>大植物</t>
    <rPh sb="0" eb="1">
      <t>ダイ</t>
    </rPh>
    <rPh sb="1" eb="3">
      <t>ショクブツ</t>
    </rPh>
    <phoneticPr fontId="2"/>
  </si>
  <si>
    <t>雇用労賃</t>
    <rPh sb="0" eb="2">
      <t>コヨウ</t>
    </rPh>
    <rPh sb="2" eb="4">
      <t>ロウチン</t>
    </rPh>
    <phoneticPr fontId="2"/>
  </si>
  <si>
    <t>販売経費</t>
    <rPh sb="0" eb="2">
      <t>ハンバイ</t>
    </rPh>
    <rPh sb="2" eb="4">
      <t>ケイヒ</t>
    </rPh>
    <phoneticPr fontId="2"/>
  </si>
  <si>
    <t>配送運賃</t>
    <rPh sb="0" eb="2">
      <t>ハイソウ</t>
    </rPh>
    <rPh sb="2" eb="4">
      <t>ウンチン</t>
    </rPh>
    <phoneticPr fontId="2"/>
  </si>
  <si>
    <t>包装資材費</t>
    <rPh sb="0" eb="2">
      <t>ホウソウ</t>
    </rPh>
    <rPh sb="2" eb="5">
      <t>シザイヒ</t>
    </rPh>
    <phoneticPr fontId="2"/>
  </si>
  <si>
    <t>経営費計（Ｂ）</t>
    <rPh sb="0" eb="1">
      <t>ケイヒ</t>
    </rPh>
    <rPh sb="1" eb="2">
      <t>エイ</t>
    </rPh>
    <rPh sb="2" eb="3">
      <t>ヒ</t>
    </rPh>
    <rPh sb="3" eb="4">
      <t>ケイ</t>
    </rPh>
    <phoneticPr fontId="2"/>
  </si>
  <si>
    <t xml:space="preserve">農 業 経 営 の 内 訳 </t>
    <rPh sb="0" eb="3">
      <t>ノウギョウ</t>
    </rPh>
    <rPh sb="4" eb="7">
      <t>ケイエイ</t>
    </rPh>
    <rPh sb="10" eb="13">
      <t>ウチワケ</t>
    </rPh>
    <phoneticPr fontId="2"/>
  </si>
  <si>
    <t>１㌃当たり</t>
    <rPh sb="2" eb="3">
      <t>ア</t>
    </rPh>
    <phoneticPr fontId="2"/>
  </si>
  <si>
    <t>１０㌃当たり</t>
    <rPh sb="3" eb="4">
      <t>ア</t>
    </rPh>
    <phoneticPr fontId="2"/>
  </si>
  <si>
    <t>１㌃当たり</t>
    <rPh sb="2" eb="3">
      <t>ア</t>
    </rPh>
    <phoneticPr fontId="2"/>
  </si>
  <si>
    <t>１０㌃当たり</t>
    <rPh sb="3" eb="4">
      <t>ア</t>
    </rPh>
    <phoneticPr fontId="2"/>
  </si>
  <si>
    <t>１年次</t>
    <rPh sb="1" eb="3">
      <t>ネンジ</t>
    </rPh>
    <phoneticPr fontId="2"/>
  </si>
  <si>
    <t>計算基礎</t>
    <rPh sb="0" eb="2">
      <t>ケイサン</t>
    </rPh>
    <rPh sb="2" eb="4">
      <t>キソ</t>
    </rPh>
    <phoneticPr fontId="2"/>
  </si>
  <si>
    <t>居住費</t>
    <rPh sb="0" eb="1">
      <t>イ</t>
    </rPh>
    <rPh sb="1" eb="2">
      <t>ジュウ</t>
    </rPh>
    <rPh sb="2" eb="3">
      <t>ヒ</t>
    </rPh>
    <phoneticPr fontId="2"/>
  </si>
  <si>
    <t>水道光熱費</t>
    <rPh sb="0" eb="2">
      <t>スイドウ</t>
    </rPh>
    <rPh sb="2" eb="5">
      <t>コウネツヒ</t>
    </rPh>
    <phoneticPr fontId="2"/>
  </si>
  <si>
    <t>保険衛生費</t>
    <rPh sb="0" eb="2">
      <t>ホケン</t>
    </rPh>
    <rPh sb="2" eb="4">
      <t>エイセイ</t>
    </rPh>
    <rPh sb="4" eb="5">
      <t>ヒ</t>
    </rPh>
    <phoneticPr fontId="2"/>
  </si>
  <si>
    <t>氏名</t>
    <rPh sb="0" eb="2">
      <t>シメイ</t>
    </rPh>
    <phoneticPr fontId="2"/>
  </si>
  <si>
    <t>性別</t>
    <rPh sb="0" eb="2">
      <t>セイベツ</t>
    </rPh>
    <phoneticPr fontId="2"/>
  </si>
  <si>
    <t>年齢</t>
    <rPh sb="0" eb="2">
      <t>ネンレイ</t>
    </rPh>
    <phoneticPr fontId="2"/>
  </si>
  <si>
    <t>職業</t>
    <rPh sb="0" eb="1">
      <t>ショク</t>
    </rPh>
    <rPh sb="1" eb="2">
      <t>ギョウ</t>
    </rPh>
    <phoneticPr fontId="2"/>
  </si>
  <si>
    <t>住　所　：</t>
    <rPh sb="0" eb="3">
      <t>ジュウショ</t>
    </rPh>
    <phoneticPr fontId="2"/>
  </si>
  <si>
    <t>農　業　経　営　改　善　計　画　書　（基礎資料）</t>
    <rPh sb="0" eb="3">
      <t>ノウギョウ</t>
    </rPh>
    <rPh sb="4" eb="7">
      <t>ケイエイ</t>
    </rPh>
    <rPh sb="8" eb="11">
      <t>カイゼン</t>
    </rPh>
    <rPh sb="12" eb="17">
      <t>ケイカクショ</t>
    </rPh>
    <rPh sb="19" eb="21">
      <t>キソ</t>
    </rPh>
    <rPh sb="21" eb="23">
      <t>シリョウ</t>
    </rPh>
    <phoneticPr fontId="2"/>
  </si>
  <si>
    <t>氏　名　：</t>
    <rPh sb="0" eb="3">
      <t>シメイ</t>
    </rPh>
    <phoneticPr fontId="2"/>
  </si>
  <si>
    <t>賃借料・小作料</t>
    <rPh sb="0" eb="3">
      <t>チンシャクリョウ</t>
    </rPh>
    <rPh sb="4" eb="7">
      <t>コサクリョウ</t>
    </rPh>
    <phoneticPr fontId="2"/>
  </si>
  <si>
    <t>農業所得（Ａ）－（Ｂ)＝（Ｃ）</t>
    <rPh sb="0" eb="2">
      <t>ノウギョウ</t>
    </rPh>
    <rPh sb="2" eb="4">
      <t>ショトク</t>
    </rPh>
    <phoneticPr fontId="2"/>
  </si>
  <si>
    <t>－</t>
    <phoneticPr fontId="2"/>
  </si>
  <si>
    <t>１年次</t>
    <rPh sb="1" eb="3">
      <t>ネンジ</t>
    </rPh>
    <phoneticPr fontId="2"/>
  </si>
  <si>
    <t>１０年次</t>
    <rPh sb="3" eb="4">
      <t>ジ</t>
    </rPh>
    <phoneticPr fontId="2"/>
  </si>
  <si>
    <t>【作物２】</t>
    <rPh sb="1" eb="3">
      <t>サクモツ</t>
    </rPh>
    <phoneticPr fontId="2"/>
  </si>
  <si>
    <t>【作物３】</t>
    <rPh sb="1" eb="3">
      <t>サクモツ</t>
    </rPh>
    <phoneticPr fontId="2"/>
  </si>
  <si>
    <t>【作物４】</t>
    <rPh sb="1" eb="3">
      <t>サクモツ</t>
    </rPh>
    <phoneticPr fontId="2"/>
  </si>
  <si>
    <t>氏名　：</t>
    <rPh sb="0" eb="2">
      <t>シメイ</t>
    </rPh>
    <phoneticPr fontId="2"/>
  </si>
  <si>
    <t>【家計費内訳】</t>
    <rPh sb="1" eb="3">
      <t>カケイ</t>
    </rPh>
    <rPh sb="3" eb="4">
      <t>ヒ</t>
    </rPh>
    <rPh sb="4" eb="6">
      <t>ウチワケ</t>
    </rPh>
    <phoneticPr fontId="2"/>
  </si>
  <si>
    <t>【家族構成】</t>
    <rPh sb="1" eb="3">
      <t>カゾク</t>
    </rPh>
    <rPh sb="3" eb="5">
      <t>コウセイ</t>
    </rPh>
    <phoneticPr fontId="2"/>
  </si>
  <si>
    <t>２月</t>
  </si>
  <si>
    <t>３月</t>
  </si>
  <si>
    <t>４月</t>
  </si>
  <si>
    <t>５月</t>
  </si>
  <si>
    <t>６月</t>
  </si>
  <si>
    <t>７月</t>
  </si>
  <si>
    <t>８月</t>
  </si>
  <si>
    <t>９月</t>
  </si>
  <si>
    <t>１０月</t>
  </si>
  <si>
    <t>１１月</t>
  </si>
  <si>
    <t>１２月</t>
  </si>
  <si>
    <t>１０年次</t>
    <rPh sb="2" eb="4">
      <t>ネンジ</t>
    </rPh>
    <phoneticPr fontId="2"/>
  </si>
  <si>
    <t>年間労働時間</t>
    <rPh sb="0" eb="2">
      <t>ネンカン</t>
    </rPh>
    <rPh sb="2" eb="4">
      <t>ロウドウ</t>
    </rPh>
    <rPh sb="4" eb="6">
      <t>ジカン</t>
    </rPh>
    <phoneticPr fontId="2"/>
  </si>
  <si>
    <t>経営面積(a)</t>
    <rPh sb="0" eb="2">
      <t>ケイエイ</t>
    </rPh>
    <rPh sb="2" eb="4">
      <t>メンセキ</t>
    </rPh>
    <phoneticPr fontId="2"/>
  </si>
  <si>
    <t>１月</t>
    <rPh sb="1" eb="2">
      <t>ガツ</t>
    </rPh>
    <phoneticPr fontId="2"/>
  </si>
  <si>
    <t>年間必要労働時間</t>
    <rPh sb="0" eb="2">
      <t>ネンカン</t>
    </rPh>
    <rPh sb="2" eb="4">
      <t>ヒツヨウ</t>
    </rPh>
    <rPh sb="4" eb="6">
      <t>ロウドウ</t>
    </rPh>
    <rPh sb="6" eb="8">
      <t>ジカン</t>
    </rPh>
    <phoneticPr fontId="2"/>
  </si>
  <si>
    <t>経営指標(10a当たり)</t>
    <rPh sb="0" eb="2">
      <t>ケイエイ</t>
    </rPh>
    <rPh sb="2" eb="4">
      <t>シヒョウ</t>
    </rPh>
    <rPh sb="8" eb="9">
      <t>ア</t>
    </rPh>
    <phoneticPr fontId="2"/>
  </si>
  <si>
    <t>初年度経営面積(a)</t>
    <rPh sb="0" eb="3">
      <t>ショネンド</t>
    </rPh>
    <rPh sb="3" eb="5">
      <t>ケイエイ</t>
    </rPh>
    <rPh sb="5" eb="7">
      <t>メンセキ</t>
    </rPh>
    <phoneticPr fontId="2"/>
  </si>
  <si>
    <t>初年度面積必要労働時間(hr)</t>
    <rPh sb="0" eb="3">
      <t>ショネンド</t>
    </rPh>
    <rPh sb="3" eb="5">
      <t>メンセキ</t>
    </rPh>
    <rPh sb="5" eb="7">
      <t>ヒツヨウ</t>
    </rPh>
    <rPh sb="7" eb="9">
      <t>ロウドウ</t>
    </rPh>
    <rPh sb="9" eb="11">
      <t>ジカン</t>
    </rPh>
    <phoneticPr fontId="2"/>
  </si>
  <si>
    <t>目標年度経営面積(a)</t>
    <rPh sb="0" eb="2">
      <t>モクヒョウ</t>
    </rPh>
    <rPh sb="2" eb="4">
      <t>ネンド</t>
    </rPh>
    <rPh sb="4" eb="6">
      <t>ケイエイ</t>
    </rPh>
    <rPh sb="6" eb="8">
      <t>メンセキ</t>
    </rPh>
    <phoneticPr fontId="2"/>
  </si>
  <si>
    <t>－</t>
    <phoneticPr fontId="2"/>
  </si>
  <si>
    <t>目標年度面積必要労働時間(hr)</t>
    <rPh sb="0" eb="2">
      <t>モクヒョウ</t>
    </rPh>
    <rPh sb="2" eb="4">
      <t>ネンド</t>
    </rPh>
    <rPh sb="4" eb="6">
      <t>メンセキ</t>
    </rPh>
    <rPh sb="6" eb="8">
      <t>ヒツヨウ</t>
    </rPh>
    <rPh sb="8" eb="10">
      <t>ロウドウ</t>
    </rPh>
    <rPh sb="10" eb="12">
      <t>ジカン</t>
    </rPh>
    <phoneticPr fontId="2"/>
  </si>
  <si>
    <t>１月</t>
    <rPh sb="1" eb="2">
      <t>ガツ</t>
    </rPh>
    <phoneticPr fontId="2"/>
  </si>
  <si>
    <t>年間必要労働時間</t>
    <rPh sb="0" eb="2">
      <t>ネンカン</t>
    </rPh>
    <rPh sb="2" eb="4">
      <t>ヒツヨウ</t>
    </rPh>
    <rPh sb="4" eb="6">
      <t>ロウドウ</t>
    </rPh>
    <rPh sb="6" eb="8">
      <t>ジカン</t>
    </rPh>
    <phoneticPr fontId="2"/>
  </si>
  <si>
    <t>－</t>
    <phoneticPr fontId="2"/>
  </si>
  <si>
    <t>初年度面積必要労働時間(hr)</t>
    <rPh sb="0" eb="3">
      <t>ショネンド</t>
    </rPh>
    <rPh sb="3" eb="5">
      <t>メンセキ</t>
    </rPh>
    <rPh sb="5" eb="7">
      <t>ヒツヨウ</t>
    </rPh>
    <rPh sb="7" eb="9">
      <t>ロウドウ</t>
    </rPh>
    <rPh sb="9" eb="11">
      <t>ジカン</t>
    </rPh>
    <phoneticPr fontId="2"/>
  </si>
  <si>
    <t>経営面積(a)</t>
    <rPh sb="0" eb="2">
      <t>ケイエイ</t>
    </rPh>
    <rPh sb="2" eb="4">
      <t>メンセキ</t>
    </rPh>
    <phoneticPr fontId="2"/>
  </si>
  <si>
    <t>初年度：</t>
    <rPh sb="0" eb="3">
      <t>ショネンド</t>
    </rPh>
    <phoneticPr fontId="2"/>
  </si>
  <si>
    <t>目標年度：</t>
    <rPh sb="0" eb="2">
      <t>モクヒョウ</t>
    </rPh>
    <rPh sb="2" eb="4">
      <t>ネンド</t>
    </rPh>
    <phoneticPr fontId="2"/>
  </si>
  <si>
    <t>作目毎必要労働時間</t>
    <rPh sb="0" eb="2">
      <t>サクモク</t>
    </rPh>
    <rPh sb="2" eb="3">
      <t>ゴト</t>
    </rPh>
    <rPh sb="3" eb="5">
      <t>ヒツヨウ</t>
    </rPh>
    <rPh sb="5" eb="7">
      <t>ロウドウ</t>
    </rPh>
    <rPh sb="7" eb="9">
      <t>ジカン</t>
    </rPh>
    <phoneticPr fontId="2"/>
  </si>
  <si>
    <t>労働日数</t>
    <rPh sb="0" eb="2">
      <t>ロウドウ</t>
    </rPh>
    <rPh sb="2" eb="4">
      <t>ニッスウ</t>
    </rPh>
    <phoneticPr fontId="2"/>
  </si>
  <si>
    <t>合　　　　計</t>
    <rPh sb="0" eb="6">
      <t>ゴウケイ</t>
    </rPh>
    <phoneticPr fontId="2"/>
  </si>
  <si>
    <t>家族労働時間</t>
    <rPh sb="0" eb="2">
      <t>カゾク</t>
    </rPh>
    <rPh sb="2" eb="4">
      <t>ロウドウ</t>
    </rPh>
    <rPh sb="4" eb="6">
      <t>ジカン</t>
    </rPh>
    <phoneticPr fontId="2"/>
  </si>
  <si>
    <t>住所：</t>
    <rPh sb="0" eb="2">
      <t>ジュウショ</t>
    </rPh>
    <phoneticPr fontId="2"/>
  </si>
  <si>
    <t>氏名：</t>
    <rPh sb="0" eb="2">
      <t>シメイ</t>
    </rPh>
    <phoneticPr fontId="2"/>
  </si>
  <si>
    <t>単位：円</t>
    <rPh sb="0" eb="2">
      <t>タンイ</t>
    </rPh>
    <rPh sb="3" eb="4">
      <t>エン</t>
    </rPh>
    <phoneticPr fontId="2"/>
  </si>
  <si>
    <t>単位：円</t>
    <rPh sb="0" eb="2">
      <t>タンイ</t>
    </rPh>
    <rPh sb="3" eb="4">
      <t>エン</t>
    </rPh>
    <phoneticPr fontId="2"/>
  </si>
  <si>
    <t>単位：円</t>
    <rPh sb="0" eb="2">
      <t>タンイ</t>
    </rPh>
    <rPh sb="3" eb="4">
      <t>エン</t>
    </rPh>
    <phoneticPr fontId="2"/>
  </si>
  <si>
    <t>単位：円</t>
    <rPh sb="0" eb="2">
      <t>タンイ</t>
    </rPh>
    <rPh sb="3" eb="4">
      <t>エン</t>
    </rPh>
    <phoneticPr fontId="2"/>
  </si>
  <si>
    <t>経　　　　　営　　　　　費</t>
    <rPh sb="0" eb="1">
      <t>ケイ</t>
    </rPh>
    <rPh sb="6" eb="7">
      <t>エイ</t>
    </rPh>
    <rPh sb="12" eb="13">
      <t>ヒ</t>
    </rPh>
    <phoneticPr fontId="2"/>
  </si>
  <si>
    <t>経　　　　　営　　　　　費</t>
    <rPh sb="0" eb="13">
      <t>ケイエイヒ</t>
    </rPh>
    <phoneticPr fontId="2"/>
  </si>
  <si>
    <t>経　　　　　営　　　　　費</t>
    <rPh sb="0" eb="1">
      <t>ケイ</t>
    </rPh>
    <rPh sb="6" eb="7">
      <t>エイ</t>
    </rPh>
    <rPh sb="12" eb="13">
      <t>ヒ</t>
    </rPh>
    <phoneticPr fontId="2"/>
  </si>
  <si>
    <t>単位：円</t>
    <rPh sb="0" eb="2">
      <t>タンイ</t>
    </rPh>
    <rPh sb="3" eb="4">
      <t>エン</t>
    </rPh>
    <phoneticPr fontId="2"/>
  </si>
  <si>
    <t>償却資産修繕費</t>
    <rPh sb="0" eb="2">
      <t>ショウキャク</t>
    </rPh>
    <rPh sb="2" eb="4">
      <t>シサン</t>
    </rPh>
    <rPh sb="4" eb="6">
      <t>シュウゼン</t>
    </rPh>
    <rPh sb="6" eb="7">
      <t>ヒ</t>
    </rPh>
    <phoneticPr fontId="2"/>
  </si>
  <si>
    <t>【１】</t>
    <phoneticPr fontId="2"/>
  </si>
  <si>
    <t>単位：（面積a）（時間hr）</t>
    <rPh sb="0" eb="2">
      <t>タンイ</t>
    </rPh>
    <rPh sb="4" eb="6">
      <t>メンセキ</t>
    </rPh>
    <rPh sb="9" eb="11">
      <t>ジカン</t>
    </rPh>
    <phoneticPr fontId="2"/>
  </si>
  <si>
    <t>合      計     【A】</t>
    <rPh sb="0" eb="8">
      <t>ゴウケイ</t>
    </rPh>
    <phoneticPr fontId="2"/>
  </si>
  <si>
    <t>不足労働時間(hr)（【A】-【B】=【C】）</t>
    <rPh sb="0" eb="2">
      <t>フソク</t>
    </rPh>
    <rPh sb="2" eb="4">
      <t>ロウドウ</t>
    </rPh>
    <rPh sb="4" eb="6">
      <t>ジカン</t>
    </rPh>
    <phoneticPr fontId="2"/>
  </si>
  <si>
    <t>【作物１】</t>
    <rPh sb="1" eb="3">
      <t>サクモツ</t>
    </rPh>
    <phoneticPr fontId="2"/>
  </si>
  <si>
    <t xml:space="preserve">  氏名：</t>
    <rPh sb="2" eb="4">
      <t>シメイ</t>
    </rPh>
    <phoneticPr fontId="2"/>
  </si>
  <si>
    <t>現　　　　況</t>
    <rPh sb="0" eb="6">
      <t>ゲンキョウ</t>
    </rPh>
    <phoneticPr fontId="2"/>
  </si>
  <si>
    <t>新規建設（更新）</t>
    <rPh sb="0" eb="2">
      <t>シンキ</t>
    </rPh>
    <rPh sb="2" eb="4">
      <t>ケンセツ</t>
    </rPh>
    <rPh sb="5" eb="7">
      <t>コウシン</t>
    </rPh>
    <phoneticPr fontId="2"/>
  </si>
  <si>
    <t>大　　  農  　　具</t>
    <rPh sb="0" eb="1">
      <t>ダイ</t>
    </rPh>
    <rPh sb="5" eb="11">
      <t>ノウキグ</t>
    </rPh>
    <phoneticPr fontId="2"/>
  </si>
  <si>
    <t>小計（現況分）</t>
    <rPh sb="0" eb="2">
      <t>ショウケイ</t>
    </rPh>
    <rPh sb="3" eb="5">
      <t>ゲンキョウ</t>
    </rPh>
    <rPh sb="5" eb="6">
      <t>ブン</t>
    </rPh>
    <phoneticPr fontId="2"/>
  </si>
  <si>
    <t>実積</t>
    <rPh sb="0" eb="1">
      <t>ジツ</t>
    </rPh>
    <rPh sb="1" eb="2">
      <t>セキ</t>
    </rPh>
    <phoneticPr fontId="2"/>
  </si>
  <si>
    <t>実積</t>
    <rPh sb="0" eb="1">
      <t>ジツ</t>
    </rPh>
    <rPh sb="1" eb="2">
      <t>セキ</t>
    </rPh>
    <phoneticPr fontId="2"/>
  </si>
  <si>
    <t>１年次</t>
    <rPh sb="1" eb="3">
      <t>ネンジ</t>
    </rPh>
    <phoneticPr fontId="2"/>
  </si>
  <si>
    <t>１㌃当たり</t>
    <rPh sb="2" eb="3">
      <t>ア</t>
    </rPh>
    <phoneticPr fontId="2"/>
  </si>
  <si>
    <t>１０㌃当たり</t>
    <rPh sb="3" eb="4">
      <t>ア</t>
    </rPh>
    <phoneticPr fontId="2"/>
  </si>
  <si>
    <t>－</t>
    <phoneticPr fontId="2"/>
  </si>
  <si>
    <t>－</t>
    <phoneticPr fontId="2"/>
  </si>
  <si>
    <t>次　期　繰　越</t>
    <rPh sb="0" eb="3">
      <t>ジキ</t>
    </rPh>
    <rPh sb="4" eb="7">
      <t>クリコシ</t>
    </rPh>
    <phoneticPr fontId="2"/>
  </si>
  <si>
    <t>（単位：千円）</t>
    <rPh sb="1" eb="3">
      <t>タンイ</t>
    </rPh>
    <rPh sb="4" eb="6">
      <t>センエン</t>
    </rPh>
    <phoneticPr fontId="2"/>
  </si>
  <si>
    <t>区　　　　分</t>
    <rPh sb="0" eb="6">
      <t>クブン</t>
    </rPh>
    <phoneticPr fontId="2"/>
  </si>
  <si>
    <t>調　　　　達</t>
    <rPh sb="0" eb="6">
      <t>チョウタツ</t>
    </rPh>
    <phoneticPr fontId="2"/>
  </si>
  <si>
    <t>前年繰越（手持現預金）</t>
    <rPh sb="0" eb="2">
      <t>ゼンネン</t>
    </rPh>
    <rPh sb="2" eb="4">
      <t>クリコシ</t>
    </rPh>
    <rPh sb="5" eb="7">
      <t>テモ</t>
    </rPh>
    <rPh sb="7" eb="10">
      <t>ゲンヨキン</t>
    </rPh>
    <phoneticPr fontId="2"/>
  </si>
  <si>
    <t>農業所得</t>
    <rPh sb="0" eb="2">
      <t>ノウギョウ</t>
    </rPh>
    <rPh sb="2" eb="4">
      <t>ショトク</t>
    </rPh>
    <phoneticPr fontId="2"/>
  </si>
  <si>
    <t>農外所得</t>
    <rPh sb="0" eb="2">
      <t>ノウガイ</t>
    </rPh>
    <rPh sb="2" eb="4">
      <t>ショトク</t>
    </rPh>
    <phoneticPr fontId="2"/>
  </si>
  <si>
    <t>減価償却費</t>
    <rPh sb="0" eb="2">
      <t>ゲンカ</t>
    </rPh>
    <rPh sb="2" eb="5">
      <t>ショウキャクヒ</t>
    </rPh>
    <phoneticPr fontId="2"/>
  </si>
  <si>
    <t>長期借入金</t>
    <rPh sb="0" eb="2">
      <t>チョウキ</t>
    </rPh>
    <rPh sb="2" eb="5">
      <t>カリイレキン</t>
    </rPh>
    <phoneticPr fontId="2"/>
  </si>
  <si>
    <t>内訳</t>
    <rPh sb="0" eb="2">
      <t>ウチワケ</t>
    </rPh>
    <phoneticPr fontId="2"/>
  </si>
  <si>
    <t>固定資産処分等</t>
    <rPh sb="0" eb="4">
      <t>コテイシサン</t>
    </rPh>
    <rPh sb="4" eb="6">
      <t>ショブン</t>
    </rPh>
    <rPh sb="6" eb="7">
      <t>トウ</t>
    </rPh>
    <phoneticPr fontId="2"/>
  </si>
  <si>
    <t>補助金等</t>
    <rPh sb="0" eb="3">
      <t>ホジョキン</t>
    </rPh>
    <rPh sb="3" eb="4">
      <t>トウ</t>
    </rPh>
    <phoneticPr fontId="2"/>
  </si>
  <si>
    <t>合計</t>
    <rPh sb="0" eb="2">
      <t>ゴウケイ</t>
    </rPh>
    <phoneticPr fontId="2"/>
  </si>
  <si>
    <t>運　　　　用</t>
    <rPh sb="0" eb="6">
      <t>ウンヨウ</t>
    </rPh>
    <phoneticPr fontId="2"/>
  </si>
  <si>
    <t>出資</t>
    <rPh sb="0" eb="2">
      <t>シュッシ</t>
    </rPh>
    <phoneticPr fontId="2"/>
  </si>
  <si>
    <t>家計費</t>
    <rPh sb="0" eb="3">
      <t>カケイヒ</t>
    </rPh>
    <phoneticPr fontId="2"/>
  </si>
  <si>
    <t>借換返済</t>
    <rPh sb="0" eb="2">
      <t>カリカエ</t>
    </rPh>
    <rPh sb="2" eb="4">
      <t>ヘンサイ</t>
    </rPh>
    <phoneticPr fontId="2"/>
  </si>
  <si>
    <t>租税公課諸負担</t>
    <rPh sb="0" eb="2">
      <t>ソゼイ</t>
    </rPh>
    <rPh sb="2" eb="4">
      <t>コウカ</t>
    </rPh>
    <rPh sb="4" eb="5">
      <t>ショ</t>
    </rPh>
    <rPh sb="5" eb="7">
      <t>フタン</t>
    </rPh>
    <phoneticPr fontId="2"/>
  </si>
  <si>
    <t>資　　金　　運　　用　　計　　画</t>
    <rPh sb="0" eb="4">
      <t>シキン</t>
    </rPh>
    <rPh sb="6" eb="10">
      <t>ウンヨウ</t>
    </rPh>
    <rPh sb="12" eb="16">
      <t>ケイカク</t>
    </rPh>
    <phoneticPr fontId="2"/>
  </si>
  <si>
    <t>長期借入返済</t>
    <rPh sb="0" eb="2">
      <t>チョウキ</t>
    </rPh>
    <rPh sb="2" eb="6">
      <t>カリイレキン</t>
    </rPh>
    <phoneticPr fontId="2"/>
  </si>
  <si>
    <t>別添「償却表」参照</t>
    <rPh sb="0" eb="2">
      <t>ベッテン</t>
    </rPh>
    <rPh sb="3" eb="5">
      <t>ショウキャク</t>
    </rPh>
    <rPh sb="5" eb="6">
      <t>ヒョウ</t>
    </rPh>
    <rPh sb="7" eb="9">
      <t>サンショウ</t>
    </rPh>
    <phoneticPr fontId="2"/>
  </si>
  <si>
    <t>〃</t>
    <phoneticPr fontId="2"/>
  </si>
  <si>
    <t>別添「償還表」参照</t>
    <rPh sb="0" eb="2">
      <t>ベッテン</t>
    </rPh>
    <rPh sb="3" eb="5">
      <t>ショウカン</t>
    </rPh>
    <rPh sb="5" eb="6">
      <t>ヒョウ</t>
    </rPh>
    <rPh sb="7" eb="9">
      <t>サンショウ</t>
    </rPh>
    <phoneticPr fontId="2"/>
  </si>
  <si>
    <t>１０アール当たり収益性総括表</t>
    <rPh sb="5" eb="6">
      <t>ア</t>
    </rPh>
    <phoneticPr fontId="2"/>
  </si>
  <si>
    <t>収穫量(生産量)</t>
    <rPh sb="0" eb="2">
      <t>シュウカク</t>
    </rPh>
    <rPh sb="2" eb="3">
      <t>リョウ</t>
    </rPh>
    <rPh sb="4" eb="7">
      <t>セイサンリョウ</t>
    </rPh>
    <phoneticPr fontId="2"/>
  </si>
  <si>
    <t>単位：円</t>
    <rPh sb="0" eb="2">
      <t>タンイ</t>
    </rPh>
    <rPh sb="3" eb="4">
      <t>エン</t>
    </rPh>
    <phoneticPr fontId="2"/>
  </si>
  <si>
    <t>家族人数</t>
    <rPh sb="0" eb="2">
      <t>カゾク</t>
    </rPh>
    <rPh sb="2" eb="4">
      <t>ニンズウ</t>
    </rPh>
    <phoneticPr fontId="2"/>
  </si>
  <si>
    <t>被贈・扶助等</t>
    <rPh sb="0" eb="2">
      <t>ヒゾウ</t>
    </rPh>
    <rPh sb="3" eb="5">
      <t>フジョ</t>
    </rPh>
    <rPh sb="5" eb="6">
      <t>トウ</t>
    </rPh>
    <phoneticPr fontId="2"/>
  </si>
  <si>
    <t>農業関係</t>
    <rPh sb="0" eb="2">
      <t>ノウギョウ</t>
    </rPh>
    <rPh sb="2" eb="4">
      <t>カンケイ</t>
    </rPh>
    <phoneticPr fontId="2"/>
  </si>
  <si>
    <t>農外関係</t>
    <rPh sb="0" eb="2">
      <t>ノウガイ</t>
    </rPh>
    <rPh sb="2" eb="4">
      <t>カンケイ</t>
    </rPh>
    <phoneticPr fontId="2"/>
  </si>
  <si>
    <t>（内学生）</t>
    <rPh sb="1" eb="2">
      <t>ウチ</t>
    </rPh>
    <rPh sb="2" eb="4">
      <t>ガクセイ</t>
    </rPh>
    <phoneticPr fontId="2"/>
  </si>
  <si>
    <t>教育費</t>
    <rPh sb="0" eb="3">
      <t>キョウイクヒ</t>
    </rPh>
    <phoneticPr fontId="2"/>
  </si>
  <si>
    <t>残存割合</t>
    <rPh sb="0" eb="2">
      <t>ザンゾン</t>
    </rPh>
    <rPh sb="2" eb="4">
      <t>ワリアイ</t>
    </rPh>
    <phoneticPr fontId="2"/>
  </si>
  <si>
    <t>名　　　　称</t>
    <rPh sb="0" eb="6">
      <t>メイショウ</t>
    </rPh>
    <phoneticPr fontId="2"/>
  </si>
  <si>
    <t>項目</t>
    <rPh sb="0" eb="2">
      <t>コウモク</t>
    </rPh>
    <phoneticPr fontId="2"/>
  </si>
  <si>
    <t>主産物単位</t>
    <rPh sb="0" eb="1">
      <t>シュ</t>
    </rPh>
    <rPh sb="1" eb="3">
      <t>サンブツ</t>
    </rPh>
    <rPh sb="3" eb="5">
      <t>タンイ</t>
    </rPh>
    <phoneticPr fontId="2"/>
  </si>
  <si>
    <t>（１本/㎏　）</t>
    <rPh sb="2" eb="3">
      <t>ホン</t>
    </rPh>
    <phoneticPr fontId="2"/>
  </si>
  <si>
    <t>対する</t>
    <rPh sb="0" eb="1">
      <t>タイ</t>
    </rPh>
    <phoneticPr fontId="2"/>
  </si>
  <si>
    <t>当たり</t>
    <rPh sb="0" eb="1">
      <t>ア</t>
    </rPh>
    <phoneticPr fontId="2"/>
  </si>
  <si>
    <t>割合</t>
    <rPh sb="0" eb="2">
      <t>ワリアイ</t>
    </rPh>
    <phoneticPr fontId="2"/>
  </si>
  <si>
    <t>生産額</t>
    <rPh sb="0" eb="3">
      <t>セイサンガク</t>
    </rPh>
    <phoneticPr fontId="2"/>
  </si>
  <si>
    <t>種苗費</t>
    <rPh sb="0" eb="2">
      <t>シュビョウ</t>
    </rPh>
    <rPh sb="2" eb="3">
      <t>ヒ</t>
    </rPh>
    <phoneticPr fontId="2"/>
  </si>
  <si>
    <t>肥料費</t>
    <rPh sb="0" eb="3">
      <t>ヒリョウヒ</t>
    </rPh>
    <phoneticPr fontId="2"/>
  </si>
  <si>
    <t>光熱動力費</t>
    <rPh sb="0" eb="2">
      <t>コウネツ</t>
    </rPh>
    <rPh sb="2" eb="5">
      <t>ドウリョクヒ</t>
    </rPh>
    <phoneticPr fontId="2"/>
  </si>
  <si>
    <t>経</t>
    <rPh sb="0" eb="1">
      <t>ケイエイ</t>
    </rPh>
    <phoneticPr fontId="2"/>
  </si>
  <si>
    <t>諸材料費</t>
    <rPh sb="0" eb="1">
      <t>ショ</t>
    </rPh>
    <rPh sb="1" eb="4">
      <t>ザイリョウヒ</t>
    </rPh>
    <phoneticPr fontId="2"/>
  </si>
  <si>
    <t>賃借料・小作料</t>
    <rPh sb="0" eb="2">
      <t>チンシャク</t>
    </rPh>
    <rPh sb="2" eb="3">
      <t>リョウ</t>
    </rPh>
    <rPh sb="4" eb="7">
      <t>コサクリョウ</t>
    </rPh>
    <phoneticPr fontId="2"/>
  </si>
  <si>
    <t>減価償却費</t>
    <rPh sb="0" eb="2">
      <t>ゲンカ</t>
    </rPh>
    <rPh sb="2" eb="5">
      <t>ショウキャクヒ</t>
    </rPh>
    <phoneticPr fontId="2"/>
  </si>
  <si>
    <t>建物・施設</t>
    <rPh sb="0" eb="2">
      <t>タテモノ</t>
    </rPh>
    <rPh sb="3" eb="5">
      <t>シセツ</t>
    </rPh>
    <phoneticPr fontId="2"/>
  </si>
  <si>
    <t>営</t>
    <rPh sb="0" eb="1">
      <t>エイ</t>
    </rPh>
    <phoneticPr fontId="2"/>
  </si>
  <si>
    <t>大農具</t>
    <rPh sb="0" eb="1">
      <t>ダイ</t>
    </rPh>
    <rPh sb="1" eb="2">
      <t>ノウ</t>
    </rPh>
    <rPh sb="2" eb="3">
      <t>グ</t>
    </rPh>
    <phoneticPr fontId="2"/>
  </si>
  <si>
    <t>大植物</t>
    <rPh sb="0" eb="1">
      <t>ダイ</t>
    </rPh>
    <rPh sb="1" eb="3">
      <t>ショクブツ</t>
    </rPh>
    <phoneticPr fontId="2"/>
  </si>
  <si>
    <t>費</t>
    <rPh sb="0" eb="1">
      <t>ヒ</t>
    </rPh>
    <phoneticPr fontId="2"/>
  </si>
  <si>
    <t>販売経費</t>
    <rPh sb="0" eb="2">
      <t>ハンバイ</t>
    </rPh>
    <rPh sb="2" eb="4">
      <t>ケイヒ</t>
    </rPh>
    <phoneticPr fontId="2"/>
  </si>
  <si>
    <t>手数料料金</t>
    <rPh sb="0" eb="3">
      <t>テスウリョウ</t>
    </rPh>
    <rPh sb="3" eb="5">
      <t>リョウキン</t>
    </rPh>
    <phoneticPr fontId="2"/>
  </si>
  <si>
    <t>配送運賃</t>
    <rPh sb="0" eb="2">
      <t>ハイソウ</t>
    </rPh>
    <rPh sb="2" eb="4">
      <t>ウンチン</t>
    </rPh>
    <phoneticPr fontId="2"/>
  </si>
  <si>
    <t>包装資材費</t>
    <rPh sb="0" eb="2">
      <t>ホウソウ</t>
    </rPh>
    <rPh sb="2" eb="4">
      <t>シザイ</t>
    </rPh>
    <rPh sb="4" eb="5">
      <t>ヒ</t>
    </rPh>
    <phoneticPr fontId="2"/>
  </si>
  <si>
    <t>経営費計</t>
    <rPh sb="0" eb="2">
      <t>ケイエイ</t>
    </rPh>
    <rPh sb="2" eb="3">
      <t>ヒ</t>
    </rPh>
    <rPh sb="3" eb="4">
      <t>ケイ</t>
    </rPh>
    <phoneticPr fontId="2"/>
  </si>
  <si>
    <t>所得</t>
    <rPh sb="0" eb="2">
      <t>ショトク</t>
    </rPh>
    <phoneticPr fontId="2"/>
  </si>
  <si>
    <t>自家労働評価額</t>
    <rPh sb="0" eb="2">
      <t>ジカ</t>
    </rPh>
    <rPh sb="2" eb="4">
      <t>ロウドウ</t>
    </rPh>
    <rPh sb="4" eb="6">
      <t>ヒョウカ</t>
    </rPh>
    <rPh sb="6" eb="7">
      <t>ガク</t>
    </rPh>
    <phoneticPr fontId="2"/>
  </si>
  <si>
    <t>経営資本利子</t>
    <rPh sb="0" eb="2">
      <t>ケイエイ</t>
    </rPh>
    <rPh sb="2" eb="4">
      <t>シホン</t>
    </rPh>
    <rPh sb="4" eb="6">
      <t>リシ</t>
    </rPh>
    <phoneticPr fontId="2"/>
  </si>
  <si>
    <t>第１次生産費</t>
    <rPh sb="0" eb="1">
      <t>ダイ</t>
    </rPh>
    <rPh sb="2" eb="3">
      <t>ジ</t>
    </rPh>
    <rPh sb="3" eb="6">
      <t>セイサンヒ</t>
    </rPh>
    <phoneticPr fontId="2"/>
  </si>
  <si>
    <t>第２次生産費</t>
    <rPh sb="0" eb="1">
      <t>ダイ</t>
    </rPh>
    <rPh sb="2" eb="3">
      <t>ジ</t>
    </rPh>
    <rPh sb="3" eb="6">
      <t>セイサンヒ</t>
    </rPh>
    <phoneticPr fontId="2"/>
  </si>
  <si>
    <t>原単位集計表の続き</t>
    <rPh sb="0" eb="1">
      <t>ゲン</t>
    </rPh>
    <rPh sb="1" eb="3">
      <t>タンイ</t>
    </rPh>
    <rPh sb="3" eb="5">
      <t>シュウケイ</t>
    </rPh>
    <rPh sb="5" eb="6">
      <t>ヒョウ</t>
    </rPh>
    <rPh sb="7" eb="8">
      <t>ツヅ</t>
    </rPh>
    <phoneticPr fontId="2"/>
  </si>
  <si>
    <t>修繕費</t>
    <rPh sb="0" eb="3">
      <t>シュウゼンヒ</t>
    </rPh>
    <phoneticPr fontId="2"/>
  </si>
  <si>
    <t>雇用労賃</t>
    <rPh sb="0" eb="2">
      <t>コヨウ</t>
    </rPh>
    <rPh sb="2" eb="4">
      <t>ロウチン</t>
    </rPh>
    <phoneticPr fontId="2"/>
  </si>
  <si>
    <t>右表参照</t>
    <rPh sb="0" eb="1">
      <t>ミギ</t>
    </rPh>
    <rPh sb="1" eb="2">
      <t>ヒョウ</t>
    </rPh>
    <rPh sb="2" eb="4">
      <t>サンショウ</t>
    </rPh>
    <phoneticPr fontId="2"/>
  </si>
  <si>
    <t>内容及び数量</t>
    <rPh sb="0" eb="2">
      <t>ナイヨウ</t>
    </rPh>
    <rPh sb="2" eb="3">
      <t>オヨ</t>
    </rPh>
    <rPh sb="4" eb="6">
      <t>スウリョウ</t>
    </rPh>
    <phoneticPr fontId="2"/>
  </si>
  <si>
    <t>費</t>
    <rPh sb="0" eb="1">
      <t>ヒ</t>
    </rPh>
    <phoneticPr fontId="2"/>
  </si>
  <si>
    <t>所得率</t>
    <rPh sb="0" eb="3">
      <t>ショトクリツ</t>
    </rPh>
    <phoneticPr fontId="2"/>
  </si>
  <si>
    <t>出荷率(％)</t>
    <rPh sb="0" eb="2">
      <t>シュッカ</t>
    </rPh>
    <rPh sb="2" eb="3">
      <t>リツ</t>
    </rPh>
    <phoneticPr fontId="2"/>
  </si>
  <si>
    <t>収量(販売量)</t>
    <rPh sb="0" eb="2">
      <t>シュウリョウ</t>
    </rPh>
    <rPh sb="3" eb="6">
      <t>ハンバイリョウ</t>
    </rPh>
    <phoneticPr fontId="2"/>
  </si>
  <si>
    <t>月</t>
    <rPh sb="0" eb="1">
      <t>ツキ</t>
    </rPh>
    <phoneticPr fontId="2"/>
  </si>
  <si>
    <t>別</t>
    <rPh sb="0" eb="1">
      <t>ベツ</t>
    </rPh>
    <phoneticPr fontId="2"/>
  </si>
  <si>
    <t>粗</t>
    <rPh sb="0" eb="1">
      <t>ソ</t>
    </rPh>
    <phoneticPr fontId="2"/>
  </si>
  <si>
    <t>収</t>
    <rPh sb="0" eb="1">
      <t>シュウ</t>
    </rPh>
    <phoneticPr fontId="2"/>
  </si>
  <si>
    <t>益</t>
    <rPh sb="0" eb="1">
      <t>エキ</t>
    </rPh>
    <phoneticPr fontId="2"/>
  </si>
  <si>
    <t>肥料費</t>
    <rPh sb="0" eb="3">
      <t>ヒリョウヒ</t>
    </rPh>
    <phoneticPr fontId="2"/>
  </si>
  <si>
    <t>農</t>
    <rPh sb="0" eb="1">
      <t>ノウ</t>
    </rPh>
    <phoneticPr fontId="2"/>
  </si>
  <si>
    <t>薬</t>
    <rPh sb="0" eb="1">
      <t>ヤク</t>
    </rPh>
    <phoneticPr fontId="2"/>
  </si>
  <si>
    <t>諸</t>
    <rPh sb="0" eb="1">
      <t>ショ</t>
    </rPh>
    <phoneticPr fontId="2"/>
  </si>
  <si>
    <t>材</t>
    <rPh sb="0" eb="1">
      <t>ザイ</t>
    </rPh>
    <phoneticPr fontId="2"/>
  </si>
  <si>
    <t>料</t>
    <rPh sb="0" eb="1">
      <t>リョウ</t>
    </rPh>
    <phoneticPr fontId="2"/>
  </si>
  <si>
    <t>収量</t>
    <rPh sb="0" eb="2">
      <t>シュウリョウ</t>
    </rPh>
    <phoneticPr fontId="2"/>
  </si>
  <si>
    <t>粗収益</t>
    <rPh sb="0" eb="1">
      <t>ソシュ</t>
    </rPh>
    <rPh sb="1" eb="3">
      <t>シュウエキ</t>
    </rPh>
    <phoneticPr fontId="2"/>
  </si>
  <si>
    <t>収量</t>
    <rPh sb="0" eb="2">
      <t>シュウリョウ</t>
    </rPh>
    <phoneticPr fontId="2"/>
  </si>
  <si>
    <t>品名</t>
    <rPh sb="0" eb="2">
      <t>ヒンメイ</t>
    </rPh>
    <phoneticPr fontId="2"/>
  </si>
  <si>
    <t>数量</t>
    <rPh sb="0" eb="2">
      <t>スウリョウ</t>
    </rPh>
    <phoneticPr fontId="2"/>
  </si>
  <si>
    <t>重量</t>
    <rPh sb="0" eb="2">
      <t>ジュウリョウ</t>
    </rPh>
    <phoneticPr fontId="2"/>
  </si>
  <si>
    <t>(単位)</t>
    <rPh sb="1" eb="3">
      <t>タンイ</t>
    </rPh>
    <phoneticPr fontId="2"/>
  </si>
  <si>
    <t>品名</t>
    <rPh sb="0" eb="2">
      <t>ヒンメイ</t>
    </rPh>
    <phoneticPr fontId="2"/>
  </si>
  <si>
    <t>農薬合計</t>
    <rPh sb="0" eb="2">
      <t>ノウヤク</t>
    </rPh>
    <rPh sb="2" eb="4">
      <t>ゴウケイ</t>
    </rPh>
    <phoneticPr fontId="2"/>
  </si>
  <si>
    <t>肥料合計</t>
    <rPh sb="0" eb="2">
      <t>ヒリョウ</t>
    </rPh>
    <rPh sb="2" eb="4">
      <t>ゴウケイ</t>
    </rPh>
    <phoneticPr fontId="2"/>
  </si>
  <si>
    <t>手数料料金</t>
    <rPh sb="0" eb="3">
      <t>テスウリョウ</t>
    </rPh>
    <rPh sb="3" eb="5">
      <t>リョウキン</t>
    </rPh>
    <phoneticPr fontId="2"/>
  </si>
  <si>
    <t>農協</t>
    <rPh sb="0" eb="2">
      <t>ノウキョウ</t>
    </rPh>
    <phoneticPr fontId="2"/>
  </si>
  <si>
    <t>市場</t>
    <rPh sb="0" eb="2">
      <t>イチバ</t>
    </rPh>
    <phoneticPr fontId="2"/>
  </si>
  <si>
    <t>合計</t>
    <rPh sb="0" eb="2">
      <t>ゴウケイ</t>
    </rPh>
    <phoneticPr fontId="2"/>
  </si>
  <si>
    <t>品名</t>
    <rPh sb="0" eb="2">
      <t>ヒンメイ</t>
    </rPh>
    <phoneticPr fontId="2"/>
  </si>
  <si>
    <t>収量</t>
    <rPh sb="0" eb="2">
      <t>シュウリョウ</t>
    </rPh>
    <phoneticPr fontId="2"/>
  </si>
  <si>
    <t>粗収益</t>
    <rPh sb="0" eb="1">
      <t>ソシュ</t>
    </rPh>
    <rPh sb="1" eb="3">
      <t>シュウエキ</t>
    </rPh>
    <phoneticPr fontId="2"/>
  </si>
  <si>
    <t>主産物単位</t>
    <rPh sb="0" eb="1">
      <t>シュ</t>
    </rPh>
    <rPh sb="1" eb="3">
      <t>サンブツ</t>
    </rPh>
    <rPh sb="3" eb="5">
      <t>タンイ</t>
    </rPh>
    <phoneticPr fontId="2"/>
  </si>
  <si>
    <t>１０㌃当たり</t>
    <rPh sb="3" eb="4">
      <t>ア</t>
    </rPh>
    <phoneticPr fontId="2"/>
  </si>
  <si>
    <t>生産額</t>
    <rPh sb="0" eb="3">
      <t>セイサンガク</t>
    </rPh>
    <phoneticPr fontId="2"/>
  </si>
  <si>
    <t>種苗費</t>
    <rPh sb="0" eb="2">
      <t>シュビョウ</t>
    </rPh>
    <rPh sb="2" eb="3">
      <t>ヒ</t>
    </rPh>
    <phoneticPr fontId="2"/>
  </si>
  <si>
    <t>賃借料・小作料</t>
    <rPh sb="0" eb="2">
      <t>チンシャク</t>
    </rPh>
    <rPh sb="2" eb="3">
      <t>リョウ</t>
    </rPh>
    <rPh sb="4" eb="7">
      <t>コサクリョウ</t>
    </rPh>
    <phoneticPr fontId="2"/>
  </si>
  <si>
    <t>償却資産修繕費</t>
    <rPh sb="0" eb="2">
      <t>ショウキャク</t>
    </rPh>
    <rPh sb="2" eb="4">
      <t>シサン</t>
    </rPh>
    <rPh sb="4" eb="6">
      <t>シュウゼン</t>
    </rPh>
    <rPh sb="6" eb="7">
      <t>ヒ</t>
    </rPh>
    <phoneticPr fontId="2"/>
  </si>
  <si>
    <t>原単位集計表の続き</t>
    <rPh sb="0" eb="1">
      <t>ゲン</t>
    </rPh>
    <rPh sb="1" eb="3">
      <t>タンイ</t>
    </rPh>
    <rPh sb="3" eb="5">
      <t>シュウケイ</t>
    </rPh>
    <rPh sb="5" eb="6">
      <t>ヒョウ</t>
    </rPh>
    <rPh sb="7" eb="8">
      <t>ツヅ</t>
    </rPh>
    <phoneticPr fontId="2"/>
  </si>
  <si>
    <t>所得率</t>
    <rPh sb="0" eb="3">
      <t>ショトクリツ</t>
    </rPh>
    <phoneticPr fontId="2"/>
  </si>
  <si>
    <t>項目</t>
    <rPh sb="0" eb="2">
      <t>コウモク</t>
    </rPh>
    <phoneticPr fontId="2"/>
  </si>
  <si>
    <t>生産額</t>
    <rPh sb="0" eb="3">
      <t>セイサンガク</t>
    </rPh>
    <phoneticPr fontId="2"/>
  </si>
  <si>
    <t>種苗費</t>
    <rPh sb="0" eb="2">
      <t>シュビョウ</t>
    </rPh>
    <rPh sb="2" eb="3">
      <t>ヒ</t>
    </rPh>
    <phoneticPr fontId="2"/>
  </si>
  <si>
    <t>手数料料金</t>
    <rPh sb="0" eb="3">
      <t>テスウリョウ</t>
    </rPh>
    <rPh sb="3" eb="5">
      <t>リョウキン</t>
    </rPh>
    <phoneticPr fontId="2"/>
  </si>
  <si>
    <t>包装資材費</t>
    <rPh sb="0" eb="2">
      <t>ホウソウ</t>
    </rPh>
    <rPh sb="2" eb="4">
      <t>シザイ</t>
    </rPh>
    <rPh sb="4" eb="5">
      <t>ヒ</t>
    </rPh>
    <phoneticPr fontId="2"/>
  </si>
  <si>
    <t>原単位集計表の続き</t>
    <rPh sb="0" eb="1">
      <t>ゲン</t>
    </rPh>
    <rPh sb="1" eb="3">
      <t>タンイ</t>
    </rPh>
    <rPh sb="3" eb="5">
      <t>シュウケイ</t>
    </rPh>
    <rPh sb="5" eb="6">
      <t>ヒョウ</t>
    </rPh>
    <rPh sb="7" eb="8">
      <t>ツヅ</t>
    </rPh>
    <phoneticPr fontId="2"/>
  </si>
  <si>
    <t>１０㌃当たり</t>
    <rPh sb="3" eb="4">
      <t>ア</t>
    </rPh>
    <phoneticPr fontId="2"/>
  </si>
  <si>
    <t>（１本/㎏　）</t>
    <rPh sb="2" eb="3">
      <t>ホン</t>
    </rPh>
    <phoneticPr fontId="2"/>
  </si>
  <si>
    <t>対する</t>
    <rPh sb="0" eb="1">
      <t>タイ</t>
    </rPh>
    <phoneticPr fontId="2"/>
  </si>
  <si>
    <t>収穫量(生産量)</t>
    <rPh sb="0" eb="2">
      <t>シュウカク</t>
    </rPh>
    <rPh sb="2" eb="3">
      <t>リョウ</t>
    </rPh>
    <rPh sb="4" eb="7">
      <t>セイサンリョウ</t>
    </rPh>
    <phoneticPr fontId="2"/>
  </si>
  <si>
    <t>右表参照</t>
    <rPh sb="0" eb="1">
      <t>ミギ</t>
    </rPh>
    <rPh sb="1" eb="2">
      <t>ヒョウ</t>
    </rPh>
    <rPh sb="2" eb="4">
      <t>サンショウ</t>
    </rPh>
    <phoneticPr fontId="2"/>
  </si>
  <si>
    <t>所得率</t>
    <rPh sb="0" eb="3">
      <t>ショトクリツ</t>
    </rPh>
    <phoneticPr fontId="2"/>
  </si>
  <si>
    <t>収</t>
    <rPh sb="0" eb="1">
      <t>シュウ</t>
    </rPh>
    <phoneticPr fontId="2"/>
  </si>
  <si>
    <t>肥料費</t>
    <rPh sb="0" eb="3">
      <t>ヒリョウヒ</t>
    </rPh>
    <phoneticPr fontId="2"/>
  </si>
  <si>
    <t>収量</t>
    <rPh sb="0" eb="2">
      <t>シュウリョウ</t>
    </rPh>
    <phoneticPr fontId="2"/>
  </si>
  <si>
    <t>数量</t>
    <rPh sb="0" eb="2">
      <t>スウリョウ</t>
    </rPh>
    <phoneticPr fontId="2"/>
  </si>
  <si>
    <t>重量</t>
    <rPh sb="0" eb="2">
      <t>ジュウリョウ</t>
    </rPh>
    <phoneticPr fontId="2"/>
  </si>
  <si>
    <t>(単位)</t>
    <rPh sb="1" eb="3">
      <t>タンイ</t>
    </rPh>
    <phoneticPr fontId="2"/>
  </si>
  <si>
    <t>手数料料金</t>
    <rPh sb="0" eb="3">
      <t>テスウリョウ</t>
    </rPh>
    <rPh sb="3" eb="5">
      <t>リョウキン</t>
    </rPh>
    <phoneticPr fontId="2"/>
  </si>
  <si>
    <t>収穫量(生産量)</t>
    <rPh sb="0" eb="2">
      <t>シュウカク</t>
    </rPh>
    <rPh sb="2" eb="3">
      <t>リョウ</t>
    </rPh>
    <rPh sb="4" eb="7">
      <t>セイサンリョウ</t>
    </rPh>
    <phoneticPr fontId="2"/>
  </si>
  <si>
    <t>収量</t>
    <rPh sb="0" eb="2">
      <t>シュウリョウ</t>
    </rPh>
    <phoneticPr fontId="2"/>
  </si>
  <si>
    <t>重量</t>
    <rPh sb="0" eb="2">
      <t>ジュウリョウ</t>
    </rPh>
    <phoneticPr fontId="2"/>
  </si>
  <si>
    <t>(単位)</t>
    <rPh sb="1" eb="3">
      <t>タンイ</t>
    </rPh>
    <phoneticPr fontId="2"/>
  </si>
  <si>
    <t>項目</t>
    <rPh sb="0" eb="2">
      <t>コウモク</t>
    </rPh>
    <phoneticPr fontId="2"/>
  </si>
  <si>
    <t>償却資産修繕費</t>
    <rPh sb="0" eb="2">
      <t>ショウキャク</t>
    </rPh>
    <rPh sb="2" eb="4">
      <t>シサン</t>
    </rPh>
    <rPh sb="4" eb="6">
      <t>シュウゼン</t>
    </rPh>
    <rPh sb="6" eb="7">
      <t>ヒ</t>
    </rPh>
    <phoneticPr fontId="2"/>
  </si>
  <si>
    <t>１０㌃当たり</t>
    <rPh sb="3" eb="4">
      <t>ア</t>
    </rPh>
    <phoneticPr fontId="2"/>
  </si>
  <si>
    <t>内容及び数量</t>
    <rPh sb="0" eb="2">
      <t>ナイヨウ</t>
    </rPh>
    <rPh sb="2" eb="3">
      <t>オヨ</t>
    </rPh>
    <rPh sb="4" eb="6">
      <t>スウリョウ</t>
    </rPh>
    <phoneticPr fontId="2"/>
  </si>
  <si>
    <t>％</t>
    <phoneticPr fontId="2"/>
  </si>
  <si>
    <t>実績</t>
    <rPh sb="0" eb="2">
      <t>ジッセキ</t>
    </rPh>
    <phoneticPr fontId="2"/>
  </si>
  <si>
    <t>単価(税抜)</t>
    <rPh sb="0" eb="2">
      <t>タンカ</t>
    </rPh>
    <rPh sb="3" eb="4">
      <t>ゼイ</t>
    </rPh>
    <rPh sb="4" eb="5">
      <t>ヌ</t>
    </rPh>
    <phoneticPr fontId="2"/>
  </si>
  <si>
    <t>金額(税込)</t>
    <rPh sb="0" eb="2">
      <t>キンガク</t>
    </rPh>
    <rPh sb="3" eb="5">
      <t>ゼイコ</t>
    </rPh>
    <phoneticPr fontId="2"/>
  </si>
  <si>
    <t>【作物５】</t>
    <rPh sb="1" eb="3">
      <t>サクモツ</t>
    </rPh>
    <phoneticPr fontId="2"/>
  </si>
  <si>
    <t>【作物６】</t>
    <rPh sb="1" eb="3">
      <t>サクモツ</t>
    </rPh>
    <phoneticPr fontId="2"/>
  </si>
  <si>
    <t/>
  </si>
  <si>
    <t>＝</t>
    <phoneticPr fontId="2"/>
  </si>
  <si>
    <t>合    計</t>
    <rPh sb="0" eb="6">
      <t>ゴウケイ</t>
    </rPh>
    <phoneticPr fontId="2"/>
  </si>
  <si>
    <t>合   計</t>
    <rPh sb="0" eb="5">
      <t>ゴウケイ</t>
    </rPh>
    <phoneticPr fontId="2"/>
  </si>
  <si>
    <t>家族労働時間(日数×８h)    【B】</t>
    <rPh sb="0" eb="2">
      <t>カゾク</t>
    </rPh>
    <rPh sb="2" eb="4">
      <t>ロウドウ</t>
    </rPh>
    <rPh sb="4" eb="6">
      <t>ジカン</t>
    </rPh>
    <rPh sb="7" eb="9">
      <t>ニッスウ</t>
    </rPh>
    <phoneticPr fontId="2"/>
  </si>
  <si>
    <t>氏名：</t>
    <rPh sb="0" eb="2">
      <t>シメイ</t>
    </rPh>
    <phoneticPr fontId="2"/>
  </si>
  <si>
    <t>作成日：</t>
    <rPh sb="0" eb="3">
      <t>サクセイビ</t>
    </rPh>
    <phoneticPr fontId="2"/>
  </si>
  <si>
    <t>単位：円</t>
    <rPh sb="0" eb="2">
      <t>タンイ</t>
    </rPh>
    <rPh sb="3" eb="4">
      <t>エン</t>
    </rPh>
    <phoneticPr fontId="2"/>
  </si>
  <si>
    <t>台数・面積</t>
    <rPh sb="0" eb="1">
      <t>ダイ</t>
    </rPh>
    <rPh sb="1" eb="2">
      <t>スウ</t>
    </rPh>
    <rPh sb="3" eb="5">
      <t>メンセキ</t>
    </rPh>
    <phoneticPr fontId="2"/>
  </si>
  <si>
    <t>取得年度</t>
    <rPh sb="0" eb="2">
      <t>シュトク</t>
    </rPh>
    <rPh sb="2" eb="3">
      <t>ネン</t>
    </rPh>
    <rPh sb="3" eb="4">
      <t>ド</t>
    </rPh>
    <phoneticPr fontId="2"/>
  </si>
  <si>
    <t>償却費</t>
    <rPh sb="0" eb="3">
      <t>ショウキャクヒ</t>
    </rPh>
    <phoneticPr fontId="2"/>
  </si>
  <si>
    <t>耐用年数</t>
    <rPh sb="0" eb="2">
      <t>タイヨウ</t>
    </rPh>
    <rPh sb="2" eb="4">
      <t>ネンスウ</t>
    </rPh>
    <phoneticPr fontId="2"/>
  </si>
  <si>
    <t>年償却費</t>
    <rPh sb="0" eb="1">
      <t>ネン</t>
    </rPh>
    <rPh sb="1" eb="4">
      <t>ショウキャクヒ</t>
    </rPh>
    <phoneticPr fontId="2"/>
  </si>
  <si>
    <t>修繕費係数</t>
    <rPh sb="0" eb="3">
      <t>シュウゼンヒ</t>
    </rPh>
    <rPh sb="3" eb="5">
      <t>ケイスウ</t>
    </rPh>
    <phoneticPr fontId="2"/>
  </si>
  <si>
    <t>年間修繕費</t>
    <rPh sb="0" eb="2">
      <t>ネンカン</t>
    </rPh>
    <rPh sb="2" eb="5">
      <t>シュウゼンヒ</t>
    </rPh>
    <phoneticPr fontId="2"/>
  </si>
  <si>
    <t>備      考</t>
    <rPh sb="0" eb="8">
      <t>ビコウ</t>
    </rPh>
    <phoneticPr fontId="2"/>
  </si>
  <si>
    <t>①</t>
    <phoneticPr fontId="2"/>
  </si>
  <si>
    <t>（西暦）</t>
    <rPh sb="1" eb="3">
      <t>セイレキ</t>
    </rPh>
    <phoneticPr fontId="2"/>
  </si>
  <si>
    <t>（％）②</t>
    <phoneticPr fontId="2"/>
  </si>
  <si>
    <t>③＝①×(1-②/100)</t>
    <phoneticPr fontId="2"/>
  </si>
  <si>
    <t>④</t>
    <phoneticPr fontId="2"/>
  </si>
  <si>
    <t>⑤＝③／④</t>
    <phoneticPr fontId="2"/>
  </si>
  <si>
    <t>⑥</t>
    <phoneticPr fontId="2"/>
  </si>
  <si>
    <t>⑦＝①×⑥÷④</t>
    <phoneticPr fontId="2"/>
  </si>
  <si>
    <t>大　　農　　具</t>
    <rPh sb="0" eb="1">
      <t>ダイ</t>
    </rPh>
    <rPh sb="3" eb="7">
      <t>ノウグ</t>
    </rPh>
    <phoneticPr fontId="2"/>
  </si>
  <si>
    <t>現　　　　況</t>
    <rPh sb="0" eb="6">
      <t>ゲンキョウ</t>
    </rPh>
    <phoneticPr fontId="2"/>
  </si>
  <si>
    <t>現況償却費合計</t>
    <rPh sb="0" eb="2">
      <t>ゲンキョウ</t>
    </rPh>
    <rPh sb="2" eb="5">
      <t>ショウキャクヒ</t>
    </rPh>
    <rPh sb="5" eb="7">
      <t>ゴウケイ</t>
    </rPh>
    <phoneticPr fontId="2"/>
  </si>
  <si>
    <t>新規購入（更新）</t>
    <rPh sb="0" eb="2">
      <t>シンキ</t>
    </rPh>
    <rPh sb="2" eb="4">
      <t>コウニュウ</t>
    </rPh>
    <rPh sb="5" eb="7">
      <t>コウシン</t>
    </rPh>
    <phoneticPr fontId="2"/>
  </si>
  <si>
    <t>新　規　導　入</t>
    <rPh sb="0" eb="3">
      <t>シンキ</t>
    </rPh>
    <rPh sb="4" eb="7">
      <t>ドウニュウ</t>
    </rPh>
    <phoneticPr fontId="2"/>
  </si>
  <si>
    <t>目標償却費合計</t>
    <rPh sb="0" eb="2">
      <t>モクヒョウ</t>
    </rPh>
    <rPh sb="2" eb="4">
      <t>ショウキャク</t>
    </rPh>
    <rPh sb="4" eb="5">
      <t>ヒ</t>
    </rPh>
    <rPh sb="5" eb="7">
      <t>ゴウケイ</t>
    </rPh>
    <phoneticPr fontId="2"/>
  </si>
  <si>
    <t>小計（新規分）</t>
    <rPh sb="0" eb="2">
      <t>ショウケイ</t>
    </rPh>
    <rPh sb="3" eb="5">
      <t>シンキ</t>
    </rPh>
    <rPh sb="5" eb="6">
      <t>ブン</t>
    </rPh>
    <phoneticPr fontId="2"/>
  </si>
  <si>
    <t>合計（大農具）</t>
    <rPh sb="0" eb="2">
      <t>ゴウケイ</t>
    </rPh>
    <rPh sb="3" eb="4">
      <t>ダイ</t>
    </rPh>
    <rPh sb="4" eb="6">
      <t>ノウグ</t>
    </rPh>
    <phoneticPr fontId="2"/>
  </si>
  <si>
    <t>施　　　　設</t>
    <rPh sb="0" eb="6">
      <t>シセツ</t>
    </rPh>
    <phoneticPr fontId="2"/>
  </si>
  <si>
    <t>現　　　　況</t>
    <rPh sb="0" eb="6">
      <t>ゲンキョウ</t>
    </rPh>
    <phoneticPr fontId="2"/>
  </si>
  <si>
    <t>施　　　　　　　設</t>
    <rPh sb="0" eb="9">
      <t>シセツ</t>
    </rPh>
    <phoneticPr fontId="2"/>
  </si>
  <si>
    <t>現　　　　　況</t>
    <rPh sb="0" eb="7">
      <t>ゲンキョウ</t>
    </rPh>
    <phoneticPr fontId="2"/>
  </si>
  <si>
    <t>小計（新規分）</t>
    <rPh sb="0" eb="2">
      <t>ショウケイ</t>
    </rPh>
    <rPh sb="3" eb="5">
      <t>シンキ</t>
    </rPh>
    <rPh sb="5" eb="6">
      <t>ブン</t>
    </rPh>
    <phoneticPr fontId="2"/>
  </si>
  <si>
    <t>合計（施設）</t>
    <rPh sb="0" eb="2">
      <t>ゴウケイ</t>
    </rPh>
    <rPh sb="3" eb="5">
      <t>シセツ</t>
    </rPh>
    <phoneticPr fontId="2"/>
  </si>
  <si>
    <t>※備考欄に取得財産の経緯等（補助事業で導入・中古取得・更新・新規等）を記入する。</t>
    <rPh sb="1" eb="4">
      <t>ビコウラン</t>
    </rPh>
    <rPh sb="5" eb="7">
      <t>シュトク</t>
    </rPh>
    <rPh sb="7" eb="9">
      <t>ザイサン</t>
    </rPh>
    <rPh sb="10" eb="12">
      <t>ケイイ</t>
    </rPh>
    <rPh sb="12" eb="13">
      <t>トウ</t>
    </rPh>
    <rPh sb="14" eb="16">
      <t>ホジョ</t>
    </rPh>
    <rPh sb="16" eb="18">
      <t>ジギョウ</t>
    </rPh>
    <rPh sb="19" eb="21">
      <t>ドウニュウ</t>
    </rPh>
    <rPh sb="22" eb="24">
      <t>チュウコ</t>
    </rPh>
    <rPh sb="24" eb="26">
      <t>シュトク</t>
    </rPh>
    <rPh sb="27" eb="29">
      <t>コウシン</t>
    </rPh>
    <rPh sb="30" eb="32">
      <t>シンキ</t>
    </rPh>
    <rPh sb="32" eb="33">
      <t>トウ</t>
    </rPh>
    <rPh sb="35" eb="37">
      <t>キニュウ</t>
    </rPh>
    <phoneticPr fontId="2"/>
  </si>
  <si>
    <t>総計（大農具＋施設）</t>
    <rPh sb="0" eb="1">
      <t>ソウ</t>
    </rPh>
    <rPh sb="1" eb="2">
      <t>ケイ</t>
    </rPh>
    <rPh sb="3" eb="6">
      <t>ダイノウグ</t>
    </rPh>
    <rPh sb="7" eb="9">
      <t>シセツ</t>
    </rPh>
    <phoneticPr fontId="2"/>
  </si>
  <si>
    <t>【３】</t>
    <phoneticPr fontId="2"/>
  </si>
  <si>
    <t>【２】</t>
    <phoneticPr fontId="2"/>
  </si>
  <si>
    <t>修繕費</t>
    <rPh sb="0" eb="3">
      <t>シュウゼンヒ</t>
    </rPh>
    <phoneticPr fontId="2"/>
  </si>
  <si>
    <t>新規建設</t>
    <rPh sb="0" eb="2">
      <t>シンキ</t>
    </rPh>
    <rPh sb="2" eb="4">
      <t>ケンセツ</t>
    </rPh>
    <phoneticPr fontId="2"/>
  </si>
  <si>
    <t>農機具・施設関係投資額</t>
    <rPh sb="0" eb="3">
      <t>ノウキグ</t>
    </rPh>
    <rPh sb="4" eb="6">
      <t>シセツ</t>
    </rPh>
    <rPh sb="6" eb="8">
      <t>カンケイ</t>
    </rPh>
    <rPh sb="8" eb="10">
      <t>トウシ</t>
    </rPh>
    <rPh sb="10" eb="11">
      <t>ガク</t>
    </rPh>
    <phoneticPr fontId="2"/>
  </si>
  <si>
    <t>農地等取得投資額</t>
    <rPh sb="0" eb="2">
      <t>ノウチ</t>
    </rPh>
    <rPh sb="2" eb="5">
      <t>トウシュトク</t>
    </rPh>
    <rPh sb="5" eb="7">
      <t>トウシ</t>
    </rPh>
    <rPh sb="7" eb="8">
      <t>ガク</t>
    </rPh>
    <phoneticPr fontId="2"/>
  </si>
  <si>
    <t>その他投資額（運転資金）</t>
    <rPh sb="0" eb="3">
      <t>ソノタ</t>
    </rPh>
    <rPh sb="3" eb="5">
      <t>トウシ</t>
    </rPh>
    <rPh sb="5" eb="6">
      <t>ガク</t>
    </rPh>
    <rPh sb="7" eb="9">
      <t>ウンテン</t>
    </rPh>
    <rPh sb="9" eb="11">
      <t>シキン</t>
    </rPh>
    <phoneticPr fontId="2"/>
  </si>
  <si>
    <t>作成:</t>
  </si>
  <si>
    <t>借入者：</t>
  </si>
  <si>
    <t>借入年度(西暦)</t>
  </si>
  <si>
    <t>借入金額</t>
  </si>
  <si>
    <t>約定利率</t>
  </si>
  <si>
    <t>償還期間</t>
  </si>
  <si>
    <t>内据置期間</t>
  </si>
  <si>
    <t>制 度 資 金</t>
  </si>
  <si>
    <t>プロパ―等資金</t>
  </si>
  <si>
    <t>－</t>
  </si>
  <si>
    <t>事　業　外　負　債</t>
  </si>
  <si>
    <t>-</t>
  </si>
  <si>
    <t>月別必要労働時間と確保可能労働時間との比較(△は不足労働時間)</t>
    <rPh sb="0" eb="2">
      <t>ツキベツ</t>
    </rPh>
    <rPh sb="2" eb="4">
      <t>ヒツヨウ</t>
    </rPh>
    <rPh sb="4" eb="6">
      <t>ロウドウ</t>
    </rPh>
    <rPh sb="6" eb="8">
      <t>ジカン</t>
    </rPh>
    <rPh sb="9" eb="13">
      <t>カクホカノウ</t>
    </rPh>
    <rPh sb="13" eb="15">
      <t>ロウドウ</t>
    </rPh>
    <rPh sb="15" eb="17">
      <t>ジカン</t>
    </rPh>
    <rPh sb="19" eb="21">
      <t>ヒカク</t>
    </rPh>
    <rPh sb="24" eb="26">
      <t>フソク</t>
    </rPh>
    <rPh sb="26" eb="28">
      <t>ロウドウ</t>
    </rPh>
    <rPh sb="28" eb="30">
      <t>ジカン</t>
    </rPh>
    <phoneticPr fontId="2"/>
  </si>
  <si>
    <t>初年度(【B】/12)</t>
    <rPh sb="0" eb="3">
      <t>ショネンド</t>
    </rPh>
    <phoneticPr fontId="2"/>
  </si>
  <si>
    <t>目標年(【B】/12)</t>
    <rPh sb="0" eb="2">
      <t>モクヒョウ</t>
    </rPh>
    <rPh sb="2" eb="3">
      <t>ネンド</t>
    </rPh>
    <phoneticPr fontId="2"/>
  </si>
  <si>
    <t>①：初年度月別必要総労働時間</t>
    <rPh sb="2" eb="5">
      <t>ショネンド</t>
    </rPh>
    <rPh sb="5" eb="7">
      <t>ツキベツ</t>
    </rPh>
    <rPh sb="7" eb="9">
      <t>ヒツヨウ</t>
    </rPh>
    <rPh sb="9" eb="10">
      <t>ソウ</t>
    </rPh>
    <rPh sb="10" eb="12">
      <t>ロウドウ</t>
    </rPh>
    <rPh sb="12" eb="14">
      <t>ジカン</t>
    </rPh>
    <phoneticPr fontId="2"/>
  </si>
  <si>
    <t>（初年度過不足：確保時間(備考)-①）</t>
    <rPh sb="1" eb="4">
      <t>ショネンド</t>
    </rPh>
    <rPh sb="4" eb="7">
      <t>カブソク</t>
    </rPh>
    <rPh sb="8" eb="10">
      <t>カクホ</t>
    </rPh>
    <rPh sb="10" eb="12">
      <t>ジカン</t>
    </rPh>
    <rPh sb="13" eb="15">
      <t>ビコウ</t>
    </rPh>
    <phoneticPr fontId="2"/>
  </si>
  <si>
    <t>②：目標年度月別必要総労働時間</t>
    <rPh sb="2" eb="4">
      <t>モクヒョウ</t>
    </rPh>
    <rPh sb="4" eb="6">
      <t>ネンド</t>
    </rPh>
    <rPh sb="6" eb="8">
      <t>ツキベツ</t>
    </rPh>
    <rPh sb="8" eb="10">
      <t>ヒツヨウ</t>
    </rPh>
    <rPh sb="10" eb="11">
      <t>ソウ</t>
    </rPh>
    <rPh sb="11" eb="13">
      <t>ロウドウ</t>
    </rPh>
    <rPh sb="13" eb="15">
      <t>ジカン</t>
    </rPh>
    <phoneticPr fontId="2"/>
  </si>
  <si>
    <t>（目標年度過不足：確保時間(備考)-②）</t>
    <rPh sb="1" eb="3">
      <t>モクヒョウ</t>
    </rPh>
    <rPh sb="3" eb="5">
      <t>ネンド</t>
    </rPh>
    <rPh sb="5" eb="8">
      <t>カブソク</t>
    </rPh>
    <rPh sb="9" eb="11">
      <t>カクホ</t>
    </rPh>
    <rPh sb="11" eb="13">
      <t>ジカン</t>
    </rPh>
    <rPh sb="14" eb="16">
      <t>ビコウ</t>
    </rPh>
    <phoneticPr fontId="2"/>
  </si>
  <si>
    <t>資　　金　　名</t>
  </si>
  <si>
    <t>支払方式</t>
  </si>
  <si>
    <t>初回償還年</t>
  </si>
  <si>
    <r>
      <t>約定償還元利金</t>
    </r>
    <r>
      <rPr>
        <sz val="11"/>
        <rFont val="ＭＳ 明朝"/>
        <family val="1"/>
        <charset val="128"/>
      </rPr>
      <t>（</t>
    </r>
    <r>
      <rPr>
        <b/>
        <sz val="11"/>
        <rFont val="ＭＳ 明朝"/>
        <family val="1"/>
        <charset val="128"/>
      </rPr>
      <t>上段</t>
    </r>
    <r>
      <rPr>
        <sz val="11"/>
        <rFont val="ＭＳ 明朝"/>
        <family val="1"/>
        <charset val="128"/>
      </rPr>
      <t>：融資残高(期首)=</t>
    </r>
    <r>
      <rPr>
        <b/>
        <i/>
        <sz val="11"/>
        <rFont val="ＭＳ 明朝"/>
        <family val="1"/>
        <charset val="128"/>
      </rPr>
      <t>但し元利均等方式は"０"表示</t>
    </r>
    <r>
      <rPr>
        <sz val="11"/>
        <rFont val="ＭＳ 明朝"/>
        <family val="1"/>
        <charset val="128"/>
      </rPr>
      <t>）、</t>
    </r>
    <r>
      <rPr>
        <b/>
        <sz val="11"/>
        <rFont val="ＭＳ 明朝"/>
        <family val="1"/>
        <charset val="128"/>
      </rPr>
      <t>中段</t>
    </r>
    <r>
      <rPr>
        <sz val="11"/>
        <rFont val="ＭＳ 明朝"/>
        <family val="1"/>
        <charset val="128"/>
      </rPr>
      <t>：償還元金、</t>
    </r>
    <r>
      <rPr>
        <b/>
        <sz val="11"/>
        <rFont val="ＭＳ 明朝"/>
        <family val="1"/>
        <charset val="128"/>
      </rPr>
      <t>下段</t>
    </r>
    <r>
      <rPr>
        <sz val="11"/>
        <rFont val="ＭＳ 明朝"/>
        <family val="1"/>
        <charset val="128"/>
      </rPr>
      <t>：利息）</t>
    </r>
    <rPh sb="11" eb="13">
      <t>ユウシ</t>
    </rPh>
    <rPh sb="16" eb="18">
      <t>キシュ</t>
    </rPh>
    <rPh sb="20" eb="21">
      <t>タダ</t>
    </rPh>
    <rPh sb="22" eb="26">
      <t>ガンリキン</t>
    </rPh>
    <rPh sb="26" eb="28">
      <t>ホウシキ</t>
    </rPh>
    <rPh sb="32" eb="34">
      <t>ヒョウジ</t>
    </rPh>
    <phoneticPr fontId="2"/>
  </si>
  <si>
    <t>1.元金均等</t>
  </si>
  <si>
    <t>1.翌年度</t>
  </si>
  <si>
    <t>(初回償還額)</t>
  </si>
  <si>
    <t>2.元利均等</t>
  </si>
  <si>
    <t>2.借入年</t>
  </si>
  <si>
    <t>(２回目以降)</t>
  </si>
  <si>
    <t>元 利</t>
  </si>
  <si>
    <r>
      <t>新規投資</t>
    </r>
    <r>
      <rPr>
        <sz val="9"/>
        <rFont val="ＭＳ 明朝"/>
        <family val="1"/>
        <charset val="128"/>
      </rPr>
      <t>（補助金含）</t>
    </r>
    <rPh sb="0" eb="2">
      <t>シンキ</t>
    </rPh>
    <rPh sb="2" eb="4">
      <t>トウシ</t>
    </rPh>
    <rPh sb="5" eb="8">
      <t>ホジョキン</t>
    </rPh>
    <rPh sb="8" eb="9">
      <t>フク</t>
    </rPh>
    <phoneticPr fontId="2"/>
  </si>
  <si>
    <t>10㌃当たり</t>
    <rPh sb="3" eb="4">
      <t>ア</t>
    </rPh>
    <phoneticPr fontId="2"/>
  </si>
  <si>
    <t>その他</t>
    <rPh sb="0" eb="3">
      <t>ソノタ</t>
    </rPh>
    <phoneticPr fontId="2"/>
  </si>
  <si>
    <t>その他</t>
    <rPh sb="2" eb="3">
      <t>タ</t>
    </rPh>
    <phoneticPr fontId="2"/>
  </si>
  <si>
    <t>合  計</t>
    <rPh sb="0" eb="4">
      <t>ゴウケイ</t>
    </rPh>
    <phoneticPr fontId="2"/>
  </si>
  <si>
    <t>農外の租税公課費</t>
    <rPh sb="0" eb="1">
      <t>ノウ</t>
    </rPh>
    <rPh sb="1" eb="2">
      <t>ガイ</t>
    </rPh>
    <rPh sb="3" eb="5">
      <t>ソゼイ</t>
    </rPh>
    <rPh sb="5" eb="7">
      <t>コウカ</t>
    </rPh>
    <rPh sb="7" eb="8">
      <t>ヒ</t>
    </rPh>
    <phoneticPr fontId="2"/>
  </si>
  <si>
    <t>租税公課、一般管理費等</t>
    <rPh sb="0" eb="2">
      <t>ソゼイ</t>
    </rPh>
    <rPh sb="2" eb="4">
      <t>コウカ</t>
    </rPh>
    <rPh sb="5" eb="7">
      <t>イッパン</t>
    </rPh>
    <rPh sb="7" eb="10">
      <t>カンリヒ</t>
    </rPh>
    <rPh sb="10" eb="11">
      <t>トウ</t>
    </rPh>
    <phoneticPr fontId="2"/>
  </si>
  <si>
    <t>資産購入</t>
    <rPh sb="0" eb="2">
      <t>シサン</t>
    </rPh>
    <rPh sb="2" eb="4">
      <t>コウニュウ</t>
    </rPh>
    <phoneticPr fontId="2"/>
  </si>
  <si>
    <t>１時間当り雇用労賃：</t>
    <rPh sb="1" eb="3">
      <t>ジカン</t>
    </rPh>
    <rPh sb="3" eb="4">
      <t>ア</t>
    </rPh>
    <rPh sb="5" eb="7">
      <t>コヨウ</t>
    </rPh>
    <rPh sb="7" eb="9">
      <t>ロウチン</t>
    </rPh>
    <phoneticPr fontId="2"/>
  </si>
  <si>
    <t>雇用労賃必要額(円)（【C】×時給）</t>
    <rPh sb="0" eb="2">
      <t>コヨウ</t>
    </rPh>
    <rPh sb="2" eb="4">
      <t>ロウチン</t>
    </rPh>
    <rPh sb="4" eb="7">
      <t>ヒツヨウガク</t>
    </rPh>
    <rPh sb="8" eb="9">
      <t>エン</t>
    </rPh>
    <rPh sb="15" eb="16">
      <t>ジ</t>
    </rPh>
    <rPh sb="16" eb="17">
      <t>ジキュウ</t>
    </rPh>
    <phoneticPr fontId="2"/>
  </si>
  <si>
    <t>円/hr</t>
    <rPh sb="0" eb="1">
      <t>エン</t>
    </rPh>
    <phoneticPr fontId="2"/>
  </si>
  <si>
    <t>粗収益</t>
    <rPh sb="0" eb="1">
      <t>ソシュ</t>
    </rPh>
    <rPh sb="1" eb="3">
      <t>シュウエキ</t>
    </rPh>
    <phoneticPr fontId="2"/>
  </si>
  <si>
    <t>１．農　業　経　営　改　善　計　画　書　　（総括表）</t>
    <rPh sb="2" eb="5">
      <t>ノウギョウ</t>
    </rPh>
    <rPh sb="6" eb="9">
      <t>ケイエイ</t>
    </rPh>
    <rPh sb="10" eb="13">
      <t>カイゼン</t>
    </rPh>
    <rPh sb="14" eb="17">
      <t>ケイカク</t>
    </rPh>
    <rPh sb="18" eb="19">
      <t>ショ</t>
    </rPh>
    <rPh sb="22" eb="24">
      <t>ソウカツ</t>
    </rPh>
    <rPh sb="24" eb="25">
      <t>ヒョウ</t>
    </rPh>
    <phoneticPr fontId="2"/>
  </si>
  <si>
    <t>所 有 固 定 資 本 償 却 費 ・ 修 繕 費 整 理 表</t>
    <rPh sb="0" eb="3">
      <t>ショユウ</t>
    </rPh>
    <rPh sb="4" eb="7">
      <t>コテイ</t>
    </rPh>
    <rPh sb="8" eb="11">
      <t>シホン</t>
    </rPh>
    <rPh sb="12" eb="17">
      <t>ショウキャクヒ</t>
    </rPh>
    <rPh sb="20" eb="25">
      <t>シュウゼンヒ</t>
    </rPh>
    <rPh sb="26" eb="29">
      <t>セイリ</t>
    </rPh>
    <rPh sb="30" eb="31">
      <t>ヒョウ</t>
    </rPh>
    <phoneticPr fontId="2"/>
  </si>
  <si>
    <t xml:space="preserve">   年　度　別　減　価　償　却　費　推　移　表　</t>
    <rPh sb="3" eb="8">
      <t>ネンドベツ</t>
    </rPh>
    <rPh sb="9" eb="12">
      <t>ゲンカ</t>
    </rPh>
    <rPh sb="13" eb="18">
      <t>ショウキャクヒ</t>
    </rPh>
    <rPh sb="19" eb="22">
      <t>スイイ</t>
    </rPh>
    <rPh sb="23" eb="24">
      <t>ヒョウ</t>
    </rPh>
    <phoneticPr fontId="2"/>
  </si>
  <si>
    <t>償　　  　還　　　　計　　　　画　　　　表</t>
    <phoneticPr fontId="2"/>
  </si>
  <si>
    <t>作　目　別　の　必　要　労　働　力　（　月　単　位　）</t>
    <rPh sb="0" eb="3">
      <t>サクモク</t>
    </rPh>
    <rPh sb="4" eb="5">
      <t>ベツ</t>
    </rPh>
    <rPh sb="8" eb="11">
      <t>ヒツヨウ</t>
    </rPh>
    <rPh sb="12" eb="17">
      <t>ロウドウリョク</t>
    </rPh>
    <rPh sb="20" eb="25">
      <t>ツキタンイ</t>
    </rPh>
    <phoneticPr fontId="2"/>
  </si>
  <si>
    <t>作目毎必要労働時間と家族労働との過不足(年単位)</t>
    <rPh sb="0" eb="1">
      <t>サク</t>
    </rPh>
    <rPh sb="1" eb="2">
      <t>モク</t>
    </rPh>
    <rPh sb="2" eb="3">
      <t>ゴト</t>
    </rPh>
    <rPh sb="3" eb="5">
      <t>ヒツヨウ</t>
    </rPh>
    <rPh sb="5" eb="7">
      <t>ロウドウ</t>
    </rPh>
    <rPh sb="7" eb="9">
      <t>ジカン</t>
    </rPh>
    <rPh sb="10" eb="12">
      <t>カゾク</t>
    </rPh>
    <rPh sb="12" eb="14">
      <t>ロウドウ</t>
    </rPh>
    <rPh sb="16" eb="19">
      <t>カブソク</t>
    </rPh>
    <rPh sb="20" eb="23">
      <t>ネンタンイ</t>
    </rPh>
    <phoneticPr fontId="2"/>
  </si>
  <si>
    <t>販売単価</t>
    <rPh sb="0" eb="2">
      <t>ハンバイ</t>
    </rPh>
    <rPh sb="2" eb="4">
      <t>タンカ</t>
    </rPh>
    <phoneticPr fontId="2"/>
  </si>
  <si>
    <t>配送運賃１kg</t>
    <rPh sb="0" eb="2">
      <t>ハイソウ</t>
    </rPh>
    <rPh sb="2" eb="4">
      <t>ウンチン</t>
    </rPh>
    <phoneticPr fontId="2"/>
  </si>
  <si>
    <t>包装資材１kg</t>
    <rPh sb="0" eb="2">
      <t>ホウソウ</t>
    </rPh>
    <rPh sb="2" eb="4">
      <t>シザイ</t>
    </rPh>
    <phoneticPr fontId="2"/>
  </si>
  <si>
    <t>「労働」シート参照</t>
    <rPh sb="1" eb="3">
      <t>ロウドウ</t>
    </rPh>
    <rPh sb="7" eb="9">
      <t>サンショウ</t>
    </rPh>
    <phoneticPr fontId="2"/>
  </si>
  <si>
    <t>ファーマーズ</t>
    <phoneticPr fontId="2"/>
  </si>
  <si>
    <t>補助金等</t>
    <rPh sb="0" eb="3">
      <t>ホジョキン</t>
    </rPh>
    <rPh sb="3" eb="4">
      <t>トウ</t>
    </rPh>
    <phoneticPr fontId="2"/>
  </si>
  <si>
    <t>粗収入計（A）</t>
    <rPh sb="0" eb="3">
      <t>ソシュウニュウ</t>
    </rPh>
    <rPh sb="3" eb="4">
      <t>ケイ</t>
    </rPh>
    <phoneticPr fontId="2"/>
  </si>
  <si>
    <t>畑名・規模</t>
    <rPh sb="0" eb="1">
      <t>ハタケ</t>
    </rPh>
    <rPh sb="1" eb="2">
      <t>メイ</t>
    </rPh>
    <rPh sb="3" eb="5">
      <t>キボ</t>
    </rPh>
    <phoneticPr fontId="2"/>
  </si>
  <si>
    <t>品目名・品種名</t>
    <rPh sb="0" eb="2">
      <t>ヒンモク</t>
    </rPh>
    <rPh sb="2" eb="3">
      <t>メイ</t>
    </rPh>
    <rPh sb="4" eb="7">
      <t>ヒンシュメイ</t>
    </rPh>
    <phoneticPr fontId="2"/>
  </si>
  <si>
    <t>10月</t>
  </si>
  <si>
    <t>11月</t>
  </si>
  <si>
    <t>12月</t>
  </si>
  <si>
    <t>2月</t>
  </si>
  <si>
    <t>3月</t>
  </si>
  <si>
    <t>4月</t>
  </si>
  <si>
    <t>5月</t>
  </si>
  <si>
    <t>備考</t>
    <rPh sb="0" eb="2">
      <t>ビコウ</t>
    </rPh>
    <phoneticPr fontId="2"/>
  </si>
  <si>
    <t>作業名</t>
    <rPh sb="0" eb="2">
      <t>サギョウ</t>
    </rPh>
    <rPh sb="2" eb="3">
      <t>メイ</t>
    </rPh>
    <phoneticPr fontId="2"/>
  </si>
  <si>
    <t>○播種</t>
    <rPh sb="1" eb="3">
      <t>ハシュ</t>
    </rPh>
    <phoneticPr fontId="2"/>
  </si>
  <si>
    <t>△定植</t>
    <rPh sb="1" eb="3">
      <t>テイショク</t>
    </rPh>
    <phoneticPr fontId="2"/>
  </si>
  <si>
    <t>□収穫</t>
    <rPh sb="1" eb="3">
      <t>シュウカク</t>
    </rPh>
    <phoneticPr fontId="2"/>
  </si>
  <si>
    <t>使用回数</t>
    <rPh sb="0" eb="2">
      <t>シヨウ</t>
    </rPh>
    <rPh sb="2" eb="4">
      <t>カイスウ</t>
    </rPh>
    <phoneticPr fontId="2"/>
  </si>
  <si>
    <t>使用
回数</t>
    <rPh sb="0" eb="2">
      <t>シヨウ</t>
    </rPh>
    <rPh sb="3" eb="5">
      <t>カイスウ</t>
    </rPh>
    <phoneticPr fontId="2"/>
  </si>
  <si>
    <t>1月</t>
    <rPh sb="1" eb="2">
      <t>ガツ</t>
    </rPh>
    <phoneticPr fontId="2"/>
  </si>
  <si>
    <t>6月</t>
  </si>
  <si>
    <t>7月</t>
  </si>
  <si>
    <t>8月</t>
  </si>
  <si>
    <t>9月</t>
  </si>
  <si>
    <t>包装資材1kg</t>
    <rPh sb="0" eb="2">
      <t>ホウソウ</t>
    </rPh>
    <rPh sb="2" eb="4">
      <t>シザイ</t>
    </rPh>
    <phoneticPr fontId="2"/>
  </si>
  <si>
    <t>配送運賃1kg</t>
    <rPh sb="0" eb="2">
      <t>ハイソウ</t>
    </rPh>
    <rPh sb="2" eb="4">
      <t>ウンチン</t>
    </rPh>
    <phoneticPr fontId="2"/>
  </si>
  <si>
    <t>本人</t>
    <rPh sb="0" eb="2">
      <t>ホンニン</t>
    </rPh>
    <phoneticPr fontId="2"/>
  </si>
  <si>
    <t>沖縄県青年就農給付金事業等</t>
    <rPh sb="0" eb="3">
      <t>オキナワケン</t>
    </rPh>
    <rPh sb="3" eb="5">
      <t>セイネン</t>
    </rPh>
    <rPh sb="5" eb="7">
      <t>シュウノウ</t>
    </rPh>
    <rPh sb="7" eb="10">
      <t>キュウフキン</t>
    </rPh>
    <rPh sb="10" eb="12">
      <t>ジギョウ</t>
    </rPh>
    <rPh sb="12" eb="13">
      <t>トウ</t>
    </rPh>
    <phoneticPr fontId="2"/>
  </si>
  <si>
    <t>- 1 -</t>
    <phoneticPr fontId="2"/>
  </si>
  <si>
    <t>- 2 -</t>
    <phoneticPr fontId="2"/>
  </si>
  <si>
    <t>- 3 -</t>
    <phoneticPr fontId="2"/>
  </si>
  <si>
    <t>- 4 -</t>
    <phoneticPr fontId="2"/>
  </si>
  <si>
    <t>- 5 -</t>
    <phoneticPr fontId="2"/>
  </si>
  <si>
    <t>- 6 -</t>
    <phoneticPr fontId="2"/>
  </si>
  <si>
    <t>- 7 -</t>
    <phoneticPr fontId="2"/>
  </si>
  <si>
    <t>- 8 -</t>
    <phoneticPr fontId="2"/>
  </si>
  <si>
    <t>- 9 -</t>
    <phoneticPr fontId="2"/>
  </si>
  <si>
    <t>- 10 -</t>
    <phoneticPr fontId="2"/>
  </si>
  <si>
    <t>- 11 -</t>
    <phoneticPr fontId="2"/>
  </si>
  <si>
    <t>- 12 -</t>
    <phoneticPr fontId="2"/>
  </si>
  <si>
    <t>- 13 -</t>
    <phoneticPr fontId="2"/>
  </si>
  <si>
    <t>- 14 -</t>
    <phoneticPr fontId="2"/>
  </si>
  <si>
    <t>- 15 -</t>
    <phoneticPr fontId="2"/>
  </si>
  <si>
    <t>- 16 -</t>
    <phoneticPr fontId="2"/>
  </si>
  <si>
    <t>- 17 -</t>
    <phoneticPr fontId="2"/>
  </si>
  <si>
    <t>- 18 -</t>
    <phoneticPr fontId="2"/>
  </si>
  <si>
    <t>- 19 -</t>
    <phoneticPr fontId="2"/>
  </si>
  <si>
    <t>- 20 -</t>
    <phoneticPr fontId="2"/>
  </si>
  <si>
    <t>- 21 -</t>
    <phoneticPr fontId="2"/>
  </si>
  <si>
    <t>- 22 -</t>
    <phoneticPr fontId="2"/>
  </si>
  <si>
    <t>共済掛金</t>
    <rPh sb="0" eb="2">
      <t>キョウサイ</t>
    </rPh>
    <rPh sb="2" eb="4">
      <t>カケキン</t>
    </rPh>
    <phoneticPr fontId="2"/>
  </si>
  <si>
    <t>- 23 -</t>
    <phoneticPr fontId="2"/>
  </si>
  <si>
    <t>作付計画 （氏名：）</t>
    <rPh sb="0" eb="2">
      <t>サクツ</t>
    </rPh>
    <rPh sb="2" eb="4">
      <t>ケイカク</t>
    </rPh>
    <rPh sb="6" eb="8">
      <t>シメイ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</si>
</sst>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5">
    <numFmt numFmtId="176" formatCode="#,##0_ "/>
    <numFmt numFmtId="177" formatCode="#,##0.0_ "/>
    <numFmt numFmtId="178" formatCode="#,##0_);[Red]\(#,##0\)"/>
    <numFmt numFmtId="179" formatCode="0.00_);[Red]\(0.00\)"/>
    <numFmt numFmtId="180" formatCode="0.0_);[Red]\(0.0\)"/>
    <numFmt numFmtId="181" formatCode="0.00_ "/>
    <numFmt numFmtId="182" formatCode="#,##0;[Red]#,##0"/>
    <numFmt numFmtId="183" formatCode="[DBNum3]&quot;平成&quot;#&quot;年度&quot;"/>
    <numFmt numFmtId="184" formatCode="0.0_ "/>
    <numFmt numFmtId="185" formatCode="\(#,##0\)"/>
    <numFmt numFmtId="186" formatCode="[DBNum3]#&quot;年&quot;"/>
    <numFmt numFmtId="187" formatCode="\(#,##0\)_ "/>
    <numFmt numFmtId="188" formatCode="[DBNum3]##&quot;年&quot;"/>
    <numFmt numFmtId="189" formatCode="#,##0.0_);[Red]\(#,##0.0\)"/>
    <numFmt numFmtId="190" formatCode="[DBNum3]#&quot;年度&quot;"/>
    <numFmt numFmtId="191" formatCode="0_);[Red]\(0\)"/>
    <numFmt numFmtId="192" formatCode="#&quot;年&quot;&quot;度&quot;"/>
    <numFmt numFmtId="193" formatCode="[DBNum3]&quot;減価償却費の&quot;#&quot;％&quot;"/>
    <numFmt numFmtId="194" formatCode="#,##0_ ;[Red]\-#,##0\ "/>
    <numFmt numFmtId="195" formatCode="#,###.##&quot;(hr/月)&quot;"/>
    <numFmt numFmtId="196" formatCode="#,##0.0;&quot;△ &quot;#,##0.0"/>
    <numFmt numFmtId="197" formatCode="#,##0;&quot;▲ &quot;#,##0"/>
    <numFmt numFmtId="198" formatCode="[$-411]ggge&quot;年&quot;m&quot;月&quot;d&quot;日&quot;;@"/>
    <numFmt numFmtId="199" formatCode="#,##0.0;&quot;▲ &quot;#,##0.0"/>
    <numFmt numFmtId="200" formatCode="[DBNum3]&quot;令和&quot;#&quot;年度&quot;"/>
  </numFmts>
  <fonts count="62" x14ac:knownFonts="1">
    <font>
      <sz val="11"/>
      <name val="ＭＳ Ｐゴシック"/>
      <family val="3"/>
      <charset val="128"/>
    </font>
    <font>
      <sz val="11"/>
      <name val="ＭＳ Ｐゴシック"/>
      <family val="3"/>
      <charset val="128"/>
    </font>
    <font>
      <sz val="6"/>
      <name val="ＭＳ Ｐゴシック"/>
      <family val="3"/>
      <charset val="128"/>
    </font>
    <font>
      <sz val="14"/>
      <name val="ＭＳ Ｐゴシック"/>
      <family val="3"/>
      <charset val="128"/>
    </font>
    <font>
      <sz val="12"/>
      <name val="ＭＳ Ｐゴシック"/>
      <family val="3"/>
      <charset val="128"/>
    </font>
    <font>
      <sz val="12"/>
      <color indexed="10"/>
      <name val="ＭＳ Ｐゴシック"/>
      <family val="3"/>
      <charset val="128"/>
    </font>
    <font>
      <sz val="12"/>
      <color indexed="8"/>
      <name val="ＭＳ Ｐゴシック"/>
      <family val="3"/>
      <charset val="128"/>
    </font>
    <font>
      <sz val="14"/>
      <color indexed="10"/>
      <name val="ＭＳ Ｐゴシック"/>
      <family val="3"/>
      <charset val="128"/>
    </font>
    <font>
      <sz val="11"/>
      <color indexed="10"/>
      <name val="ＭＳ Ｐゴシック"/>
      <family val="3"/>
      <charset val="128"/>
    </font>
    <font>
      <sz val="9"/>
      <color indexed="10"/>
      <name val="ＭＳ Ｐゴシック"/>
      <family val="3"/>
      <charset val="128"/>
    </font>
    <font>
      <sz val="11"/>
      <color indexed="8"/>
      <name val="ＭＳ Ｐゴシック"/>
      <family val="3"/>
      <charset val="128"/>
    </font>
    <font>
      <sz val="8"/>
      <color indexed="10"/>
      <name val="ＭＳ Ｐゴシック"/>
      <family val="3"/>
      <charset val="128"/>
    </font>
    <font>
      <sz val="10"/>
      <color indexed="10"/>
      <name val="ＭＳ Ｐゴシック"/>
      <family val="3"/>
      <charset val="128"/>
    </font>
    <font>
      <sz val="10"/>
      <color indexed="8"/>
      <name val="ＭＳ Ｐゴシック"/>
      <family val="3"/>
      <charset val="128"/>
    </font>
    <font>
      <sz val="10"/>
      <name val="ＭＳ Ｐゴシック"/>
      <family val="3"/>
      <charset val="128"/>
    </font>
    <font>
      <sz val="9"/>
      <color indexed="8"/>
      <name val="ＭＳ Ｐゴシック"/>
      <family val="3"/>
      <charset val="128"/>
    </font>
    <font>
      <sz val="6"/>
      <color indexed="8"/>
      <name val="ＭＳ Ｐゴシック"/>
      <family val="3"/>
      <charset val="128"/>
    </font>
    <font>
      <sz val="8"/>
      <color indexed="8"/>
      <name val="ＭＳ Ｐゴシック"/>
      <family val="3"/>
      <charset val="128"/>
    </font>
    <font>
      <sz val="12"/>
      <name val="ＭＳ 明朝"/>
      <family val="1"/>
      <charset val="128"/>
    </font>
    <font>
      <sz val="11"/>
      <name val="ＭＳ 明朝"/>
      <family val="1"/>
      <charset val="128"/>
    </font>
    <font>
      <b/>
      <sz val="18"/>
      <name val="ＭＳ 明朝"/>
      <family val="1"/>
      <charset val="128"/>
    </font>
    <font>
      <sz val="12"/>
      <color indexed="10"/>
      <name val="ＭＳ 明朝"/>
      <family val="1"/>
      <charset val="128"/>
    </font>
    <font>
      <sz val="12"/>
      <color indexed="8"/>
      <name val="ＭＳ 明朝"/>
      <family val="1"/>
      <charset val="128"/>
    </font>
    <font>
      <sz val="11"/>
      <color indexed="8"/>
      <name val="ＭＳ 明朝"/>
      <family val="1"/>
      <charset val="128"/>
    </font>
    <font>
      <sz val="14"/>
      <name val="ＭＳ 明朝"/>
      <family val="1"/>
      <charset val="128"/>
    </font>
    <font>
      <b/>
      <sz val="14"/>
      <name val="ＭＳ 明朝"/>
      <family val="1"/>
      <charset val="128"/>
    </font>
    <font>
      <b/>
      <sz val="22"/>
      <color indexed="8"/>
      <name val="ＭＳ 明朝"/>
      <family val="1"/>
      <charset val="128"/>
    </font>
    <font>
      <sz val="22"/>
      <name val="ＭＳ 明朝"/>
      <family val="1"/>
      <charset val="128"/>
    </font>
    <font>
      <sz val="16"/>
      <name val="ＭＳ 明朝"/>
      <family val="1"/>
      <charset val="128"/>
    </font>
    <font>
      <sz val="8"/>
      <name val="ＭＳ 明朝"/>
      <family val="1"/>
      <charset val="128"/>
    </font>
    <font>
      <b/>
      <sz val="11"/>
      <name val="ＭＳ 明朝"/>
      <family val="1"/>
      <charset val="128"/>
    </font>
    <font>
      <sz val="11"/>
      <color indexed="10"/>
      <name val="ＭＳ 明朝"/>
      <family val="1"/>
      <charset val="128"/>
    </font>
    <font>
      <sz val="14"/>
      <color indexed="8"/>
      <name val="ＭＳ 明朝"/>
      <family val="1"/>
      <charset val="128"/>
    </font>
    <font>
      <sz val="14"/>
      <color indexed="10"/>
      <name val="ＭＳ 明朝"/>
      <family val="1"/>
      <charset val="128"/>
    </font>
    <font>
      <b/>
      <sz val="16"/>
      <name val="ＭＳ 明朝"/>
      <family val="1"/>
      <charset val="128"/>
    </font>
    <font>
      <sz val="16"/>
      <name val="ＭＳ Ｐゴシック"/>
      <family val="3"/>
      <charset val="128"/>
    </font>
    <font>
      <b/>
      <sz val="14"/>
      <name val="ＭＳ Ｐゴシック"/>
      <family val="3"/>
      <charset val="128"/>
    </font>
    <font>
      <b/>
      <sz val="20"/>
      <name val="ＭＳ 明朝"/>
      <family val="1"/>
      <charset val="128"/>
    </font>
    <font>
      <sz val="14"/>
      <color indexed="8"/>
      <name val="ＭＳ Ｐゴシック"/>
      <family val="3"/>
      <charset val="128"/>
    </font>
    <font>
      <sz val="10"/>
      <name val="ＭＳ 明朝"/>
      <family val="1"/>
      <charset val="128"/>
    </font>
    <font>
      <sz val="10"/>
      <color indexed="10"/>
      <name val="ＭＳ 明朝"/>
      <family val="1"/>
      <charset val="128"/>
    </font>
    <font>
      <sz val="12"/>
      <color indexed="81"/>
      <name val="ＭＳ 明朝"/>
      <family val="1"/>
      <charset val="128"/>
    </font>
    <font>
      <sz val="11"/>
      <color indexed="81"/>
      <name val="ＭＳ 明朝"/>
      <family val="1"/>
      <charset val="128"/>
    </font>
    <font>
      <b/>
      <sz val="12"/>
      <name val="ＭＳ 明朝"/>
      <family val="1"/>
      <charset val="128"/>
    </font>
    <font>
      <sz val="12"/>
      <color indexed="43"/>
      <name val="ＭＳ Ｐゴシック"/>
      <family val="3"/>
      <charset val="128"/>
    </font>
    <font>
      <sz val="11"/>
      <name val="ＭＳ Ｐゴシック"/>
      <family val="3"/>
      <charset val="128"/>
    </font>
    <font>
      <b/>
      <sz val="11"/>
      <color indexed="10"/>
      <name val="ＭＳ 明朝"/>
      <family val="1"/>
      <charset val="128"/>
    </font>
    <font>
      <sz val="16"/>
      <color indexed="43"/>
      <name val="ＭＳ Ｐゴシック"/>
      <family val="3"/>
      <charset val="128"/>
    </font>
    <font>
      <sz val="13"/>
      <name val="ＭＳ 明朝"/>
      <family val="1"/>
      <charset val="128"/>
    </font>
    <font>
      <b/>
      <i/>
      <sz val="11"/>
      <name val="ＭＳ 明朝"/>
      <family val="1"/>
      <charset val="128"/>
    </font>
    <font>
      <sz val="14"/>
      <color indexed="43"/>
      <name val="ＭＳ 明朝"/>
      <family val="1"/>
      <charset val="128"/>
    </font>
    <font>
      <sz val="18"/>
      <color indexed="10"/>
      <name val="ＭＳ Ｐゴシック"/>
      <family val="3"/>
      <charset val="128"/>
    </font>
    <font>
      <sz val="9"/>
      <name val="ＭＳ 明朝"/>
      <family val="1"/>
      <charset val="128"/>
    </font>
    <font>
      <sz val="9"/>
      <color indexed="81"/>
      <name val="ＭＳ Ｐゴシック"/>
      <family val="3"/>
      <charset val="128"/>
    </font>
    <font>
      <b/>
      <sz val="9"/>
      <color indexed="81"/>
      <name val="ＭＳ Ｐゴシック"/>
      <family val="3"/>
      <charset val="128"/>
    </font>
    <font>
      <sz val="9"/>
      <name val="ＭＳ Ｐゴシック"/>
      <family val="3"/>
      <charset val="128"/>
    </font>
    <font>
      <b/>
      <sz val="11"/>
      <color indexed="81"/>
      <name val="ＭＳ Ｐゴシック"/>
      <family val="3"/>
      <charset val="128"/>
    </font>
    <font>
      <sz val="11"/>
      <color indexed="81"/>
      <name val="ＭＳ Ｐゴシック"/>
      <family val="3"/>
      <charset val="128"/>
    </font>
    <font>
      <sz val="11"/>
      <color rgb="FFFF0000"/>
      <name val="ＭＳ 明朝"/>
      <family val="1"/>
      <charset val="128"/>
    </font>
    <font>
      <sz val="12"/>
      <color rgb="FFFF0000"/>
      <name val="ＭＳ 明朝"/>
      <family val="1"/>
      <charset val="128"/>
    </font>
    <font>
      <sz val="11"/>
      <color rgb="FFFF0000"/>
      <name val="ＭＳ Ｐゴシック"/>
      <family val="3"/>
      <charset val="128"/>
    </font>
    <font>
      <sz val="11"/>
      <color rgb="FF00B0F0"/>
      <name val="ＭＳ Ｐゴシック"/>
      <family val="3"/>
      <charset val="128"/>
    </font>
  </fonts>
  <fills count="10">
    <fill>
      <patternFill patternType="none"/>
    </fill>
    <fill>
      <patternFill patternType="gray125"/>
    </fill>
    <fill>
      <patternFill patternType="solid">
        <fgColor indexed="43"/>
        <bgColor indexed="64"/>
      </patternFill>
    </fill>
    <fill>
      <patternFill patternType="solid">
        <fgColor indexed="9"/>
        <bgColor indexed="64"/>
      </patternFill>
    </fill>
    <fill>
      <patternFill patternType="solid">
        <fgColor indexed="9"/>
        <bgColor indexed="41"/>
      </patternFill>
    </fill>
    <fill>
      <patternFill patternType="solid">
        <fgColor indexed="43"/>
        <bgColor indexed="41"/>
      </patternFill>
    </fill>
    <fill>
      <patternFill patternType="solid">
        <fgColor rgb="FFFFFF99"/>
        <bgColor indexed="64"/>
      </patternFill>
    </fill>
    <fill>
      <patternFill patternType="solid">
        <fgColor rgb="FFFFFF99"/>
        <bgColor indexed="41"/>
      </patternFill>
    </fill>
    <fill>
      <patternFill patternType="solid">
        <fgColor theme="0"/>
        <bgColor indexed="64"/>
      </patternFill>
    </fill>
    <fill>
      <patternFill patternType="solid">
        <fgColor rgb="FFFFFFCC"/>
        <bgColor indexed="64"/>
      </patternFill>
    </fill>
  </fills>
  <borders count="20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right/>
      <top/>
      <bottom style="medium">
        <color indexed="64"/>
      </bottom>
      <diagonal/>
    </border>
    <border>
      <left style="medium">
        <color indexed="64"/>
      </left>
      <right style="dotted">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double">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dotted">
        <color indexed="64"/>
      </bottom>
      <diagonal/>
    </border>
    <border>
      <left style="medium">
        <color indexed="64"/>
      </left>
      <right style="medium">
        <color indexed="64"/>
      </right>
      <top style="medium">
        <color indexed="64"/>
      </top>
      <bottom style="dotted">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double">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uble">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double">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style="thin">
        <color indexed="64"/>
      </bottom>
      <diagonal/>
    </border>
    <border>
      <left/>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dotted">
        <color indexed="64"/>
      </left>
      <right style="dotted">
        <color indexed="64"/>
      </right>
      <top style="medium">
        <color indexed="64"/>
      </top>
      <bottom style="thin">
        <color indexed="64"/>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bottom/>
      <diagonal/>
    </border>
    <border>
      <left/>
      <right style="medium">
        <color indexed="64"/>
      </right>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double">
        <color indexed="64"/>
      </bottom>
      <diagonal/>
    </border>
    <border>
      <left style="thin">
        <color indexed="64"/>
      </left>
      <right style="medium">
        <color indexed="64"/>
      </right>
      <top style="thin">
        <color indexed="64"/>
      </top>
      <bottom style="dotted">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double">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style="medium">
        <color indexed="64"/>
      </right>
      <top style="thin">
        <color indexed="64"/>
      </top>
      <bottom/>
      <diagonal/>
    </border>
    <border>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medium">
        <color indexed="64"/>
      </left>
      <right/>
      <top/>
      <bottom/>
      <diagonal/>
    </border>
    <border>
      <left style="thin">
        <color indexed="64"/>
      </left>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style="double">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thin">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thin">
        <color indexed="64"/>
      </bottom>
      <diagonal/>
    </border>
    <border>
      <left/>
      <right style="dotted">
        <color indexed="64"/>
      </right>
      <top style="thin">
        <color indexed="64"/>
      </top>
      <bottom style="double">
        <color indexed="64"/>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style="medium">
        <color indexed="64"/>
      </bottom>
      <diagonal/>
    </border>
    <border>
      <left style="medium">
        <color indexed="64"/>
      </left>
      <right/>
      <top style="double">
        <color indexed="64"/>
      </top>
      <bottom/>
      <diagonal/>
    </border>
    <border>
      <left style="thin">
        <color indexed="64"/>
      </left>
      <right style="thin">
        <color indexed="64"/>
      </right>
      <top style="double">
        <color indexed="64"/>
      </top>
      <bottom/>
      <diagonal/>
    </border>
    <border>
      <left style="medium">
        <color indexed="64"/>
      </left>
      <right/>
      <top/>
      <bottom style="medium">
        <color indexed="64"/>
      </bottom>
      <diagonal/>
    </border>
    <border>
      <left style="thin">
        <color indexed="64"/>
      </left>
      <right style="medium">
        <color indexed="64"/>
      </right>
      <top style="double">
        <color indexed="64"/>
      </top>
      <bottom/>
      <diagonal/>
    </border>
    <border>
      <left style="medium">
        <color indexed="64"/>
      </left>
      <right/>
      <top/>
      <bottom style="thin">
        <color indexed="64"/>
      </bottom>
      <diagonal/>
    </border>
    <border>
      <left style="medium">
        <color indexed="64"/>
      </left>
      <right/>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dotted">
        <color indexed="64"/>
      </left>
      <right style="dotted">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hair">
        <color indexed="64"/>
      </top>
      <bottom style="hair">
        <color indexed="64"/>
      </bottom>
      <diagonal/>
    </border>
    <border>
      <left style="thin">
        <color indexed="64"/>
      </left>
      <right style="thin">
        <color indexed="64"/>
      </right>
      <top style="dotted">
        <color indexed="64"/>
      </top>
      <bottom style="dotted">
        <color indexed="64"/>
      </bottom>
      <diagonal/>
    </border>
    <border>
      <left style="thin">
        <color indexed="64"/>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thin">
        <color indexed="64"/>
      </left>
      <right style="thin">
        <color indexed="64"/>
      </right>
      <top style="hair">
        <color indexed="64"/>
      </top>
      <bottom style="thin">
        <color indexed="64"/>
      </bottom>
      <diagonal/>
    </border>
    <border>
      <left style="medium">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medium">
        <color indexed="64"/>
      </left>
      <right/>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bottom style="dotted">
        <color indexed="64"/>
      </bottom>
      <diagonal/>
    </border>
    <border>
      <left style="thin">
        <color indexed="64"/>
      </left>
      <right style="thin">
        <color indexed="64"/>
      </right>
      <top/>
      <bottom style="double">
        <color indexed="64"/>
      </bottom>
      <diagonal/>
    </border>
    <border>
      <left style="medium">
        <color indexed="64"/>
      </left>
      <right/>
      <top style="dotted">
        <color indexed="64"/>
      </top>
      <bottom style="double">
        <color indexed="64"/>
      </bottom>
      <diagonal/>
    </border>
    <border>
      <left style="thin">
        <color indexed="64"/>
      </left>
      <right style="thin">
        <color indexed="64"/>
      </right>
      <top style="dotted">
        <color indexed="64"/>
      </top>
      <bottom style="double">
        <color indexed="64"/>
      </bottom>
      <diagonal/>
    </border>
    <border>
      <left style="thin">
        <color indexed="64"/>
      </left>
      <right style="medium">
        <color indexed="64"/>
      </right>
      <top style="dotted">
        <color indexed="64"/>
      </top>
      <bottom style="double">
        <color indexed="64"/>
      </bottom>
      <diagonal/>
    </border>
    <border>
      <left style="medium">
        <color indexed="64"/>
      </left>
      <right style="thin">
        <color indexed="64"/>
      </right>
      <top style="dotted">
        <color indexed="64"/>
      </top>
      <bottom style="double">
        <color indexed="64"/>
      </bottom>
      <diagonal/>
    </border>
    <border>
      <left style="thin">
        <color indexed="64"/>
      </left>
      <right style="thin">
        <color indexed="64"/>
      </right>
      <top/>
      <bottom style="dotted">
        <color indexed="64"/>
      </bottom>
      <diagonal/>
    </border>
    <border>
      <left style="medium">
        <color indexed="64"/>
      </left>
      <right/>
      <top style="double">
        <color indexed="64"/>
      </top>
      <bottom style="dotted">
        <color indexed="64"/>
      </bottom>
      <diagonal/>
    </border>
    <border>
      <left style="thin">
        <color indexed="64"/>
      </left>
      <right style="thin">
        <color indexed="64"/>
      </right>
      <top style="double">
        <color indexed="64"/>
      </top>
      <bottom style="dotted">
        <color indexed="64"/>
      </bottom>
      <diagonal/>
    </border>
    <border>
      <left style="thin">
        <color indexed="64"/>
      </left>
      <right style="medium">
        <color indexed="64"/>
      </right>
      <top style="double">
        <color indexed="64"/>
      </top>
      <bottom style="dotted">
        <color indexed="64"/>
      </bottom>
      <diagonal/>
    </border>
    <border>
      <left style="medium">
        <color indexed="64"/>
      </left>
      <right style="thin">
        <color indexed="64"/>
      </right>
      <top style="double">
        <color indexed="64"/>
      </top>
      <bottom style="dotted">
        <color indexed="64"/>
      </bottom>
      <diagonal/>
    </border>
    <border>
      <left style="medium">
        <color indexed="64"/>
      </left>
      <right style="thin">
        <color indexed="64"/>
      </right>
      <top/>
      <bottom style="dotted">
        <color indexed="64"/>
      </bottom>
      <diagonal/>
    </border>
    <border>
      <left style="medium">
        <color indexed="64"/>
      </left>
      <right style="thin">
        <color indexed="64"/>
      </right>
      <top style="double">
        <color indexed="64"/>
      </top>
      <bottom/>
      <diagonal/>
    </border>
    <border>
      <left style="medium">
        <color indexed="64"/>
      </left>
      <right/>
      <top style="dotted">
        <color indexed="64"/>
      </top>
      <bottom style="dotted">
        <color indexed="64"/>
      </bottom>
      <diagonal/>
    </border>
    <border>
      <left style="medium">
        <color indexed="64"/>
      </left>
      <right style="thin">
        <color indexed="64"/>
      </right>
      <top style="medium">
        <color indexed="64"/>
      </top>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right style="medium">
        <color indexed="64"/>
      </right>
      <top style="medium">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diagonal/>
    </border>
    <border>
      <left style="thin">
        <color indexed="64"/>
      </left>
      <right style="thin">
        <color indexed="64"/>
      </right>
      <top style="dotted">
        <color indexed="64"/>
      </top>
      <bottom/>
      <diagonal/>
    </border>
    <border>
      <left style="thin">
        <color indexed="64"/>
      </left>
      <right style="medium">
        <color indexed="64"/>
      </right>
      <top style="dotted">
        <color indexed="64"/>
      </top>
      <bottom/>
      <diagonal/>
    </border>
    <border>
      <left style="medium">
        <color indexed="64"/>
      </left>
      <right style="thin">
        <color indexed="64"/>
      </right>
      <top style="dotted">
        <color indexed="64"/>
      </top>
      <bottom/>
      <diagonal/>
    </border>
    <border>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right style="medium">
        <color indexed="64"/>
      </right>
      <top style="dotted">
        <color indexed="64"/>
      </top>
      <bottom style="thin">
        <color indexed="64"/>
      </bottom>
      <diagonal/>
    </border>
    <border>
      <left style="thin">
        <color indexed="64"/>
      </left>
      <right style="thin">
        <color indexed="64"/>
      </right>
      <top style="hair">
        <color indexed="64"/>
      </top>
      <bottom style="double">
        <color indexed="64"/>
      </bottom>
      <diagonal/>
    </border>
    <border>
      <left/>
      <right style="medium">
        <color indexed="64"/>
      </right>
      <top style="dotted">
        <color indexed="64"/>
      </top>
      <bottom style="double">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right style="dotted">
        <color indexed="64"/>
      </right>
      <top style="medium">
        <color indexed="64"/>
      </top>
      <bottom style="thin">
        <color indexed="64"/>
      </bottom>
      <diagonal/>
    </border>
    <border>
      <left/>
      <right style="thin">
        <color indexed="64"/>
      </right>
      <top style="double">
        <color indexed="64"/>
      </top>
      <bottom/>
      <diagonal/>
    </border>
    <border>
      <left style="dashed">
        <color indexed="64"/>
      </left>
      <right/>
      <top/>
      <bottom/>
      <diagonal/>
    </border>
    <border>
      <left/>
      <right style="dashed">
        <color indexed="64"/>
      </right>
      <top/>
      <bottom/>
      <diagonal/>
    </border>
    <border>
      <left style="dashed">
        <color indexed="64"/>
      </left>
      <right/>
      <top/>
      <bottom style="thin">
        <color indexed="64"/>
      </bottom>
      <diagonal/>
    </border>
    <border>
      <left/>
      <right style="dashed">
        <color indexed="64"/>
      </right>
      <top/>
      <bottom style="thin">
        <color indexed="64"/>
      </bottom>
      <diagonal/>
    </border>
    <border>
      <left style="thin">
        <color indexed="64"/>
      </left>
      <right/>
      <top style="double">
        <color indexed="64"/>
      </top>
      <bottom/>
      <diagonal/>
    </border>
    <border>
      <left/>
      <right/>
      <top style="double">
        <color indexed="64"/>
      </top>
      <bottom/>
      <diagonal/>
    </border>
    <border>
      <left/>
      <right style="dashed">
        <color indexed="64"/>
      </right>
      <top style="double">
        <color indexed="64"/>
      </top>
      <bottom/>
      <diagonal/>
    </border>
    <border>
      <left style="dashed">
        <color indexed="64"/>
      </left>
      <right/>
      <top style="double">
        <color indexed="64"/>
      </top>
      <bottom/>
      <diagonal/>
    </border>
    <border>
      <left style="dashed">
        <color indexed="64"/>
      </left>
      <right/>
      <top style="thin">
        <color indexed="64"/>
      </top>
      <bottom/>
      <diagonal/>
    </border>
    <border>
      <left/>
      <right style="dashed">
        <color indexed="64"/>
      </right>
      <top style="thin">
        <color indexed="64"/>
      </top>
      <bottom/>
      <diagonal/>
    </border>
    <border>
      <left style="dotted">
        <color indexed="64"/>
      </left>
      <right/>
      <top style="medium">
        <color indexed="64"/>
      </top>
      <bottom style="thin">
        <color indexed="64"/>
      </bottom>
      <diagonal/>
    </border>
    <border>
      <left style="thin">
        <color indexed="64"/>
      </left>
      <right style="medium">
        <color indexed="64"/>
      </right>
      <top/>
      <bottom style="double">
        <color indexed="64"/>
      </bottom>
      <diagonal/>
    </border>
    <border>
      <left style="dotted">
        <color indexed="64"/>
      </left>
      <right style="medium">
        <color indexed="64"/>
      </right>
      <top/>
      <bottom style="medium">
        <color indexed="64"/>
      </bottom>
      <diagonal/>
    </border>
    <border>
      <left style="medium">
        <color indexed="64"/>
      </left>
      <right/>
      <top style="thin">
        <color indexed="64"/>
      </top>
      <bottom style="thin">
        <color indexed="64"/>
      </bottom>
      <diagonal/>
    </border>
    <border>
      <left style="dotted">
        <color indexed="64"/>
      </left>
      <right style="medium">
        <color indexed="64"/>
      </right>
      <top style="thin">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medium">
        <color indexed="64"/>
      </right>
      <top style="thin">
        <color indexed="64"/>
      </top>
      <bottom style="double">
        <color indexed="64"/>
      </bottom>
      <diagonal/>
    </border>
    <border>
      <left style="medium">
        <color indexed="64"/>
      </left>
      <right style="dotted">
        <color indexed="64"/>
      </right>
      <top style="double">
        <color indexed="64"/>
      </top>
      <bottom style="medium">
        <color indexed="64"/>
      </bottom>
      <diagonal/>
    </border>
    <border>
      <left style="dotted">
        <color indexed="64"/>
      </left>
      <right style="medium">
        <color indexed="64"/>
      </right>
      <top style="medium">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medium">
        <color indexed="64"/>
      </left>
      <right/>
      <top style="thin">
        <color indexed="64"/>
      </top>
      <bottom style="thin">
        <color indexed="64"/>
      </bottom>
      <diagonal style="thin">
        <color indexed="64"/>
      </diagonal>
    </border>
    <border diagonalUp="1">
      <left style="dotted">
        <color indexed="64"/>
      </left>
      <right style="medium">
        <color indexed="64"/>
      </right>
      <top style="thin">
        <color indexed="64"/>
      </top>
      <bottom style="thin">
        <color indexed="64"/>
      </bottom>
      <diagonal style="thin">
        <color indexed="64"/>
      </diagonal>
    </border>
    <border>
      <left style="medium">
        <color indexed="64"/>
      </left>
      <right/>
      <top style="thin">
        <color indexed="64"/>
      </top>
      <bottom/>
      <diagonal/>
    </border>
    <border>
      <left style="dotted">
        <color indexed="64"/>
      </left>
      <right style="medium">
        <color indexed="64"/>
      </right>
      <top/>
      <bottom style="thin">
        <color indexed="64"/>
      </bottom>
      <diagonal/>
    </border>
    <border diagonalUp="1">
      <left style="dotted">
        <color indexed="64"/>
      </left>
      <right style="medium">
        <color indexed="64"/>
      </right>
      <top/>
      <bottom style="thin">
        <color indexed="64"/>
      </bottom>
      <diagonal style="thin">
        <color indexed="64"/>
      </diagonal>
    </border>
    <border>
      <left style="medium">
        <color indexed="64"/>
      </left>
      <right style="dotted">
        <color indexed="64"/>
      </right>
      <top style="medium">
        <color indexed="64"/>
      </top>
      <bottom style="thin">
        <color indexed="64"/>
      </bottom>
      <diagonal/>
    </border>
    <border>
      <left style="medium">
        <color indexed="64"/>
      </left>
      <right style="dotted">
        <color indexed="64"/>
      </right>
      <top/>
      <bottom style="thin">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right/>
      <top style="medium">
        <color indexed="64"/>
      </top>
      <bottom style="thin">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style="dotted">
        <color indexed="64"/>
      </left>
      <right/>
      <top style="medium">
        <color indexed="64"/>
      </top>
      <bottom style="medium">
        <color indexed="64"/>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style="double">
        <color indexed="64"/>
      </top>
      <bottom style="medium">
        <color indexed="64"/>
      </bottom>
      <diagonal/>
    </border>
    <border>
      <left/>
      <right style="medium">
        <color indexed="64"/>
      </right>
      <top style="double">
        <color indexed="64"/>
      </top>
      <bottom style="medium">
        <color indexed="64"/>
      </bottom>
      <diagonal/>
    </border>
  </borders>
  <cellStyleXfs count="4">
    <xf numFmtId="0" fontId="0" fillId="0" borderId="0"/>
    <xf numFmtId="9" fontId="1" fillId="0" borderId="0" applyFont="0" applyFill="0" applyBorder="0" applyAlignment="0" applyProtection="0"/>
    <xf numFmtId="38" fontId="1" fillId="0" borderId="0" applyFont="0" applyFill="0" applyBorder="0" applyAlignment="0" applyProtection="0"/>
    <xf numFmtId="0" fontId="45" fillId="0" borderId="0">
      <alignment vertical="center"/>
    </xf>
  </cellStyleXfs>
  <cellXfs count="1634">
    <xf numFmtId="0" fontId="0" fillId="0" borderId="0" xfId="0"/>
    <xf numFmtId="0" fontId="4" fillId="0" borderId="0" xfId="0" applyFont="1"/>
    <xf numFmtId="0" fontId="0" fillId="0" borderId="0" xfId="0" applyBorder="1"/>
    <xf numFmtId="0" fontId="8" fillId="0" borderId="0" xfId="0" applyFont="1" applyBorder="1" applyAlignment="1">
      <alignment horizontal="distributed" vertical="center"/>
    </xf>
    <xf numFmtId="179" fontId="8" fillId="0" borderId="0" xfId="0" applyNumberFormat="1" applyFont="1" applyBorder="1" applyAlignment="1">
      <alignment vertical="center"/>
    </xf>
    <xf numFmtId="180" fontId="8" fillId="0" borderId="0" xfId="0" applyNumberFormat="1" applyFont="1" applyBorder="1" applyAlignment="1">
      <alignment vertical="center"/>
    </xf>
    <xf numFmtId="0" fontId="10" fillId="0" borderId="0" xfId="0" applyFont="1" applyBorder="1" applyAlignment="1" applyProtection="1">
      <alignment horizontal="center" vertical="center"/>
      <protection locked="0"/>
    </xf>
    <xf numFmtId="3" fontId="10" fillId="0" borderId="0" xfId="0" applyNumberFormat="1" applyFont="1" applyBorder="1" applyAlignment="1" applyProtection="1">
      <alignment horizontal="center"/>
      <protection locked="0"/>
    </xf>
    <xf numFmtId="178" fontId="10" fillId="0" borderId="0" xfId="0" applyNumberFormat="1" applyFont="1" applyBorder="1" applyAlignment="1" applyProtection="1">
      <protection locked="0"/>
    </xf>
    <xf numFmtId="178" fontId="0" fillId="0" borderId="0" xfId="0" applyNumberFormat="1" applyBorder="1" applyAlignment="1" applyProtection="1">
      <protection locked="0"/>
    </xf>
    <xf numFmtId="178" fontId="8" fillId="0" borderId="0" xfId="0" applyNumberFormat="1" applyFont="1" applyBorder="1" applyAlignment="1">
      <alignment vertical="center"/>
    </xf>
    <xf numFmtId="178" fontId="8" fillId="0" borderId="0" xfId="0" applyNumberFormat="1" applyFont="1" applyBorder="1" applyAlignment="1"/>
    <xf numFmtId="178" fontId="0" fillId="0" borderId="0" xfId="0" applyNumberFormat="1" applyBorder="1" applyAlignment="1"/>
    <xf numFmtId="0" fontId="8" fillId="0" borderId="0" xfId="0" applyFont="1" applyBorder="1" applyAlignment="1">
      <alignment vertical="top"/>
    </xf>
    <xf numFmtId="0" fontId="8" fillId="0" borderId="0" xfId="0" applyFont="1" applyBorder="1" applyAlignment="1">
      <alignment vertical="center"/>
    </xf>
    <xf numFmtId="176" fontId="8" fillId="0" borderId="0" xfId="0" applyNumberFormat="1" applyFont="1" applyBorder="1" applyAlignment="1">
      <alignment vertical="center"/>
    </xf>
    <xf numFmtId="0" fontId="10" fillId="0" borderId="0" xfId="0" applyFont="1" applyBorder="1" applyAlignment="1" applyProtection="1">
      <alignment horizontal="distributed" vertical="center"/>
      <protection locked="0"/>
    </xf>
    <xf numFmtId="3" fontId="10" fillId="0" borderId="0" xfId="0" applyNumberFormat="1" applyFont="1" applyBorder="1" applyAlignment="1" applyProtection="1">
      <alignment vertical="center"/>
      <protection locked="0"/>
    </xf>
    <xf numFmtId="0" fontId="12" fillId="0" borderId="0" xfId="0" applyFont="1" applyBorder="1" applyAlignment="1">
      <alignment horizontal="distributed" vertical="center"/>
    </xf>
    <xf numFmtId="0" fontId="0" fillId="0" borderId="0" xfId="0" applyBorder="1" applyAlignment="1" applyProtection="1">
      <alignment horizontal="distributed" vertical="center"/>
      <protection locked="0"/>
    </xf>
    <xf numFmtId="0" fontId="7" fillId="0" borderId="0" xfId="0" applyFont="1" applyBorder="1" applyAlignment="1">
      <alignment horizontal="distributed" vertical="center"/>
    </xf>
    <xf numFmtId="0" fontId="0" fillId="0" borderId="0" xfId="0" applyBorder="1" applyAlignment="1">
      <alignment horizontal="distributed" vertical="center"/>
    </xf>
    <xf numFmtId="176" fontId="8" fillId="0" borderId="0" xfId="0" applyNumberFormat="1" applyFont="1" applyBorder="1" applyAlignment="1">
      <alignment horizontal="right" vertical="center"/>
    </xf>
    <xf numFmtId="178" fontId="8" fillId="0" borderId="0" xfId="0" applyNumberFormat="1" applyFont="1" applyBorder="1" applyAlignment="1">
      <alignment horizontal="right" vertical="center"/>
    </xf>
    <xf numFmtId="0" fontId="10" fillId="0" borderId="0" xfId="0" applyFont="1" applyBorder="1" applyAlignment="1">
      <alignment horizontal="distributed" vertical="center"/>
    </xf>
    <xf numFmtId="0" fontId="9" fillId="0" borderId="0" xfId="0" applyFont="1" applyBorder="1" applyAlignment="1">
      <alignment horizontal="distributed"/>
    </xf>
    <xf numFmtId="0" fontId="8" fillId="0" borderId="0" xfId="0" applyFont="1" applyBorder="1" applyAlignment="1">
      <alignment horizontal="distributed"/>
    </xf>
    <xf numFmtId="0" fontId="13" fillId="0" borderId="0" xfId="0" applyFont="1" applyBorder="1" applyAlignment="1" applyProtection="1">
      <alignment horizontal="distributed" vertical="center"/>
      <protection locked="0"/>
    </xf>
    <xf numFmtId="0" fontId="14" fillId="0" borderId="0" xfId="0" applyFont="1" applyBorder="1" applyAlignment="1">
      <alignment horizontal="distributed" vertical="center"/>
    </xf>
    <xf numFmtId="0" fontId="10" fillId="0" borderId="0" xfId="0" applyFont="1" applyBorder="1" applyAlignment="1" applyProtection="1">
      <alignment horizontal="distributed"/>
      <protection locked="0"/>
    </xf>
    <xf numFmtId="0" fontId="0" fillId="0" borderId="0" xfId="0" applyBorder="1" applyAlignment="1">
      <alignment horizontal="distributed"/>
    </xf>
    <xf numFmtId="0" fontId="15" fillId="0" borderId="0" xfId="0" applyFont="1" applyBorder="1" applyAlignment="1" applyProtection="1">
      <alignment horizontal="distributed" vertical="center"/>
      <protection locked="0"/>
    </xf>
    <xf numFmtId="0" fontId="16" fillId="0" borderId="0" xfId="0" applyFont="1" applyBorder="1" applyAlignment="1" applyProtection="1">
      <alignment horizontal="distributed" vertical="center"/>
      <protection locked="0"/>
    </xf>
    <xf numFmtId="0" fontId="17" fillId="0" borderId="0" xfId="0" applyFont="1" applyBorder="1" applyAlignment="1" applyProtection="1">
      <alignment horizontal="distributed" vertical="center"/>
      <protection locked="0"/>
    </xf>
    <xf numFmtId="0" fontId="8" fillId="0" borderId="0" xfId="0" applyFont="1" applyBorder="1" applyAlignment="1">
      <alignment horizontal="distributed" vertical="distributed"/>
    </xf>
    <xf numFmtId="0" fontId="7" fillId="0" borderId="0" xfId="0" applyFont="1" applyBorder="1" applyAlignment="1">
      <alignment horizontal="distributed"/>
    </xf>
    <xf numFmtId="0" fontId="8" fillId="0" borderId="0" xfId="0" applyFont="1" applyBorder="1" applyAlignment="1"/>
    <xf numFmtId="0" fontId="9" fillId="0" borderId="0" xfId="0" applyFont="1" applyBorder="1" applyAlignment="1"/>
    <xf numFmtId="0" fontId="0" fillId="0" borderId="0" xfId="0" applyBorder="1" applyAlignment="1"/>
    <xf numFmtId="0" fontId="10" fillId="0" borderId="0" xfId="0" applyFont="1" applyBorder="1" applyAlignment="1"/>
    <xf numFmtId="0" fontId="11" fillId="0" borderId="0" xfId="0" applyFont="1" applyBorder="1" applyAlignment="1"/>
    <xf numFmtId="0" fontId="10" fillId="0" borderId="0" xfId="0" applyFont="1" applyBorder="1" applyAlignment="1" applyProtection="1">
      <protection locked="0"/>
    </xf>
    <xf numFmtId="176" fontId="8" fillId="0" borderId="0" xfId="0" applyNumberFormat="1" applyFont="1" applyBorder="1" applyAlignment="1"/>
    <xf numFmtId="0" fontId="0" fillId="0" borderId="0" xfId="0" applyBorder="1" applyAlignment="1" applyProtection="1">
      <protection locked="0"/>
    </xf>
    <xf numFmtId="3" fontId="10" fillId="0" borderId="0" xfId="0" applyNumberFormat="1" applyFont="1" applyBorder="1" applyAlignment="1"/>
    <xf numFmtId="176" fontId="10" fillId="0" borderId="0" xfId="0" applyNumberFormat="1" applyFont="1" applyBorder="1" applyAlignment="1" applyProtection="1">
      <protection locked="0"/>
    </xf>
    <xf numFmtId="3" fontId="10" fillId="0" borderId="0" xfId="0" applyNumberFormat="1" applyFont="1" applyBorder="1" applyAlignment="1" applyProtection="1">
      <protection locked="0"/>
    </xf>
    <xf numFmtId="3" fontId="8" fillId="0" borderId="0" xfId="0" applyNumberFormat="1" applyFont="1" applyBorder="1" applyAlignment="1"/>
    <xf numFmtId="181" fontId="0" fillId="0" borderId="0" xfId="0" applyNumberFormat="1" applyBorder="1" applyAlignment="1" applyProtection="1">
      <protection locked="0"/>
    </xf>
    <xf numFmtId="3" fontId="15" fillId="0" borderId="0" xfId="0" applyNumberFormat="1" applyFont="1" applyBorder="1" applyAlignment="1" applyProtection="1">
      <protection locked="0"/>
    </xf>
    <xf numFmtId="3" fontId="12" fillId="0" borderId="0" xfId="0" applyNumberFormat="1" applyFont="1" applyBorder="1" applyAlignment="1"/>
    <xf numFmtId="3" fontId="13" fillId="0" borderId="0" xfId="0" applyNumberFormat="1" applyFont="1" applyBorder="1" applyAlignment="1"/>
    <xf numFmtId="0" fontId="18" fillId="0" borderId="1" xfId="0" applyFont="1" applyBorder="1" applyAlignment="1">
      <alignment vertical="center" shrinkToFit="1"/>
    </xf>
    <xf numFmtId="0" fontId="18" fillId="0" borderId="2" xfId="0" applyFont="1" applyBorder="1" applyAlignment="1">
      <alignment vertical="center" shrinkToFit="1"/>
    </xf>
    <xf numFmtId="0" fontId="18" fillId="0" borderId="3" xfId="0" applyFont="1" applyBorder="1" applyAlignment="1">
      <alignment vertical="center" shrinkToFit="1"/>
    </xf>
    <xf numFmtId="0" fontId="18" fillId="0" borderId="4" xfId="0" applyFont="1" applyBorder="1" applyAlignment="1">
      <alignment vertical="center" shrinkToFit="1"/>
    </xf>
    <xf numFmtId="0" fontId="18" fillId="0" borderId="5" xfId="0" applyFont="1" applyBorder="1" applyAlignment="1">
      <alignment horizontal="distributed" vertical="center" shrinkToFit="1"/>
    </xf>
    <xf numFmtId="0" fontId="18" fillId="0" borderId="6" xfId="0" applyFont="1" applyBorder="1" applyAlignment="1">
      <alignment vertical="center" shrinkToFit="1"/>
    </xf>
    <xf numFmtId="0" fontId="18" fillId="0" borderId="7" xfId="0" applyFont="1" applyBorder="1" applyAlignment="1">
      <alignment vertical="center" shrinkToFit="1"/>
    </xf>
    <xf numFmtId="0" fontId="18" fillId="0" borderId="0" xfId="0" applyFont="1" applyAlignment="1">
      <alignment shrinkToFit="1"/>
    </xf>
    <xf numFmtId="0" fontId="18" fillId="0" borderId="8" xfId="0" applyFont="1" applyBorder="1" applyAlignment="1">
      <alignment horizontal="distributed" vertical="center" shrinkToFit="1"/>
    </xf>
    <xf numFmtId="0" fontId="18" fillId="0" borderId="9" xfId="0" applyFont="1" applyBorder="1" applyAlignment="1">
      <alignment horizontal="distributed" vertical="center" shrinkToFit="1"/>
    </xf>
    <xf numFmtId="0" fontId="18" fillId="0" borderId="10" xfId="0" applyFont="1" applyBorder="1" applyAlignment="1">
      <alignment horizontal="distributed" vertical="center" shrinkToFit="1"/>
    </xf>
    <xf numFmtId="0" fontId="18" fillId="0" borderId="0" xfId="0" applyFont="1" applyAlignment="1">
      <alignment vertical="center"/>
    </xf>
    <xf numFmtId="0" fontId="22" fillId="0" borderId="0" xfId="0" applyFont="1" applyBorder="1" applyAlignment="1">
      <alignment horizontal="distributed" vertical="center"/>
    </xf>
    <xf numFmtId="0" fontId="23" fillId="0" borderId="0" xfId="0" applyFont="1" applyBorder="1" applyAlignment="1">
      <alignment horizontal="distributed" vertical="center"/>
    </xf>
    <xf numFmtId="176" fontId="22" fillId="0" borderId="0" xfId="0" applyNumberFormat="1" applyFont="1" applyBorder="1" applyAlignment="1">
      <alignment vertical="center" shrinkToFit="1"/>
    </xf>
    <xf numFmtId="0" fontId="22" fillId="0" borderId="0" xfId="0" applyFont="1" applyAlignment="1">
      <alignment vertical="center"/>
    </xf>
    <xf numFmtId="0" fontId="22" fillId="0" borderId="0" xfId="0" applyFont="1" applyAlignment="1">
      <alignment vertical="center" shrinkToFit="1"/>
    </xf>
    <xf numFmtId="0" fontId="22" fillId="0" borderId="6" xfId="0" applyFont="1" applyBorder="1" applyAlignment="1">
      <alignment vertical="center" shrinkToFit="1"/>
    </xf>
    <xf numFmtId="0" fontId="22" fillId="0" borderId="11" xfId="0" applyFont="1" applyBorder="1" applyAlignment="1">
      <alignment vertical="center" textRotation="255"/>
    </xf>
    <xf numFmtId="0" fontId="22" fillId="0" borderId="12" xfId="0" applyFont="1" applyBorder="1" applyAlignment="1">
      <alignment horizontal="distributed" vertical="center" shrinkToFit="1"/>
    </xf>
    <xf numFmtId="0" fontId="22" fillId="0" borderId="13" xfId="0" applyFont="1" applyBorder="1" applyAlignment="1">
      <alignment horizontal="distributed" vertical="center" shrinkToFit="1"/>
    </xf>
    <xf numFmtId="0" fontId="22" fillId="0" borderId="14" xfId="0" applyFont="1" applyBorder="1" applyAlignment="1">
      <alignment horizontal="distributed" vertical="center" shrinkToFit="1"/>
    </xf>
    <xf numFmtId="0" fontId="25" fillId="0" borderId="0" xfId="0" applyFont="1" applyAlignment="1">
      <alignment vertical="center"/>
    </xf>
    <xf numFmtId="176" fontId="23" fillId="0" borderId="0" xfId="0" applyNumberFormat="1" applyFont="1" applyBorder="1" applyAlignment="1">
      <alignment vertical="center" shrinkToFit="1"/>
    </xf>
    <xf numFmtId="0" fontId="23" fillId="0" borderId="0" xfId="0" applyFont="1" applyAlignment="1">
      <alignment vertical="center" shrinkToFit="1"/>
    </xf>
    <xf numFmtId="0" fontId="22" fillId="0" borderId="4" xfId="0" applyFont="1" applyBorder="1" applyAlignment="1">
      <alignment vertical="center" shrinkToFit="1"/>
    </xf>
    <xf numFmtId="0" fontId="22" fillId="0" borderId="5" xfId="0" applyFont="1" applyBorder="1" applyAlignment="1">
      <alignment vertical="center" shrinkToFit="1"/>
    </xf>
    <xf numFmtId="0" fontId="22" fillId="0" borderId="5" xfId="0" applyFont="1" applyBorder="1" applyAlignment="1">
      <alignment horizontal="distributed" vertical="center" shrinkToFit="1"/>
    </xf>
    <xf numFmtId="0" fontId="22" fillId="0" borderId="7" xfId="0" applyFont="1" applyBorder="1" applyAlignment="1">
      <alignment vertical="center" shrinkToFit="1"/>
    </xf>
    <xf numFmtId="0" fontId="23" fillId="0" borderId="15" xfId="0" applyFont="1" applyBorder="1" applyAlignment="1">
      <alignment vertical="center" shrinkToFit="1"/>
    </xf>
    <xf numFmtId="0" fontId="23" fillId="0" borderId="16" xfId="0" applyFont="1" applyBorder="1" applyAlignment="1">
      <alignment vertical="center" shrinkToFit="1"/>
    </xf>
    <xf numFmtId="0" fontId="22" fillId="0" borderId="11" xfId="0" applyFont="1" applyBorder="1" applyAlignment="1">
      <alignment vertical="center"/>
    </xf>
    <xf numFmtId="0" fontId="23" fillId="0" borderId="17" xfId="0" applyFont="1" applyBorder="1" applyAlignment="1">
      <alignment vertical="center" shrinkToFit="1"/>
    </xf>
    <xf numFmtId="0" fontId="23" fillId="0" borderId="18" xfId="0" applyFont="1" applyBorder="1" applyAlignment="1">
      <alignment vertical="center" shrinkToFit="1"/>
    </xf>
    <xf numFmtId="0" fontId="22" fillId="0" borderId="17" xfId="0" applyFont="1" applyBorder="1" applyAlignment="1">
      <alignment vertical="center"/>
    </xf>
    <xf numFmtId="0" fontId="22" fillId="0" borderId="17" xfId="0" applyFont="1" applyBorder="1" applyAlignment="1">
      <alignment vertical="center" shrinkToFit="1"/>
    </xf>
    <xf numFmtId="0" fontId="0" fillId="0" borderId="0" xfId="0" applyAlignment="1">
      <alignment vertical="center"/>
    </xf>
    <xf numFmtId="0" fontId="19" fillId="0" borderId="0" xfId="0" applyFont="1"/>
    <xf numFmtId="0" fontId="19" fillId="0" borderId="0" xfId="0" applyFont="1" applyAlignment="1">
      <alignment shrinkToFit="1"/>
    </xf>
    <xf numFmtId="0" fontId="24" fillId="0" borderId="0" xfId="0" applyFont="1" applyAlignment="1">
      <alignment shrinkToFit="1"/>
    </xf>
    <xf numFmtId="0" fontId="19" fillId="0" borderId="0" xfId="0" applyFont="1" applyAlignment="1">
      <alignment vertical="center" shrinkToFit="1"/>
    </xf>
    <xf numFmtId="0" fontId="18" fillId="0" borderId="0" xfId="0" applyFont="1" applyAlignment="1">
      <alignment vertical="center" shrinkToFit="1"/>
    </xf>
    <xf numFmtId="0" fontId="18" fillId="0" borderId="19" xfId="0" applyFont="1" applyBorder="1" applyAlignment="1">
      <alignment vertical="center" shrinkToFit="1"/>
    </xf>
    <xf numFmtId="0" fontId="18" fillId="0" borderId="20" xfId="0" applyFont="1" applyBorder="1" applyAlignment="1">
      <alignment horizontal="distributed" vertical="center" shrinkToFit="1"/>
    </xf>
    <xf numFmtId="0" fontId="18" fillId="0" borderId="21" xfId="0" applyFont="1" applyBorder="1" applyAlignment="1">
      <alignment horizontal="distributed" vertical="center" shrinkToFit="1"/>
    </xf>
    <xf numFmtId="0" fontId="18" fillId="0" borderId="22" xfId="0" applyFont="1" applyBorder="1" applyAlignment="1">
      <alignment horizontal="distributed" vertical="center" shrinkToFit="1"/>
    </xf>
    <xf numFmtId="0" fontId="18" fillId="0" borderId="23" xfId="0" applyFont="1" applyBorder="1" applyAlignment="1">
      <alignment horizontal="distributed" vertical="center" shrinkToFit="1"/>
    </xf>
    <xf numFmtId="0" fontId="19" fillId="0" borderId="11" xfId="0" applyFont="1" applyBorder="1" applyAlignment="1">
      <alignment horizontal="distributed" vertical="center" shrinkToFit="1"/>
    </xf>
    <xf numFmtId="0" fontId="19" fillId="0" borderId="12" xfId="0" applyFont="1" applyBorder="1" applyAlignment="1">
      <alignment horizontal="distributed" vertical="center" shrinkToFit="1"/>
    </xf>
    <xf numFmtId="0" fontId="19" fillId="0" borderId="24" xfId="0" applyFont="1" applyBorder="1" applyAlignment="1">
      <alignment horizontal="distributed" vertical="center" shrinkToFit="1"/>
    </xf>
    <xf numFmtId="0" fontId="24" fillId="0" borderId="0" xfId="0" applyFont="1" applyAlignment="1">
      <alignment horizontal="right" shrinkToFi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25" fillId="0" borderId="0" xfId="0" applyFont="1"/>
    <xf numFmtId="0" fontId="30" fillId="0" borderId="0" xfId="0" applyFont="1"/>
    <xf numFmtId="0" fontId="19" fillId="0" borderId="27" xfId="0" applyFont="1" applyBorder="1" applyAlignment="1">
      <alignment horizontal="center" vertical="center"/>
    </xf>
    <xf numFmtId="0" fontId="32" fillId="0" borderId="0" xfId="0" applyFont="1" applyAlignment="1">
      <alignment vertical="center"/>
    </xf>
    <xf numFmtId="0" fontId="34" fillId="0" borderId="0" xfId="0" applyFont="1" applyAlignment="1"/>
    <xf numFmtId="0" fontId="34" fillId="0" borderId="0" xfId="0" applyFont="1" applyAlignment="1">
      <alignment vertical="center"/>
    </xf>
    <xf numFmtId="0" fontId="18" fillId="0" borderId="22" xfId="0" applyFont="1" applyBorder="1" applyAlignment="1">
      <alignment horizontal="center" vertical="center" shrinkToFit="1"/>
    </xf>
    <xf numFmtId="0" fontId="18" fillId="0" borderId="28" xfId="0" applyFont="1" applyBorder="1" applyAlignment="1">
      <alignment horizontal="distributed" vertical="center" shrinkToFit="1"/>
    </xf>
    <xf numFmtId="0" fontId="18" fillId="0" borderId="29" xfId="0" applyFont="1" applyBorder="1" applyAlignment="1">
      <alignment horizontal="center" vertical="center" shrinkToFit="1"/>
    </xf>
    <xf numFmtId="0" fontId="18" fillId="0" borderId="0" xfId="0" applyFont="1"/>
    <xf numFmtId="0" fontId="18" fillId="0" borderId="30" xfId="0" applyFont="1" applyBorder="1" applyAlignment="1">
      <alignment horizontal="center" vertical="center" shrinkToFit="1"/>
    </xf>
    <xf numFmtId="0" fontId="36" fillId="0" borderId="0" xfId="0" applyFont="1"/>
    <xf numFmtId="0" fontId="10" fillId="2" borderId="27" xfId="0" applyFont="1" applyFill="1" applyBorder="1" applyAlignment="1" applyProtection="1">
      <alignment vertical="center" shrinkToFit="1"/>
      <protection locked="0"/>
    </xf>
    <xf numFmtId="0" fontId="10" fillId="2" borderId="0" xfId="0" applyFont="1" applyFill="1" applyBorder="1" applyAlignment="1" applyProtection="1">
      <alignment vertical="center" shrinkToFit="1"/>
      <protection locked="0"/>
    </xf>
    <xf numFmtId="0" fontId="10" fillId="2" borderId="7" xfId="0" applyFont="1" applyFill="1" applyBorder="1" applyAlignment="1" applyProtection="1">
      <alignment vertical="center" shrinkToFit="1"/>
      <protection locked="0"/>
    </xf>
    <xf numFmtId="178" fontId="10" fillId="2" borderId="31" xfId="0" applyNumberFormat="1" applyFont="1" applyFill="1" applyBorder="1" applyAlignment="1" applyProtection="1">
      <alignment vertical="center" shrinkToFit="1"/>
      <protection locked="0"/>
    </xf>
    <xf numFmtId="178" fontId="10" fillId="2" borderId="27" xfId="0" applyNumberFormat="1" applyFont="1" applyFill="1" applyBorder="1" applyAlignment="1" applyProtection="1">
      <alignment vertical="center" shrinkToFit="1"/>
      <protection locked="0"/>
    </xf>
    <xf numFmtId="178" fontId="0" fillId="2" borderId="27" xfId="0" applyNumberFormat="1" applyFill="1" applyBorder="1" applyAlignment="1" applyProtection="1">
      <alignment vertical="center" shrinkToFit="1"/>
      <protection locked="0"/>
    </xf>
    <xf numFmtId="0" fontId="10" fillId="2" borderId="32" xfId="0" applyFont="1" applyFill="1" applyBorder="1" applyAlignment="1" applyProtection="1">
      <alignment horizontal="center" vertical="center" shrinkToFit="1"/>
      <protection locked="0"/>
    </xf>
    <xf numFmtId="0" fontId="10" fillId="2" borderId="4" xfId="0" applyFont="1" applyFill="1" applyBorder="1" applyAlignment="1" applyProtection="1">
      <alignment vertical="center" shrinkToFit="1"/>
      <protection locked="0"/>
    </xf>
    <xf numFmtId="0" fontId="10" fillId="2" borderId="12" xfId="0" applyFont="1" applyFill="1" applyBorder="1" applyAlignment="1" applyProtection="1">
      <alignment vertical="center" shrinkToFit="1"/>
      <protection locked="0"/>
    </xf>
    <xf numFmtId="0" fontId="10" fillId="2" borderId="33" xfId="0" applyFont="1" applyFill="1" applyBorder="1" applyAlignment="1" applyProtection="1">
      <alignment horizontal="center" vertical="center" shrinkToFit="1"/>
      <protection locked="0"/>
    </xf>
    <xf numFmtId="176" fontId="10" fillId="2" borderId="31" xfId="0" applyNumberFormat="1" applyFont="1" applyFill="1" applyBorder="1" applyAlignment="1" applyProtection="1">
      <alignment vertical="center" shrinkToFit="1"/>
      <protection locked="0"/>
    </xf>
    <xf numFmtId="176" fontId="10" fillId="2" borderId="34" xfId="0" applyNumberFormat="1" applyFont="1" applyFill="1" applyBorder="1" applyAlignment="1" applyProtection="1">
      <alignment vertical="center" shrinkToFit="1"/>
      <protection locked="0"/>
    </xf>
    <xf numFmtId="176" fontId="10" fillId="2" borderId="35" xfId="0" applyNumberFormat="1" applyFont="1" applyFill="1" applyBorder="1" applyAlignment="1" applyProtection="1">
      <alignment vertical="center" shrinkToFit="1"/>
      <protection locked="0"/>
    </xf>
    <xf numFmtId="178" fontId="10" fillId="2" borderId="35" xfId="0" applyNumberFormat="1" applyFont="1" applyFill="1" applyBorder="1" applyAlignment="1" applyProtection="1">
      <alignment vertical="center" shrinkToFit="1"/>
      <protection locked="0"/>
    </xf>
    <xf numFmtId="0" fontId="37" fillId="0" borderId="0" xfId="0" applyFont="1"/>
    <xf numFmtId="0" fontId="0" fillId="0" borderId="0" xfId="0" applyBorder="1" applyAlignment="1">
      <alignment shrinkToFit="1"/>
    </xf>
    <xf numFmtId="179" fontId="8" fillId="0" borderId="0" xfId="0" applyNumberFormat="1" applyFont="1" applyBorder="1"/>
    <xf numFmtId="0" fontId="0" fillId="3" borderId="0" xfId="0" applyFill="1" applyBorder="1" applyAlignment="1">
      <alignment vertical="center" textRotation="255" shrinkToFit="1"/>
    </xf>
    <xf numFmtId="0" fontId="35" fillId="0" borderId="0" xfId="0" applyFont="1" applyAlignment="1">
      <alignment horizontal="center"/>
    </xf>
    <xf numFmtId="0" fontId="19" fillId="3" borderId="0" xfId="0" applyFont="1" applyFill="1" applyBorder="1" applyAlignment="1">
      <alignment vertical="center" textRotation="255" shrinkToFit="1"/>
    </xf>
    <xf numFmtId="0" fontId="19" fillId="0" borderId="0" xfId="0" applyFont="1" applyAlignment="1">
      <alignment vertical="center"/>
    </xf>
    <xf numFmtId="0" fontId="19" fillId="0" borderId="11" xfId="0" applyFont="1" applyBorder="1" applyAlignment="1">
      <alignment vertical="center"/>
    </xf>
    <xf numFmtId="0" fontId="19" fillId="0" borderId="24" xfId="0" applyFont="1" applyBorder="1" applyAlignment="1">
      <alignment vertical="center"/>
    </xf>
    <xf numFmtId="0" fontId="19" fillId="0" borderId="13" xfId="0" applyFont="1" applyBorder="1" applyAlignment="1">
      <alignment horizontal="center" vertical="center"/>
    </xf>
    <xf numFmtId="0" fontId="19" fillId="0" borderId="12" xfId="0" applyFont="1" applyBorder="1" applyAlignment="1">
      <alignment horizontal="center" vertical="center"/>
    </xf>
    <xf numFmtId="0" fontId="19" fillId="0" borderId="14" xfId="0" applyFont="1" applyBorder="1" applyAlignment="1">
      <alignment horizontal="center" vertical="center"/>
    </xf>
    <xf numFmtId="0" fontId="19" fillId="0" borderId="36" xfId="0" applyFont="1" applyBorder="1" applyAlignment="1">
      <alignment vertical="center" shrinkToFit="1"/>
    </xf>
    <xf numFmtId="0" fontId="19" fillId="0" borderId="37" xfId="0" applyFont="1" applyBorder="1" applyAlignment="1">
      <alignment vertical="center" shrinkToFit="1"/>
    </xf>
    <xf numFmtId="0" fontId="19" fillId="0" borderId="38" xfId="0" applyFont="1" applyBorder="1" applyAlignment="1">
      <alignment vertical="center" shrinkToFit="1"/>
    </xf>
    <xf numFmtId="0" fontId="19" fillId="0" borderId="39" xfId="0" applyFont="1" applyBorder="1" applyAlignment="1">
      <alignment vertical="center" shrinkToFit="1"/>
    </xf>
    <xf numFmtId="0" fontId="19" fillId="0" borderId="40" xfId="0" applyFont="1" applyBorder="1" applyAlignment="1">
      <alignment vertical="center" shrinkToFit="1"/>
    </xf>
    <xf numFmtId="0" fontId="19" fillId="0" borderId="0" xfId="0" applyFont="1" applyBorder="1" applyAlignment="1">
      <alignment vertical="center" shrinkToFit="1"/>
    </xf>
    <xf numFmtId="179" fontId="31" fillId="0" borderId="0" xfId="0" applyNumberFormat="1" applyFont="1" applyBorder="1" applyAlignment="1">
      <alignment vertical="center"/>
    </xf>
    <xf numFmtId="0" fontId="19" fillId="0" borderId="12" xfId="0" applyFont="1" applyBorder="1" applyAlignment="1">
      <alignment vertical="center"/>
    </xf>
    <xf numFmtId="0" fontId="19" fillId="0" borderId="0" xfId="0" applyFont="1" applyBorder="1" applyAlignment="1">
      <alignment vertical="center"/>
    </xf>
    <xf numFmtId="0" fontId="19" fillId="0" borderId="41" xfId="0" applyFont="1" applyBorder="1" applyAlignment="1">
      <alignment vertical="center" shrinkToFit="1"/>
    </xf>
    <xf numFmtId="0" fontId="19" fillId="0" borderId="42" xfId="0" applyFont="1" applyBorder="1" applyAlignment="1">
      <alignment vertical="center" shrinkToFit="1"/>
    </xf>
    <xf numFmtId="0" fontId="19" fillId="0" borderId="0" xfId="0" applyFont="1" applyAlignment="1">
      <alignment horizontal="distributed"/>
    </xf>
    <xf numFmtId="0" fontId="24" fillId="0" borderId="0" xfId="0" applyFont="1" applyAlignment="1">
      <alignment horizontal="right" vertical="center"/>
    </xf>
    <xf numFmtId="0" fontId="24" fillId="0" borderId="0" xfId="0" applyFont="1" applyBorder="1" applyAlignment="1">
      <alignment horizontal="right" vertical="center"/>
    </xf>
    <xf numFmtId="0" fontId="24" fillId="0" borderId="0" xfId="0" applyFont="1" applyAlignment="1">
      <alignment vertical="center"/>
    </xf>
    <xf numFmtId="176" fontId="10" fillId="2" borderId="43" xfId="0" applyNumberFormat="1" applyFont="1" applyFill="1" applyBorder="1" applyAlignment="1" applyProtection="1">
      <alignment vertical="center" shrinkToFit="1"/>
      <protection locked="0"/>
    </xf>
    <xf numFmtId="176" fontId="10" fillId="2" borderId="44" xfId="0" applyNumberFormat="1" applyFont="1" applyFill="1" applyBorder="1" applyAlignment="1" applyProtection="1">
      <alignment vertical="center" shrinkToFit="1"/>
      <protection locked="0"/>
    </xf>
    <xf numFmtId="176" fontId="10" fillId="2" borderId="45" xfId="0" applyNumberFormat="1" applyFont="1" applyFill="1" applyBorder="1" applyAlignment="1" applyProtection="1">
      <alignment vertical="center" shrinkToFit="1"/>
      <protection locked="0"/>
    </xf>
    <xf numFmtId="178" fontId="10" fillId="2" borderId="46" xfId="0" applyNumberFormat="1" applyFont="1" applyFill="1" applyBorder="1" applyAlignment="1" applyProtection="1">
      <alignment vertical="center" shrinkToFit="1"/>
      <protection locked="0"/>
    </xf>
    <xf numFmtId="178" fontId="10" fillId="2" borderId="43" xfId="0" applyNumberFormat="1" applyFont="1" applyFill="1" applyBorder="1" applyAlignment="1" applyProtection="1">
      <alignment vertical="center" shrinkToFit="1"/>
      <protection locked="0"/>
    </xf>
    <xf numFmtId="178" fontId="10" fillId="2" borderId="47" xfId="0" applyNumberFormat="1" applyFont="1" applyFill="1" applyBorder="1" applyAlignment="1" applyProtection="1">
      <alignment vertical="center" shrinkToFit="1"/>
      <protection locked="0"/>
    </xf>
    <xf numFmtId="178" fontId="10" fillId="2" borderId="48" xfId="0" applyNumberFormat="1" applyFont="1" applyFill="1" applyBorder="1" applyAlignment="1" applyProtection="1">
      <alignment vertical="center" shrinkToFit="1"/>
      <protection locked="0"/>
    </xf>
    <xf numFmtId="178" fontId="10" fillId="2" borderId="45" xfId="0" applyNumberFormat="1" applyFont="1" applyFill="1" applyBorder="1" applyAlignment="1" applyProtection="1">
      <alignment vertical="center" shrinkToFit="1"/>
      <protection locked="0"/>
    </xf>
    <xf numFmtId="0" fontId="28" fillId="0" borderId="0" xfId="0" applyFont="1" applyAlignment="1">
      <alignment horizontal="center"/>
    </xf>
    <xf numFmtId="0" fontId="19" fillId="0" borderId="0" xfId="0" applyFont="1" applyBorder="1" applyAlignment="1">
      <alignment horizontal="center" vertical="center"/>
    </xf>
    <xf numFmtId="38" fontId="19" fillId="0" borderId="0" xfId="2" applyFont="1" applyBorder="1" applyAlignment="1">
      <alignment vertical="center" shrinkToFit="1"/>
    </xf>
    <xf numFmtId="0" fontId="34" fillId="0" borderId="0" xfId="0" applyFont="1"/>
    <xf numFmtId="0" fontId="18" fillId="0" borderId="0" xfId="0" applyFont="1" applyBorder="1"/>
    <xf numFmtId="0" fontId="18" fillId="0" borderId="49" xfId="0" applyFont="1" applyBorder="1" applyAlignment="1">
      <alignment horizontal="distributed" vertical="center"/>
    </xf>
    <xf numFmtId="0" fontId="18" fillId="0" borderId="49" xfId="0" applyFont="1" applyBorder="1" applyAlignment="1">
      <alignment vertical="center" shrinkToFit="1"/>
    </xf>
    <xf numFmtId="0" fontId="18" fillId="0" borderId="50" xfId="0" applyFont="1" applyBorder="1" applyAlignment="1">
      <alignment horizontal="distributed" vertical="center"/>
    </xf>
    <xf numFmtId="0" fontId="18" fillId="0" borderId="30" xfId="0" applyFont="1" applyBorder="1" applyAlignment="1">
      <alignment vertical="center" shrinkToFit="1"/>
    </xf>
    <xf numFmtId="0" fontId="18" fillId="0" borderId="0" xfId="0" applyFont="1" applyBorder="1" applyAlignment="1">
      <alignment vertical="center"/>
    </xf>
    <xf numFmtId="0" fontId="18" fillId="0" borderId="0" xfId="0" applyFont="1" applyBorder="1" applyAlignment="1">
      <alignment horizontal="distributed" vertical="center"/>
    </xf>
    <xf numFmtId="0" fontId="18" fillId="0" borderId="12" xfId="0" applyFont="1" applyBorder="1" applyAlignment="1">
      <alignment horizontal="center" vertical="center"/>
    </xf>
    <xf numFmtId="0" fontId="18" fillId="0" borderId="24" xfId="0" applyFont="1" applyBorder="1" applyAlignment="1">
      <alignment horizontal="center" vertical="center"/>
    </xf>
    <xf numFmtId="0" fontId="18" fillId="0" borderId="0" xfId="0" applyFont="1" applyBorder="1" applyAlignment="1">
      <alignment horizontal="center" vertical="center"/>
    </xf>
    <xf numFmtId="0" fontId="18" fillId="0" borderId="0" xfId="0" applyFont="1" applyAlignment="1">
      <alignment horizontal="center" vertical="center"/>
    </xf>
    <xf numFmtId="38" fontId="21" fillId="0" borderId="51" xfId="2" applyFont="1" applyBorder="1" applyAlignment="1">
      <alignment horizontal="center" vertical="center" shrinkToFit="1"/>
    </xf>
    <xf numFmtId="38" fontId="21" fillId="0" borderId="52" xfId="2" applyFont="1" applyBorder="1" applyAlignment="1">
      <alignment horizontal="center" vertical="center" shrinkToFit="1"/>
    </xf>
    <xf numFmtId="38" fontId="21" fillId="0" borderId="53" xfId="2" applyFont="1" applyBorder="1" applyAlignment="1">
      <alignment vertical="center" shrinkToFit="1"/>
    </xf>
    <xf numFmtId="38" fontId="21" fillId="0" borderId="17" xfId="2" applyFont="1" applyBorder="1" applyAlignment="1">
      <alignment vertical="center" shrinkToFit="1"/>
    </xf>
    <xf numFmtId="38" fontId="21" fillId="0" borderId="54" xfId="2" applyFont="1" applyBorder="1" applyAlignment="1">
      <alignment vertical="center" shrinkToFit="1"/>
    </xf>
    <xf numFmtId="38" fontId="21" fillId="0" borderId="0" xfId="2" applyFont="1" applyBorder="1" applyAlignment="1">
      <alignment vertical="center" shrinkToFit="1"/>
    </xf>
    <xf numFmtId="0" fontId="18" fillId="0" borderId="12" xfId="0" applyFont="1" applyBorder="1" applyAlignment="1">
      <alignment vertical="center" shrinkToFit="1"/>
    </xf>
    <xf numFmtId="176" fontId="18" fillId="0" borderId="13" xfId="0" applyNumberFormat="1" applyFont="1" applyBorder="1" applyAlignment="1">
      <alignment vertical="center" shrinkToFit="1"/>
    </xf>
    <xf numFmtId="176" fontId="18" fillId="0" borderId="12" xfId="0" applyNumberFormat="1" applyFont="1" applyBorder="1" applyAlignment="1">
      <alignment horizontal="center" vertical="center" shrinkToFit="1"/>
    </xf>
    <xf numFmtId="0" fontId="18" fillId="0" borderId="24" xfId="0" applyFont="1" applyBorder="1" applyAlignment="1">
      <alignment vertical="center" shrinkToFit="1"/>
    </xf>
    <xf numFmtId="176" fontId="18" fillId="0" borderId="0" xfId="0" applyNumberFormat="1" applyFont="1" applyAlignment="1">
      <alignment vertical="center" shrinkToFit="1"/>
    </xf>
    <xf numFmtId="176" fontId="18" fillId="0" borderId="0" xfId="0" applyNumberFormat="1" applyFont="1" applyAlignment="1">
      <alignment horizontal="center" vertical="center" shrinkToFit="1"/>
    </xf>
    <xf numFmtId="176" fontId="18" fillId="0" borderId="12" xfId="0" applyNumberFormat="1" applyFont="1" applyBorder="1" applyAlignment="1">
      <alignment vertical="center" shrinkToFit="1"/>
    </xf>
    <xf numFmtId="176" fontId="21" fillId="0" borderId="12" xfId="0" applyNumberFormat="1" applyFont="1" applyBorder="1" applyAlignment="1">
      <alignment horizontal="center" vertical="center" shrinkToFit="1"/>
    </xf>
    <xf numFmtId="0" fontId="18" fillId="0" borderId="55" xfId="0" applyFont="1" applyBorder="1" applyAlignment="1">
      <alignment horizontal="center" vertical="center"/>
    </xf>
    <xf numFmtId="38" fontId="21" fillId="0" borderId="53" xfId="2" applyFont="1" applyBorder="1" applyAlignment="1">
      <alignment horizontal="right" vertical="center" shrinkToFit="1"/>
    </xf>
    <xf numFmtId="38" fontId="21" fillId="0" borderId="17" xfId="2" applyFont="1" applyBorder="1" applyAlignment="1">
      <alignment horizontal="right" vertical="center" shrinkToFit="1"/>
    </xf>
    <xf numFmtId="0" fontId="18" fillId="3" borderId="17" xfId="0" applyFont="1" applyFill="1" applyBorder="1" applyAlignment="1">
      <alignment horizontal="left" vertical="center"/>
    </xf>
    <xf numFmtId="0" fontId="18" fillId="3" borderId="0" xfId="0" applyFont="1" applyFill="1" applyBorder="1" applyAlignment="1">
      <alignment vertical="center"/>
    </xf>
    <xf numFmtId="0" fontId="18" fillId="0" borderId="0" xfId="0" applyFont="1" applyAlignment="1">
      <alignment horizontal="right" vertical="center"/>
    </xf>
    <xf numFmtId="176" fontId="31" fillId="0" borderId="56" xfId="0" applyNumberFormat="1" applyFont="1" applyBorder="1" applyAlignment="1">
      <alignment vertical="center" shrinkToFit="1"/>
    </xf>
    <xf numFmtId="176" fontId="31" fillId="0" borderId="57" xfId="0" applyNumberFormat="1" applyFont="1" applyBorder="1" applyAlignment="1">
      <alignment vertical="center" shrinkToFit="1"/>
    </xf>
    <xf numFmtId="176" fontId="31" fillId="0" borderId="58" xfId="0" applyNumberFormat="1" applyFont="1" applyBorder="1" applyAlignment="1">
      <alignment vertical="center" shrinkToFit="1"/>
    </xf>
    <xf numFmtId="0" fontId="23" fillId="0" borderId="13" xfId="0" applyFont="1" applyBorder="1" applyAlignment="1">
      <alignment horizontal="distributed" vertical="center" shrinkToFit="1"/>
    </xf>
    <xf numFmtId="0" fontId="23" fillId="0" borderId="12" xfId="0" applyFont="1" applyBorder="1" applyAlignment="1">
      <alignment horizontal="distributed" vertical="center" shrinkToFit="1"/>
    </xf>
    <xf numFmtId="0" fontId="23" fillId="0" borderId="14" xfId="0" applyFont="1" applyBorder="1" applyAlignment="1">
      <alignment horizontal="distributed" vertical="center" shrinkToFit="1"/>
    </xf>
    <xf numFmtId="176" fontId="31" fillId="0" borderId="6" xfId="0" applyNumberFormat="1" applyFont="1" applyBorder="1" applyAlignment="1">
      <alignment vertical="center" shrinkToFit="1"/>
    </xf>
    <xf numFmtId="176" fontId="31" fillId="0" borderId="25" xfId="0" applyNumberFormat="1" applyFont="1" applyBorder="1" applyAlignment="1">
      <alignment vertical="center" shrinkToFit="1"/>
    </xf>
    <xf numFmtId="176" fontId="31" fillId="0" borderId="51" xfId="0" applyNumberFormat="1" applyFont="1" applyBorder="1" applyAlignment="1">
      <alignment vertical="center" shrinkToFit="1"/>
    </xf>
    <xf numFmtId="176" fontId="31" fillId="0" borderId="59" xfId="0" applyNumberFormat="1" applyFont="1" applyBorder="1" applyAlignment="1">
      <alignment vertical="center" shrinkToFit="1"/>
    </xf>
    <xf numFmtId="0" fontId="19" fillId="0" borderId="38" xfId="0" applyFont="1" applyBorder="1" applyAlignment="1">
      <alignment horizontal="distributed" vertical="center"/>
    </xf>
    <xf numFmtId="0" fontId="19" fillId="0" borderId="60" xfId="0" applyFont="1" applyBorder="1" applyAlignment="1">
      <alignment horizontal="distributed" vertical="center"/>
    </xf>
    <xf numFmtId="176" fontId="18" fillId="0" borderId="0" xfId="0" applyNumberFormat="1" applyFont="1" applyBorder="1" applyAlignment="1">
      <alignment vertical="center" shrinkToFit="1"/>
    </xf>
    <xf numFmtId="176" fontId="18" fillId="0" borderId="0" xfId="0" applyNumberFormat="1" applyFont="1" applyBorder="1" applyAlignment="1">
      <alignment horizontal="center" vertical="center" shrinkToFit="1"/>
    </xf>
    <xf numFmtId="176" fontId="21" fillId="0" borderId="0" xfId="0" applyNumberFormat="1" applyFont="1" applyBorder="1" applyAlignment="1">
      <alignment vertical="center" shrinkToFit="1"/>
    </xf>
    <xf numFmtId="0" fontId="18" fillId="0" borderId="0" xfId="0" applyFont="1" applyBorder="1" applyAlignment="1">
      <alignment vertical="center" shrinkToFit="1"/>
    </xf>
    <xf numFmtId="0" fontId="19" fillId="0" borderId="17" xfId="0" applyFont="1" applyBorder="1" applyAlignment="1">
      <alignment vertical="center"/>
    </xf>
    <xf numFmtId="176" fontId="21" fillId="0" borderId="0" xfId="0" applyNumberFormat="1" applyFont="1" applyBorder="1" applyAlignment="1">
      <alignment horizontal="center" vertical="center" shrinkToFit="1"/>
    </xf>
    <xf numFmtId="0" fontId="18" fillId="0" borderId="61" xfId="0" applyFont="1" applyBorder="1" applyAlignment="1">
      <alignment horizontal="center" vertical="center"/>
    </xf>
    <xf numFmtId="38" fontId="21" fillId="0" borderId="13" xfId="2" applyFont="1" applyBorder="1" applyAlignment="1">
      <alignment vertical="center" shrinkToFit="1"/>
    </xf>
    <xf numFmtId="38" fontId="21" fillId="0" borderId="62" xfId="2" applyFont="1" applyBorder="1" applyAlignment="1">
      <alignment vertical="center" shrinkToFit="1"/>
    </xf>
    <xf numFmtId="38" fontId="21" fillId="0" borderId="11" xfId="2" applyFont="1" applyBorder="1" applyAlignment="1">
      <alignment vertical="center" shrinkToFit="1"/>
    </xf>
    <xf numFmtId="38" fontId="21" fillId="0" borderId="63" xfId="2" applyFont="1" applyBorder="1" applyAlignment="1">
      <alignment horizontal="center" vertical="center" shrinkToFit="1"/>
    </xf>
    <xf numFmtId="38" fontId="21" fillId="0" borderId="64" xfId="2" applyFont="1" applyBorder="1" applyAlignment="1">
      <alignment horizontal="center" vertical="center" shrinkToFit="1"/>
    </xf>
    <xf numFmtId="38" fontId="18" fillId="0" borderId="62" xfId="2" applyFont="1" applyBorder="1" applyAlignment="1">
      <alignment vertical="center" shrinkToFit="1"/>
    </xf>
    <xf numFmtId="38" fontId="21" fillId="0" borderId="56" xfId="2" applyFont="1" applyBorder="1" applyAlignment="1">
      <alignment horizontal="center" vertical="center" shrinkToFit="1"/>
    </xf>
    <xf numFmtId="38" fontId="21" fillId="0" borderId="35" xfId="2" applyFont="1" applyBorder="1" applyAlignment="1">
      <alignment horizontal="center" vertical="center" shrinkToFit="1"/>
    </xf>
    <xf numFmtId="38" fontId="21" fillId="0" borderId="59" xfId="2" applyFont="1" applyBorder="1" applyAlignment="1">
      <alignment horizontal="center" vertical="center" shrinkToFit="1"/>
    </xf>
    <xf numFmtId="38" fontId="21" fillId="0" borderId="46" xfId="2" applyFont="1" applyBorder="1" applyAlignment="1">
      <alignment horizontal="center" vertical="center" shrinkToFit="1"/>
    </xf>
    <xf numFmtId="0" fontId="18" fillId="0" borderId="22" xfId="0" applyFont="1" applyBorder="1" applyAlignment="1">
      <alignment horizontal="center" vertical="center"/>
    </xf>
    <xf numFmtId="176" fontId="21" fillId="0" borderId="6" xfId="0" applyNumberFormat="1" applyFont="1" applyBorder="1" applyAlignment="1">
      <alignment horizontal="center" vertical="center" shrinkToFit="1"/>
    </xf>
    <xf numFmtId="176" fontId="21" fillId="0" borderId="2" xfId="0" applyNumberFormat="1" applyFont="1" applyBorder="1" applyAlignment="1">
      <alignment horizontal="center" vertical="center" shrinkToFit="1"/>
    </xf>
    <xf numFmtId="176" fontId="18" fillId="0" borderId="17" xfId="0" applyNumberFormat="1" applyFont="1" applyBorder="1" applyAlignment="1">
      <alignment horizontal="center" vertical="center" shrinkToFit="1"/>
    </xf>
    <xf numFmtId="0" fontId="21" fillId="3" borderId="17" xfId="0" applyFont="1" applyFill="1" applyBorder="1" applyAlignment="1">
      <alignment horizontal="left" vertical="center"/>
    </xf>
    <xf numFmtId="0" fontId="24" fillId="0" borderId="0" xfId="0" applyFont="1"/>
    <xf numFmtId="0" fontId="18" fillId="0" borderId="65" xfId="0" applyFont="1" applyBorder="1" applyAlignment="1">
      <alignment horizontal="distributed" vertical="center" shrinkToFit="1"/>
    </xf>
    <xf numFmtId="176" fontId="31" fillId="0" borderId="54" xfId="0" applyNumberFormat="1" applyFont="1" applyBorder="1" applyAlignment="1">
      <alignment vertical="center" shrinkToFit="1"/>
    </xf>
    <xf numFmtId="176" fontId="31" fillId="0" borderId="4" xfId="0" applyNumberFormat="1" applyFont="1" applyBorder="1" applyAlignment="1">
      <alignment vertical="center" shrinkToFit="1"/>
    </xf>
    <xf numFmtId="176" fontId="31" fillId="0" borderId="26" xfId="0" applyNumberFormat="1" applyFont="1" applyBorder="1" applyAlignment="1">
      <alignment vertical="center" shrinkToFit="1"/>
    </xf>
    <xf numFmtId="0" fontId="18" fillId="0" borderId="0" xfId="0" applyFont="1" applyBorder="1" applyAlignment="1">
      <alignment shrinkToFit="1"/>
    </xf>
    <xf numFmtId="176" fontId="31" fillId="0" borderId="63" xfId="0" applyNumberFormat="1" applyFont="1" applyBorder="1" applyAlignment="1">
      <alignment vertical="center" shrinkToFit="1"/>
    </xf>
    <xf numFmtId="0" fontId="18" fillId="0" borderId="49" xfId="0" applyFont="1" applyBorder="1" applyAlignment="1">
      <alignment horizontal="center" vertical="center" shrinkToFit="1"/>
    </xf>
    <xf numFmtId="179" fontId="40" fillId="0" borderId="66" xfId="0" applyNumberFormat="1" applyFont="1" applyBorder="1" applyAlignment="1">
      <alignment vertical="center" shrinkToFit="1"/>
    </xf>
    <xf numFmtId="179" fontId="40" fillId="0" borderId="51" xfId="0" applyNumberFormat="1" applyFont="1" applyBorder="1" applyAlignment="1">
      <alignment vertical="center" shrinkToFit="1"/>
    </xf>
    <xf numFmtId="179" fontId="40" fillId="0" borderId="6" xfId="0" applyNumberFormat="1" applyFont="1" applyBorder="1" applyAlignment="1">
      <alignment vertical="center" shrinkToFit="1"/>
    </xf>
    <xf numFmtId="179" fontId="40" fillId="0" borderId="25" xfId="0" applyNumberFormat="1" applyFont="1" applyBorder="1" applyAlignment="1">
      <alignment vertical="center" shrinkToFit="1"/>
    </xf>
    <xf numFmtId="179" fontId="40" fillId="0" borderId="20" xfId="0" applyNumberFormat="1" applyFont="1" applyBorder="1" applyAlignment="1">
      <alignment horizontal="center" vertical="center" shrinkToFit="1"/>
    </xf>
    <xf numFmtId="179" fontId="40" fillId="0" borderId="52" xfId="0" applyNumberFormat="1" applyFont="1" applyBorder="1" applyAlignment="1">
      <alignment vertical="center" shrinkToFit="1"/>
    </xf>
    <xf numFmtId="179" fontId="40" fillId="0" borderId="23" xfId="0" applyNumberFormat="1" applyFont="1" applyBorder="1" applyAlignment="1">
      <alignment vertical="center" shrinkToFit="1"/>
    </xf>
    <xf numFmtId="179" fontId="40" fillId="0" borderId="67" xfId="0" applyNumberFormat="1" applyFont="1" applyBorder="1" applyAlignment="1">
      <alignment vertical="center" shrinkToFit="1"/>
    </xf>
    <xf numFmtId="179" fontId="40" fillId="0" borderId="68" xfId="0" applyNumberFormat="1" applyFont="1" applyBorder="1" applyAlignment="1">
      <alignment vertical="center" shrinkToFit="1"/>
    </xf>
    <xf numFmtId="179" fontId="31" fillId="0" borderId="66" xfId="0" applyNumberFormat="1" applyFont="1" applyBorder="1" applyAlignment="1">
      <alignment vertical="center" shrinkToFit="1"/>
    </xf>
    <xf numFmtId="179" fontId="31" fillId="0" borderId="20" xfId="0" applyNumberFormat="1" applyFont="1" applyBorder="1" applyAlignment="1">
      <alignment horizontal="center" vertical="center" shrinkToFit="1"/>
    </xf>
    <xf numFmtId="179" fontId="31" fillId="0" borderId="23" xfId="0" applyNumberFormat="1" applyFont="1" applyBorder="1" applyAlignment="1">
      <alignment vertical="center" shrinkToFit="1"/>
    </xf>
    <xf numFmtId="179" fontId="31" fillId="0" borderId="68" xfId="0" applyNumberFormat="1" applyFont="1" applyBorder="1" applyAlignment="1">
      <alignment vertical="center" shrinkToFit="1"/>
    </xf>
    <xf numFmtId="184" fontId="40" fillId="0" borderId="69" xfId="0" applyNumberFormat="1" applyFont="1" applyBorder="1" applyAlignment="1">
      <alignment vertical="center" shrinkToFit="1"/>
    </xf>
    <xf numFmtId="184" fontId="40" fillId="0" borderId="57" xfId="0" applyNumberFormat="1" applyFont="1" applyBorder="1" applyAlignment="1">
      <alignment vertical="center" shrinkToFit="1"/>
    </xf>
    <xf numFmtId="184" fontId="40" fillId="0" borderId="41" xfId="0" applyNumberFormat="1" applyFont="1" applyBorder="1" applyAlignment="1">
      <alignment vertical="center" shrinkToFit="1"/>
    </xf>
    <xf numFmtId="181" fontId="40" fillId="0" borderId="70" xfId="0" applyNumberFormat="1" applyFont="1" applyBorder="1" applyAlignment="1">
      <alignment vertical="center" shrinkToFit="1"/>
    </xf>
    <xf numFmtId="181" fontId="40" fillId="0" borderId="56" xfId="0" applyNumberFormat="1" applyFont="1" applyBorder="1" applyAlignment="1">
      <alignment vertical="center" shrinkToFit="1"/>
    </xf>
    <xf numFmtId="181" fontId="40" fillId="0" borderId="64" xfId="0" applyNumberFormat="1" applyFont="1" applyBorder="1" applyAlignment="1">
      <alignment vertical="center" shrinkToFit="1"/>
    </xf>
    <xf numFmtId="184" fontId="40" fillId="0" borderId="71" xfId="0" applyNumberFormat="1" applyFont="1" applyBorder="1" applyAlignment="1">
      <alignment vertical="center" shrinkToFit="1"/>
    </xf>
    <xf numFmtId="184" fontId="40" fillId="0" borderId="72" xfId="0" applyNumberFormat="1" applyFont="1" applyBorder="1" applyAlignment="1">
      <alignment vertical="center" shrinkToFit="1"/>
    </xf>
    <xf numFmtId="184" fontId="40" fillId="0" borderId="73" xfId="0" applyNumberFormat="1" applyFont="1" applyBorder="1" applyAlignment="1">
      <alignment vertical="center" shrinkToFit="1"/>
    </xf>
    <xf numFmtId="181" fontId="40" fillId="0" borderId="74" xfId="0" applyNumberFormat="1" applyFont="1" applyBorder="1" applyAlignment="1">
      <alignment vertical="center" shrinkToFit="1"/>
    </xf>
    <xf numFmtId="181" fontId="40" fillId="0" borderId="75" xfId="0" applyNumberFormat="1" applyFont="1" applyBorder="1" applyAlignment="1">
      <alignment vertical="center" shrinkToFit="1"/>
    </xf>
    <xf numFmtId="38" fontId="40" fillId="0" borderId="76" xfId="2" applyFont="1" applyBorder="1" applyAlignment="1">
      <alignment vertical="center" shrinkToFit="1"/>
    </xf>
    <xf numFmtId="38" fontId="40" fillId="0" borderId="27" xfId="2" applyFont="1" applyBorder="1" applyAlignment="1">
      <alignment vertical="center" shrinkToFit="1"/>
    </xf>
    <xf numFmtId="38" fontId="40" fillId="0" borderId="5" xfId="2" applyFont="1" applyBorder="1" applyAlignment="1">
      <alignment vertical="center" shrinkToFit="1"/>
    </xf>
    <xf numFmtId="0" fontId="18" fillId="0" borderId="77" xfId="0" applyFont="1" applyBorder="1" applyAlignment="1">
      <alignment horizontal="distributed" vertical="center" shrinkToFit="1"/>
    </xf>
    <xf numFmtId="185" fontId="21" fillId="3" borderId="0" xfId="1" applyNumberFormat="1" applyFont="1" applyFill="1" applyBorder="1" applyAlignment="1">
      <alignment vertical="center" shrinkToFit="1"/>
    </xf>
    <xf numFmtId="0" fontId="25" fillId="0" borderId="0" xfId="0" applyFont="1" applyAlignment="1">
      <alignment horizontal="left"/>
    </xf>
    <xf numFmtId="0" fontId="18" fillId="0" borderId="4" xfId="0" applyFont="1" applyBorder="1" applyAlignment="1">
      <alignment horizontal="center" vertical="center" shrinkToFit="1"/>
    </xf>
    <xf numFmtId="0" fontId="24" fillId="0" borderId="0" xfId="0" applyFont="1" applyAlignment="1">
      <alignment horizontal="right" vertical="center" shrinkToFit="1"/>
    </xf>
    <xf numFmtId="176" fontId="31" fillId="3" borderId="57" xfId="0" applyNumberFormat="1" applyFont="1" applyFill="1" applyBorder="1" applyAlignment="1">
      <alignment vertical="center" shrinkToFit="1"/>
    </xf>
    <xf numFmtId="176" fontId="31" fillId="0" borderId="75" xfId="0" applyNumberFormat="1" applyFont="1" applyBorder="1" applyAlignment="1">
      <alignment vertical="center" shrinkToFit="1"/>
    </xf>
    <xf numFmtId="0" fontId="43" fillId="0" borderId="68" xfId="0" applyFont="1" applyBorder="1" applyAlignment="1">
      <alignment horizontal="distributed" vertical="center" shrinkToFit="1"/>
    </xf>
    <xf numFmtId="176" fontId="31" fillId="0" borderId="78" xfId="0" applyNumberFormat="1" applyFont="1" applyBorder="1" applyAlignment="1">
      <alignment vertical="center" shrinkToFit="1"/>
    </xf>
    <xf numFmtId="176" fontId="31" fillId="0" borderId="77" xfId="0" applyNumberFormat="1" applyFont="1" applyBorder="1" applyAlignment="1">
      <alignment vertical="center" shrinkToFit="1"/>
    </xf>
    <xf numFmtId="176" fontId="31" fillId="0" borderId="68" xfId="0" applyNumberFormat="1" applyFont="1" applyBorder="1" applyAlignment="1">
      <alignment vertical="center" shrinkToFit="1"/>
    </xf>
    <xf numFmtId="0" fontId="34" fillId="3" borderId="0" xfId="0" applyFont="1" applyFill="1" applyBorder="1" applyAlignment="1">
      <alignment vertical="center" shrinkToFit="1"/>
    </xf>
    <xf numFmtId="176" fontId="31" fillId="0" borderId="22" xfId="0" applyNumberFormat="1" applyFont="1" applyBorder="1" applyAlignment="1">
      <alignment vertical="center" shrinkToFit="1"/>
    </xf>
    <xf numFmtId="0" fontId="18" fillId="0" borderId="53" xfId="0" applyFont="1" applyBorder="1" applyAlignment="1">
      <alignment horizontal="center" vertical="center" shrinkToFit="1"/>
    </xf>
    <xf numFmtId="176" fontId="18" fillId="2" borderId="51" xfId="0" applyNumberFormat="1" applyFont="1" applyFill="1" applyBorder="1" applyAlignment="1" applyProtection="1">
      <alignment vertical="center" shrinkToFit="1"/>
      <protection locked="0"/>
    </xf>
    <xf numFmtId="176" fontId="18" fillId="2" borderId="76" xfId="0" applyNumberFormat="1" applyFont="1" applyFill="1" applyBorder="1" applyAlignment="1" applyProtection="1">
      <alignment vertical="center" shrinkToFit="1"/>
      <protection locked="0"/>
    </xf>
    <xf numFmtId="176" fontId="22" fillId="2" borderId="51" xfId="0" applyNumberFormat="1" applyFont="1" applyFill="1" applyBorder="1" applyAlignment="1" applyProtection="1">
      <alignment vertical="center" shrinkToFit="1"/>
      <protection locked="0"/>
    </xf>
    <xf numFmtId="176" fontId="22" fillId="2" borderId="6" xfId="0" applyNumberFormat="1" applyFont="1" applyFill="1" applyBorder="1" applyAlignment="1" applyProtection="1">
      <alignment horizontal="center" vertical="center" shrinkToFit="1"/>
      <protection locked="0"/>
    </xf>
    <xf numFmtId="176" fontId="18" fillId="2" borderId="27" xfId="0" applyNumberFormat="1" applyFont="1" applyFill="1" applyBorder="1" applyAlignment="1" applyProtection="1">
      <alignment horizontal="center" vertical="center" shrinkToFit="1"/>
      <protection locked="0"/>
    </xf>
    <xf numFmtId="176" fontId="18" fillId="2" borderId="6" xfId="0" applyNumberFormat="1" applyFont="1" applyFill="1" applyBorder="1" applyAlignment="1" applyProtection="1">
      <alignment horizontal="center" vertical="center" shrinkToFit="1"/>
      <protection locked="0"/>
    </xf>
    <xf numFmtId="176" fontId="18" fillId="2" borderId="79" xfId="0" applyNumberFormat="1" applyFont="1" applyFill="1" applyBorder="1" applyAlignment="1" applyProtection="1">
      <alignment vertical="center" shrinkToFit="1"/>
      <protection locked="0"/>
    </xf>
    <xf numFmtId="176" fontId="18" fillId="2" borderId="4" xfId="0" applyNumberFormat="1" applyFont="1" applyFill="1" applyBorder="1" applyAlignment="1" applyProtection="1">
      <alignment horizontal="center" vertical="center" shrinkToFit="1"/>
      <protection locked="0"/>
    </xf>
    <xf numFmtId="176" fontId="18" fillId="2" borderId="80" xfId="0" applyNumberFormat="1" applyFont="1" applyFill="1" applyBorder="1" applyAlignment="1" applyProtection="1">
      <alignment vertical="center" shrinkToFit="1"/>
      <protection locked="0"/>
    </xf>
    <xf numFmtId="176" fontId="18" fillId="2" borderId="57" xfId="0" applyNumberFormat="1" applyFont="1" applyFill="1" applyBorder="1" applyAlignment="1" applyProtection="1">
      <alignment horizontal="center" vertical="center" shrinkToFit="1"/>
      <protection locked="0"/>
    </xf>
    <xf numFmtId="0" fontId="18" fillId="2" borderId="27" xfId="0" applyFont="1" applyFill="1" applyBorder="1" applyAlignment="1" applyProtection="1">
      <alignment vertical="center" shrinkToFit="1"/>
      <protection locked="0"/>
    </xf>
    <xf numFmtId="0" fontId="18" fillId="2" borderId="57" xfId="0" applyFont="1" applyFill="1" applyBorder="1" applyAlignment="1" applyProtection="1">
      <alignment vertical="center" shrinkToFit="1"/>
      <protection locked="0"/>
    </xf>
    <xf numFmtId="0" fontId="18" fillId="2" borderId="41" xfId="0" applyFont="1" applyFill="1" applyBorder="1" applyAlignment="1" applyProtection="1">
      <alignment vertical="center" shrinkToFit="1"/>
      <protection locked="0"/>
    </xf>
    <xf numFmtId="0" fontId="18" fillId="2" borderId="5" xfId="0" applyFont="1" applyFill="1" applyBorder="1" applyAlignment="1" applyProtection="1">
      <alignment vertical="center" shrinkToFit="1"/>
      <protection locked="0"/>
    </xf>
    <xf numFmtId="0" fontId="18" fillId="2" borderId="81" xfId="0" applyFont="1" applyFill="1" applyBorder="1" applyAlignment="1" applyProtection="1">
      <alignment vertical="center" shrinkToFit="1"/>
      <protection locked="0"/>
    </xf>
    <xf numFmtId="0" fontId="18" fillId="2" borderId="38" xfId="0" applyFont="1" applyFill="1" applyBorder="1" applyAlignment="1" applyProtection="1">
      <alignment vertical="center" shrinkToFit="1"/>
      <protection locked="0"/>
    </xf>
    <xf numFmtId="0" fontId="18" fillId="2" borderId="6" xfId="0" applyFont="1" applyFill="1" applyBorder="1" applyAlignment="1" applyProtection="1">
      <alignment vertical="center" shrinkToFit="1"/>
      <protection locked="0"/>
    </xf>
    <xf numFmtId="0" fontId="18" fillId="2" borderId="7" xfId="0" applyFont="1" applyFill="1" applyBorder="1" applyAlignment="1" applyProtection="1">
      <alignment vertical="center" shrinkToFit="1"/>
      <protection locked="0"/>
    </xf>
    <xf numFmtId="176" fontId="33" fillId="2" borderId="80" xfId="0" applyNumberFormat="1" applyFont="1" applyFill="1" applyBorder="1" applyAlignment="1" applyProtection="1">
      <alignment horizontal="center" vertical="center" shrinkToFit="1"/>
      <protection locked="0"/>
    </xf>
    <xf numFmtId="187" fontId="33" fillId="2" borderId="67" xfId="0" applyNumberFormat="1" applyFont="1" applyFill="1" applyBorder="1" applyAlignment="1" applyProtection="1">
      <alignment horizontal="center" vertical="center" shrinkToFit="1"/>
      <protection locked="0"/>
    </xf>
    <xf numFmtId="176" fontId="33" fillId="2" borderId="57" xfId="0" applyNumberFormat="1" applyFont="1" applyFill="1" applyBorder="1" applyAlignment="1" applyProtection="1">
      <alignment horizontal="center" vertical="center" shrinkToFit="1"/>
      <protection locked="0"/>
    </xf>
    <xf numFmtId="187" fontId="33" fillId="2" borderId="75" xfId="0" applyNumberFormat="1" applyFont="1" applyFill="1" applyBorder="1" applyAlignment="1" applyProtection="1">
      <alignment horizontal="center" vertical="center" shrinkToFit="1"/>
      <protection locked="0"/>
    </xf>
    <xf numFmtId="176" fontId="19" fillId="2" borderId="20" xfId="0" applyNumberFormat="1" applyFont="1" applyFill="1" applyBorder="1" applyAlignment="1" applyProtection="1">
      <alignment vertical="center" shrinkToFit="1"/>
      <protection locked="0"/>
    </xf>
    <xf numFmtId="176" fontId="19" fillId="2" borderId="21" xfId="0" applyNumberFormat="1" applyFont="1" applyFill="1" applyBorder="1" applyAlignment="1" applyProtection="1">
      <alignment vertical="center" shrinkToFit="1"/>
      <protection locked="0"/>
    </xf>
    <xf numFmtId="176" fontId="19" fillId="2" borderId="23" xfId="0" applyNumberFormat="1" applyFont="1" applyFill="1" applyBorder="1" applyAlignment="1" applyProtection="1">
      <alignment vertical="center" shrinkToFit="1"/>
      <protection locked="0"/>
    </xf>
    <xf numFmtId="0" fontId="19" fillId="2" borderId="57" xfId="0" applyFont="1" applyFill="1" applyBorder="1" applyAlignment="1" applyProtection="1">
      <alignment horizontal="distributed" vertical="center" shrinkToFit="1"/>
      <protection locked="0"/>
    </xf>
    <xf numFmtId="0" fontId="19" fillId="2" borderId="57" xfId="0" applyFont="1" applyFill="1" applyBorder="1" applyAlignment="1" applyProtection="1">
      <alignment horizontal="center" vertical="center" shrinkToFit="1"/>
      <protection locked="0"/>
    </xf>
    <xf numFmtId="0" fontId="19" fillId="2" borderId="41" xfId="0" applyFont="1" applyFill="1" applyBorder="1" applyAlignment="1" applyProtection="1">
      <alignment horizontal="distributed" vertical="center" shrinkToFit="1"/>
      <protection locked="0"/>
    </xf>
    <xf numFmtId="0" fontId="19" fillId="2" borderId="27" xfId="0" applyFont="1" applyFill="1" applyBorder="1" applyAlignment="1" applyProtection="1">
      <alignment horizontal="distributed" vertical="center" shrinkToFit="1"/>
      <protection locked="0"/>
    </xf>
    <xf numFmtId="0" fontId="19" fillId="2" borderId="27" xfId="0" applyFont="1" applyFill="1" applyBorder="1" applyAlignment="1" applyProtection="1">
      <alignment horizontal="center" vertical="center" shrinkToFit="1"/>
      <protection locked="0"/>
    </xf>
    <xf numFmtId="0" fontId="19" fillId="2" borderId="5" xfId="0" applyFont="1" applyFill="1" applyBorder="1" applyAlignment="1" applyProtection="1">
      <alignment horizontal="distributed" vertical="center" shrinkToFit="1"/>
      <protection locked="0"/>
    </xf>
    <xf numFmtId="0" fontId="19" fillId="2" borderId="7" xfId="0" applyFont="1" applyFill="1" applyBorder="1" applyAlignment="1" applyProtection="1">
      <alignment horizontal="distributed" vertical="center" shrinkToFit="1"/>
      <protection locked="0"/>
    </xf>
    <xf numFmtId="0" fontId="19" fillId="2" borderId="7" xfId="0" applyFont="1" applyFill="1" applyBorder="1" applyAlignment="1" applyProtection="1">
      <alignment horizontal="center" vertical="center" shrinkToFit="1"/>
      <protection locked="0"/>
    </xf>
    <xf numFmtId="0" fontId="19" fillId="2" borderId="81" xfId="0" applyFont="1" applyFill="1" applyBorder="1" applyAlignment="1" applyProtection="1">
      <alignment horizontal="distributed" vertical="center" shrinkToFit="1"/>
      <protection locked="0"/>
    </xf>
    <xf numFmtId="0" fontId="0" fillId="2" borderId="27" xfId="0" applyFill="1" applyBorder="1" applyProtection="1">
      <protection locked="0"/>
    </xf>
    <xf numFmtId="0" fontId="0" fillId="2" borderId="27" xfId="0" applyFill="1" applyBorder="1" applyAlignment="1" applyProtection="1">
      <alignment horizontal="center"/>
      <protection locked="0"/>
    </xf>
    <xf numFmtId="0" fontId="0" fillId="2" borderId="5" xfId="0" applyFill="1" applyBorder="1" applyProtection="1">
      <protection locked="0"/>
    </xf>
    <xf numFmtId="0" fontId="0" fillId="2" borderId="75" xfId="0" applyFill="1" applyBorder="1" applyProtection="1">
      <protection locked="0"/>
    </xf>
    <xf numFmtId="0" fontId="0" fillId="2" borderId="75" xfId="0" applyFill="1" applyBorder="1" applyAlignment="1" applyProtection="1">
      <alignment horizontal="center"/>
      <protection locked="0"/>
    </xf>
    <xf numFmtId="0" fontId="0" fillId="2" borderId="40" xfId="0" applyFill="1" applyBorder="1" applyProtection="1">
      <protection locked="0"/>
    </xf>
    <xf numFmtId="179" fontId="39" fillId="2" borderId="82" xfId="0" applyNumberFormat="1" applyFont="1" applyFill="1" applyBorder="1" applyAlignment="1" applyProtection="1">
      <alignment vertical="center" shrinkToFit="1"/>
      <protection locked="0"/>
    </xf>
    <xf numFmtId="179" fontId="39" fillId="2" borderId="83" xfId="0" applyNumberFormat="1" applyFont="1" applyFill="1" applyBorder="1" applyAlignment="1" applyProtection="1">
      <alignment vertical="center" shrinkToFit="1"/>
      <protection locked="0"/>
    </xf>
    <xf numFmtId="179" fontId="39" fillId="2" borderId="84" xfId="0" applyNumberFormat="1" applyFont="1" applyFill="1" applyBorder="1" applyAlignment="1" applyProtection="1">
      <alignment vertical="center" shrinkToFit="1"/>
      <protection locked="0"/>
    </xf>
    <xf numFmtId="0" fontId="19" fillId="2" borderId="0" xfId="0" applyFont="1" applyFill="1" applyAlignment="1" applyProtection="1">
      <alignment horizontal="right" vertical="center"/>
      <protection locked="0"/>
    </xf>
    <xf numFmtId="0" fontId="39" fillId="2" borderId="6" xfId="0" applyFont="1" applyFill="1" applyBorder="1" applyAlignment="1" applyProtection="1">
      <alignment vertical="center" shrinkToFit="1"/>
      <protection locked="0"/>
    </xf>
    <xf numFmtId="0" fontId="39" fillId="2" borderId="38" xfId="0" applyFont="1" applyFill="1" applyBorder="1" applyAlignment="1" applyProtection="1">
      <alignment vertical="center" shrinkToFit="1"/>
      <protection locked="0"/>
    </xf>
    <xf numFmtId="0" fontId="39" fillId="2" borderId="76" xfId="0" applyFont="1" applyFill="1" applyBorder="1" applyAlignment="1" applyProtection="1">
      <alignment vertical="center" shrinkToFit="1"/>
      <protection locked="0"/>
    </xf>
    <xf numFmtId="0" fontId="39" fillId="2" borderId="27" xfId="0" applyFont="1" applyFill="1" applyBorder="1" applyAlignment="1" applyProtection="1">
      <alignment vertical="center" shrinkToFit="1"/>
      <protection locked="0"/>
    </xf>
    <xf numFmtId="0" fontId="39" fillId="2" borderId="5" xfId="0" applyFont="1" applyFill="1" applyBorder="1" applyAlignment="1" applyProtection="1">
      <alignment vertical="center" shrinkToFit="1"/>
      <protection locked="0"/>
    </xf>
    <xf numFmtId="0" fontId="36" fillId="0" borderId="0" xfId="0" applyFont="1" applyProtection="1"/>
    <xf numFmtId="0" fontId="0" fillId="0" borderId="0" xfId="0" applyAlignment="1" applyProtection="1">
      <alignment horizontal="distributed"/>
    </xf>
    <xf numFmtId="0" fontId="0" fillId="0" borderId="0" xfId="0" applyProtection="1"/>
    <xf numFmtId="0" fontId="8" fillId="0" borderId="0" xfId="0" applyFont="1" applyProtection="1"/>
    <xf numFmtId="0" fontId="0" fillId="0" borderId="0" xfId="0" applyBorder="1" applyProtection="1"/>
    <xf numFmtId="0" fontId="10" fillId="0" borderId="19" xfId="0" applyFont="1" applyBorder="1" applyProtection="1"/>
    <xf numFmtId="0" fontId="0" fillId="0" borderId="2" xfId="0" applyBorder="1" applyAlignment="1" applyProtection="1">
      <alignment vertical="center" shrinkToFit="1"/>
    </xf>
    <xf numFmtId="0" fontId="10" fillId="0" borderId="4" xfId="0" applyFont="1" applyBorder="1" applyProtection="1"/>
    <xf numFmtId="0" fontId="17" fillId="0" borderId="26" xfId="0" applyFont="1" applyBorder="1" applyProtection="1"/>
    <xf numFmtId="0" fontId="17" fillId="0" borderId="65" xfId="0" applyFont="1" applyBorder="1" applyProtection="1"/>
    <xf numFmtId="0" fontId="10" fillId="0" borderId="65" xfId="0" applyFont="1" applyBorder="1" applyProtection="1"/>
    <xf numFmtId="0" fontId="8" fillId="0" borderId="0" xfId="0" applyFont="1" applyBorder="1" applyAlignment="1" applyProtection="1">
      <alignment vertical="center" shrinkToFit="1"/>
    </xf>
    <xf numFmtId="0" fontId="0" fillId="0" borderId="0" xfId="0" applyBorder="1" applyAlignment="1" applyProtection="1">
      <alignment vertical="center" shrinkToFit="1"/>
    </xf>
    <xf numFmtId="0" fontId="10" fillId="0" borderId="32" xfId="0" applyFont="1" applyBorder="1" applyAlignment="1" applyProtection="1">
      <alignment vertical="center" shrinkToFit="1"/>
    </xf>
    <xf numFmtId="0" fontId="8" fillId="0" borderId="27" xfId="0" applyFont="1" applyBorder="1" applyAlignment="1" applyProtection="1">
      <alignment vertical="center" shrinkToFit="1"/>
    </xf>
    <xf numFmtId="176" fontId="8" fillId="0" borderId="5" xfId="0" applyNumberFormat="1" applyFont="1" applyBorder="1" applyAlignment="1" applyProtection="1">
      <alignment vertical="center" shrinkToFit="1"/>
    </xf>
    <xf numFmtId="0" fontId="10" fillId="0" borderId="22" xfId="0" applyFont="1" applyBorder="1" applyProtection="1"/>
    <xf numFmtId="0" fontId="10" fillId="0" borderId="0" xfId="0" applyFont="1" applyBorder="1" applyAlignment="1" applyProtection="1">
      <alignment horizontal="center" vertical="center" shrinkToFit="1"/>
    </xf>
    <xf numFmtId="0" fontId="10" fillId="0" borderId="85" xfId="0" applyFont="1" applyBorder="1" applyAlignment="1" applyProtection="1">
      <alignment vertical="center" shrinkToFit="1"/>
    </xf>
    <xf numFmtId="0" fontId="10" fillId="0" borderId="0" xfId="0" applyFont="1" applyBorder="1" applyAlignment="1" applyProtection="1">
      <alignment vertical="center" shrinkToFit="1"/>
    </xf>
    <xf numFmtId="178" fontId="8" fillId="0" borderId="27" xfId="0" applyNumberFormat="1" applyFont="1" applyBorder="1" applyAlignment="1" applyProtection="1">
      <alignment vertical="center" shrinkToFit="1"/>
    </xf>
    <xf numFmtId="179" fontId="8" fillId="0" borderId="38" xfId="0" applyNumberFormat="1" applyFont="1" applyBorder="1" applyAlignment="1" applyProtection="1">
      <alignment vertical="center" shrinkToFit="1"/>
    </xf>
    <xf numFmtId="179" fontId="8" fillId="0" borderId="25" xfId="0" applyNumberFormat="1" applyFont="1" applyBorder="1" applyAlignment="1" applyProtection="1">
      <alignment vertical="center" shrinkToFit="1"/>
    </xf>
    <xf numFmtId="0" fontId="0" fillId="0" borderId="25" xfId="0" applyBorder="1" applyAlignment="1" applyProtection="1">
      <alignment vertical="center"/>
    </xf>
    <xf numFmtId="0" fontId="0" fillId="0" borderId="35" xfId="0" applyBorder="1" applyAlignment="1" applyProtection="1">
      <alignment vertical="center"/>
    </xf>
    <xf numFmtId="0" fontId="10" fillId="0" borderId="86" xfId="0" applyFont="1" applyBorder="1" applyAlignment="1" applyProtection="1">
      <alignment vertical="center" shrinkToFit="1"/>
    </xf>
    <xf numFmtId="0" fontId="8" fillId="0" borderId="7" xfId="0" applyFont="1" applyBorder="1" applyAlignment="1" applyProtection="1">
      <alignment vertical="center" shrinkToFit="1"/>
    </xf>
    <xf numFmtId="0" fontId="10" fillId="0" borderId="87" xfId="0" applyFont="1" applyBorder="1" applyProtection="1"/>
    <xf numFmtId="179" fontId="8" fillId="0" borderId="5" xfId="0" applyNumberFormat="1" applyFont="1" applyBorder="1" applyAlignment="1" applyProtection="1">
      <alignment vertical="center" shrinkToFit="1"/>
    </xf>
    <xf numFmtId="180" fontId="8" fillId="0" borderId="88" xfId="0" applyNumberFormat="1" applyFont="1" applyBorder="1" applyAlignment="1" applyProtection="1">
      <alignment vertical="center" shrinkToFit="1"/>
    </xf>
    <xf numFmtId="176" fontId="8" fillId="0" borderId="89" xfId="0" applyNumberFormat="1" applyFont="1" applyBorder="1" applyAlignment="1" applyProtection="1">
      <alignment vertical="center" shrinkToFit="1"/>
    </xf>
    <xf numFmtId="0" fontId="0" fillId="0" borderId="31" xfId="0" applyBorder="1" applyAlignment="1" applyProtection="1">
      <alignment vertical="center"/>
    </xf>
    <xf numFmtId="176" fontId="8" fillId="0" borderId="90" xfId="0" applyNumberFormat="1" applyFont="1" applyBorder="1" applyAlignment="1" applyProtection="1">
      <alignment vertical="center" shrinkToFit="1"/>
    </xf>
    <xf numFmtId="178" fontId="8" fillId="0" borderId="24" xfId="0" applyNumberFormat="1" applyFont="1" applyBorder="1" applyAlignment="1" applyProtection="1">
      <alignment vertical="center" shrinkToFit="1"/>
    </xf>
    <xf numFmtId="178" fontId="8" fillId="0" borderId="61" xfId="0" applyNumberFormat="1" applyFont="1" applyBorder="1" applyAlignment="1" applyProtection="1">
      <alignment vertical="center" shrinkToFit="1"/>
    </xf>
    <xf numFmtId="0" fontId="10" fillId="0" borderId="87" xfId="0" applyFont="1" applyBorder="1" applyAlignment="1" applyProtection="1">
      <alignment horizontal="center"/>
    </xf>
    <xf numFmtId="178" fontId="8" fillId="0" borderId="5" xfId="0" applyNumberFormat="1" applyFont="1" applyBorder="1" applyAlignment="1" applyProtection="1">
      <alignment vertical="center" shrinkToFit="1"/>
    </xf>
    <xf numFmtId="0" fontId="10" fillId="0" borderId="27" xfId="0" applyFont="1" applyBorder="1" applyAlignment="1" applyProtection="1">
      <alignment horizontal="distributed" vertical="center"/>
    </xf>
    <xf numFmtId="178" fontId="0" fillId="0" borderId="27" xfId="0" applyNumberFormat="1" applyBorder="1" applyAlignment="1" applyProtection="1">
      <alignment vertical="center" shrinkToFit="1"/>
    </xf>
    <xf numFmtId="178" fontId="8" fillId="0" borderId="39" xfId="0" applyNumberFormat="1" applyFont="1" applyBorder="1" applyAlignment="1" applyProtection="1">
      <alignment vertical="center" shrinkToFit="1"/>
    </xf>
    <xf numFmtId="178" fontId="8" fillId="0" borderId="90" xfId="0" applyNumberFormat="1" applyFont="1" applyBorder="1" applyAlignment="1" applyProtection="1">
      <alignment vertical="center" shrinkToFit="1"/>
    </xf>
    <xf numFmtId="0" fontId="10" fillId="0" borderId="7" xfId="0" applyFont="1" applyBorder="1" applyAlignment="1" applyProtection="1">
      <alignment horizontal="distributed" vertical="center"/>
    </xf>
    <xf numFmtId="0" fontId="13" fillId="0" borderId="27" xfId="0" applyFont="1" applyBorder="1" applyAlignment="1" applyProtection="1">
      <alignment horizontal="distributed" vertical="center"/>
    </xf>
    <xf numFmtId="0" fontId="13" fillId="0" borderId="7" xfId="0" applyFont="1" applyBorder="1" applyAlignment="1" applyProtection="1">
      <alignment horizontal="distributed" vertical="center"/>
    </xf>
    <xf numFmtId="178" fontId="8" fillId="0" borderId="55" xfId="0" applyNumberFormat="1" applyFont="1" applyBorder="1" applyAlignment="1" applyProtection="1">
      <alignment vertical="center" shrinkToFit="1"/>
    </xf>
    <xf numFmtId="179" fontId="8" fillId="0" borderId="88" xfId="0" applyNumberFormat="1" applyFont="1" applyBorder="1" applyAlignment="1" applyProtection="1">
      <alignment vertical="center" shrinkToFit="1"/>
    </xf>
    <xf numFmtId="0" fontId="10" fillId="0" borderId="7" xfId="0" applyFont="1" applyBorder="1" applyProtection="1"/>
    <xf numFmtId="0" fontId="0" fillId="0" borderId="91" xfId="0" applyBorder="1" applyAlignment="1" applyProtection="1">
      <alignment vertical="center"/>
    </xf>
    <xf numFmtId="0" fontId="0" fillId="0" borderId="92" xfId="0" applyBorder="1" applyAlignment="1" applyProtection="1">
      <alignment vertical="center"/>
    </xf>
    <xf numFmtId="0" fontId="0" fillId="0" borderId="79" xfId="0" applyBorder="1" applyAlignment="1" applyProtection="1">
      <alignment vertical="center"/>
    </xf>
    <xf numFmtId="0" fontId="0" fillId="0" borderId="7" xfId="0" applyBorder="1" applyAlignment="1" applyProtection="1">
      <alignment vertical="center"/>
    </xf>
    <xf numFmtId="0" fontId="10" fillId="0" borderId="6" xfId="0" applyFont="1" applyBorder="1" applyProtection="1"/>
    <xf numFmtId="0" fontId="0" fillId="0" borderId="51" xfId="0" applyBorder="1" applyAlignment="1" applyProtection="1">
      <alignment vertical="center"/>
    </xf>
    <xf numFmtId="0" fontId="0" fillId="0" borderId="6" xfId="0" applyBorder="1" applyAlignment="1" applyProtection="1">
      <alignment vertical="center"/>
    </xf>
    <xf numFmtId="0" fontId="8" fillId="0" borderId="65" xfId="0" applyFont="1" applyBorder="1" applyProtection="1"/>
    <xf numFmtId="0" fontId="10" fillId="0" borderId="30" xfId="0" applyFont="1" applyBorder="1" applyProtection="1"/>
    <xf numFmtId="0" fontId="0" fillId="0" borderId="93" xfId="0" applyBorder="1" applyAlignment="1" applyProtection="1">
      <alignment vertical="center"/>
    </xf>
    <xf numFmtId="0" fontId="0" fillId="0" borderId="17" xfId="0" applyBorder="1" applyAlignment="1" applyProtection="1">
      <alignment vertical="center"/>
    </xf>
    <xf numFmtId="0" fontId="0" fillId="0" borderId="53" xfId="0" applyBorder="1" applyAlignment="1" applyProtection="1">
      <alignment vertical="center"/>
    </xf>
    <xf numFmtId="0" fontId="0" fillId="0" borderId="30" xfId="0" applyBorder="1" applyAlignment="1" applyProtection="1">
      <alignment vertical="center"/>
    </xf>
    <xf numFmtId="0" fontId="8" fillId="0" borderId="22" xfId="0" applyFont="1" applyBorder="1" applyProtection="1"/>
    <xf numFmtId="178" fontId="8" fillId="0" borderId="94" xfId="0" applyNumberFormat="1" applyFont="1" applyBorder="1" applyAlignment="1" applyProtection="1">
      <alignment vertical="center" shrinkToFit="1"/>
    </xf>
    <xf numFmtId="0" fontId="10" fillId="0" borderId="49" xfId="0" applyFont="1" applyBorder="1" applyAlignment="1" applyProtection="1">
      <alignment vertical="center"/>
    </xf>
    <xf numFmtId="0" fontId="15" fillId="0" borderId="95" xfId="0" applyFont="1" applyBorder="1" applyAlignment="1" applyProtection="1">
      <alignment vertical="center"/>
    </xf>
    <xf numFmtId="0" fontId="15" fillId="0" borderId="19" xfId="0" applyFont="1" applyBorder="1" applyAlignment="1" applyProtection="1">
      <alignment vertical="center"/>
    </xf>
    <xf numFmtId="0" fontId="10" fillId="0" borderId="19" xfId="0" applyFont="1" applyBorder="1" applyAlignment="1" applyProtection="1">
      <alignment vertical="center"/>
    </xf>
    <xf numFmtId="0" fontId="10" fillId="0" borderId="4" xfId="0" applyFont="1" applyBorder="1" applyAlignment="1" applyProtection="1">
      <alignment vertical="center"/>
    </xf>
    <xf numFmtId="0" fontId="17" fillId="0" borderId="26" xfId="0" applyFont="1" applyBorder="1" applyAlignment="1" applyProtection="1">
      <alignment vertical="center"/>
    </xf>
    <xf numFmtId="0" fontId="17" fillId="0" borderId="65" xfId="0" applyFont="1" applyBorder="1" applyAlignment="1" applyProtection="1">
      <alignment vertical="center"/>
    </xf>
    <xf numFmtId="0" fontId="10" fillId="0" borderId="65" xfId="0" applyFont="1" applyBorder="1" applyAlignment="1" applyProtection="1">
      <alignment vertical="center"/>
    </xf>
    <xf numFmtId="0" fontId="10" fillId="0" borderId="22" xfId="0" applyFont="1" applyBorder="1" applyAlignment="1" applyProtection="1">
      <alignment vertical="center"/>
    </xf>
    <xf numFmtId="0" fontId="10" fillId="0" borderId="87" xfId="0" applyFont="1" applyBorder="1" applyAlignment="1" applyProtection="1">
      <alignment vertical="center"/>
    </xf>
    <xf numFmtId="0" fontId="10" fillId="0" borderId="87" xfId="0" applyFont="1" applyBorder="1" applyAlignment="1" applyProtection="1">
      <alignment horizontal="center" vertical="center"/>
    </xf>
    <xf numFmtId="0" fontId="10" fillId="0" borderId="7" xfId="0" applyFont="1" applyBorder="1" applyAlignment="1" applyProtection="1">
      <alignment vertical="center"/>
    </xf>
    <xf numFmtId="0" fontId="10" fillId="0" borderId="6" xfId="0" applyFont="1" applyBorder="1" applyAlignment="1" applyProtection="1">
      <alignment vertical="center"/>
    </xf>
    <xf numFmtId="0" fontId="10" fillId="0" borderId="30" xfId="0" applyFont="1" applyBorder="1" applyAlignment="1" applyProtection="1">
      <alignment vertical="center"/>
    </xf>
    <xf numFmtId="0" fontId="0" fillId="0" borderId="0" xfId="0" applyBorder="1" applyAlignment="1" applyProtection="1"/>
    <xf numFmtId="0" fontId="36" fillId="0" borderId="0" xfId="0" applyFont="1" applyAlignment="1" applyProtection="1">
      <alignment vertical="center"/>
    </xf>
    <xf numFmtId="0" fontId="0" fillId="0" borderId="0" xfId="0" applyAlignment="1" applyProtection="1">
      <alignment horizontal="distributed" vertical="center"/>
    </xf>
    <xf numFmtId="0" fontId="0" fillId="0" borderId="0" xfId="0" applyAlignment="1" applyProtection="1">
      <alignment vertical="center"/>
    </xf>
    <xf numFmtId="0" fontId="8" fillId="0" borderId="0" xfId="0" applyFont="1" applyAlignment="1" applyProtection="1">
      <alignment vertical="center"/>
    </xf>
    <xf numFmtId="0" fontId="0" fillId="0" borderId="0" xfId="0" applyBorder="1" applyAlignment="1" applyProtection="1">
      <alignment vertical="center"/>
    </xf>
    <xf numFmtId="176" fontId="8" fillId="0" borderId="61" xfId="0" applyNumberFormat="1" applyFont="1" applyBorder="1" applyAlignment="1" applyProtection="1">
      <alignment vertical="center" shrinkToFit="1"/>
    </xf>
    <xf numFmtId="178" fontId="8" fillId="0" borderId="96" xfId="0" applyNumberFormat="1" applyFont="1" applyBorder="1" applyAlignment="1" applyProtection="1">
      <alignment vertical="center" shrinkToFit="1"/>
    </xf>
    <xf numFmtId="178" fontId="8" fillId="0" borderId="97" xfId="0" applyNumberFormat="1" applyFont="1" applyBorder="1" applyAlignment="1" applyProtection="1">
      <alignment vertical="center" shrinkToFit="1"/>
    </xf>
    <xf numFmtId="0" fontId="15" fillId="0" borderId="26" xfId="0" applyFont="1" applyBorder="1" applyProtection="1"/>
    <xf numFmtId="0" fontId="36" fillId="0" borderId="0" xfId="0" applyFont="1" applyBorder="1" applyProtection="1"/>
    <xf numFmtId="0" fontId="0" fillId="0" borderId="0" xfId="0" applyBorder="1" applyAlignment="1" applyProtection="1">
      <alignment horizontal="distributed"/>
    </xf>
    <xf numFmtId="0" fontId="8" fillId="0" borderId="0" xfId="0" applyFont="1" applyBorder="1" applyProtection="1"/>
    <xf numFmtId="0" fontId="0" fillId="0" borderId="17" xfId="0" applyBorder="1" applyProtection="1"/>
    <xf numFmtId="3" fontId="10" fillId="0" borderId="98" xfId="0" quotePrefix="1" applyNumberFormat="1" applyFont="1" applyBorder="1" applyAlignment="1" applyProtection="1">
      <alignment vertical="center" shrinkToFit="1"/>
      <protection locked="0"/>
    </xf>
    <xf numFmtId="189" fontId="10" fillId="2" borderId="99" xfId="0" applyNumberFormat="1" applyFont="1" applyFill="1" applyBorder="1" applyAlignment="1" applyProtection="1">
      <alignment vertical="center" shrinkToFit="1"/>
      <protection locked="0"/>
    </xf>
    <xf numFmtId="189" fontId="10" fillId="2" borderId="100" xfId="0" applyNumberFormat="1" applyFont="1" applyFill="1" applyBorder="1" applyAlignment="1" applyProtection="1">
      <alignment vertical="center" shrinkToFit="1"/>
      <protection locked="0"/>
    </xf>
    <xf numFmtId="3" fontId="10" fillId="0" borderId="101" xfId="0" quotePrefix="1" applyNumberFormat="1" applyFont="1" applyBorder="1" applyAlignment="1" applyProtection="1">
      <alignment vertical="center" shrinkToFit="1"/>
      <protection locked="0"/>
    </xf>
    <xf numFmtId="3" fontId="10" fillId="0" borderId="102" xfId="0" quotePrefix="1" applyNumberFormat="1" applyFont="1" applyBorder="1" applyAlignment="1" applyProtection="1">
      <alignment vertical="center" shrinkToFit="1"/>
      <protection locked="0"/>
    </xf>
    <xf numFmtId="177" fontId="10" fillId="2" borderId="99" xfId="0" applyNumberFormat="1" applyFont="1" applyFill="1" applyBorder="1" applyAlignment="1" applyProtection="1">
      <alignment vertical="center" shrinkToFit="1"/>
      <protection locked="0"/>
    </xf>
    <xf numFmtId="3" fontId="10" fillId="0" borderId="103" xfId="0" quotePrefix="1" applyNumberFormat="1" applyFont="1" applyBorder="1" applyAlignment="1" applyProtection="1">
      <alignment vertical="center" shrinkToFit="1"/>
      <protection locked="0"/>
    </xf>
    <xf numFmtId="189" fontId="10" fillId="2" borderId="104" xfId="0" applyNumberFormat="1" applyFont="1" applyFill="1" applyBorder="1" applyAlignment="1" applyProtection="1">
      <alignment vertical="center" shrinkToFit="1"/>
      <protection locked="0"/>
    </xf>
    <xf numFmtId="177" fontId="10" fillId="2" borderId="105" xfId="0" applyNumberFormat="1" applyFont="1" applyFill="1" applyBorder="1" applyAlignment="1" applyProtection="1">
      <alignment vertical="center" shrinkToFit="1"/>
      <protection locked="0"/>
    </xf>
    <xf numFmtId="177" fontId="10" fillId="2" borderId="104" xfId="0" applyNumberFormat="1" applyFont="1" applyFill="1" applyBorder="1" applyAlignment="1" applyProtection="1">
      <alignment vertical="center" shrinkToFit="1"/>
      <protection locked="0"/>
    </xf>
    <xf numFmtId="177" fontId="10" fillId="2" borderId="100" xfId="0" applyNumberFormat="1" applyFont="1" applyFill="1" applyBorder="1" applyAlignment="1" applyProtection="1">
      <alignment vertical="center" shrinkToFit="1"/>
      <protection locked="0"/>
    </xf>
    <xf numFmtId="181" fontId="40" fillId="0" borderId="106" xfId="0" applyNumberFormat="1" applyFont="1" applyBorder="1" applyAlignment="1">
      <alignment vertical="center" shrinkToFit="1"/>
    </xf>
    <xf numFmtId="181" fontId="40" fillId="0" borderId="107" xfId="0" applyNumberFormat="1" applyFont="1" applyBorder="1" applyAlignment="1">
      <alignment vertical="center" shrinkToFit="1"/>
    </xf>
    <xf numFmtId="181" fontId="40" fillId="0" borderId="71" xfId="0" applyNumberFormat="1" applyFont="1" applyBorder="1" applyAlignment="1">
      <alignment vertical="center" shrinkToFit="1"/>
    </xf>
    <xf numFmtId="181" fontId="40" fillId="0" borderId="72" xfId="0" applyNumberFormat="1" applyFont="1" applyBorder="1" applyAlignment="1">
      <alignment vertical="center" shrinkToFit="1"/>
    </xf>
    <xf numFmtId="181" fontId="40" fillId="0" borderId="108" xfId="0" applyNumberFormat="1" applyFont="1" applyBorder="1" applyAlignment="1">
      <alignment vertical="center" shrinkToFit="1"/>
    </xf>
    <xf numFmtId="181" fontId="40" fillId="0" borderId="30" xfId="0" applyNumberFormat="1" applyFont="1" applyBorder="1" applyAlignment="1">
      <alignment vertical="center" shrinkToFit="1"/>
    </xf>
    <xf numFmtId="181" fontId="40" fillId="0" borderId="109" xfId="0" applyNumberFormat="1" applyFont="1" applyBorder="1" applyAlignment="1">
      <alignment vertical="center" shrinkToFit="1"/>
    </xf>
    <xf numFmtId="181" fontId="40" fillId="0" borderId="39" xfId="0" applyNumberFormat="1" applyFont="1" applyBorder="1" applyAlignment="1">
      <alignment vertical="center" shrinkToFit="1"/>
    </xf>
    <xf numFmtId="181" fontId="40" fillId="0" borderId="42" xfId="0" applyNumberFormat="1" applyFont="1" applyBorder="1" applyAlignment="1">
      <alignment vertical="center" shrinkToFit="1"/>
    </xf>
    <xf numFmtId="181" fontId="40" fillId="0" borderId="94" xfId="0" applyNumberFormat="1" applyFont="1" applyBorder="1" applyAlignment="1">
      <alignment vertical="center" shrinkToFit="1"/>
    </xf>
    <xf numFmtId="184" fontId="40" fillId="0" borderId="110" xfId="0" applyNumberFormat="1" applyFont="1" applyBorder="1" applyAlignment="1">
      <alignment vertical="center" shrinkToFit="1"/>
    </xf>
    <xf numFmtId="181" fontId="40" fillId="0" borderId="40" xfId="0" applyNumberFormat="1" applyFont="1" applyBorder="1" applyAlignment="1">
      <alignment vertical="center" shrinkToFit="1"/>
    </xf>
    <xf numFmtId="178" fontId="10" fillId="2" borderId="99" xfId="0" applyNumberFormat="1" applyFont="1" applyFill="1" applyBorder="1" applyAlignment="1" applyProtection="1">
      <alignment vertical="center" shrinkToFit="1"/>
      <protection locked="0"/>
    </xf>
    <xf numFmtId="189" fontId="10" fillId="2" borderId="31" xfId="0" applyNumberFormat="1" applyFont="1" applyFill="1" applyBorder="1" applyAlignment="1" applyProtection="1">
      <alignment vertical="center" shrinkToFit="1"/>
      <protection locked="0"/>
    </xf>
    <xf numFmtId="189" fontId="10" fillId="2" borderId="34" xfId="0" applyNumberFormat="1" applyFont="1" applyFill="1" applyBorder="1" applyAlignment="1" applyProtection="1">
      <alignment vertical="center" shrinkToFit="1"/>
      <protection locked="0"/>
    </xf>
    <xf numFmtId="189" fontId="10" fillId="2" borderId="27" xfId="0" applyNumberFormat="1" applyFont="1" applyFill="1" applyBorder="1" applyAlignment="1" applyProtection="1">
      <alignment vertical="center" shrinkToFit="1"/>
      <protection locked="0"/>
    </xf>
    <xf numFmtId="189" fontId="0" fillId="2" borderId="27" xfId="0" applyNumberFormat="1" applyFill="1" applyBorder="1" applyAlignment="1" applyProtection="1">
      <alignment vertical="center" shrinkToFit="1"/>
      <protection locked="0"/>
    </xf>
    <xf numFmtId="176" fontId="8" fillId="0" borderId="39" xfId="0" applyNumberFormat="1" applyFont="1" applyBorder="1" applyAlignment="1" applyProtection="1">
      <alignment vertical="center" shrinkToFit="1"/>
    </xf>
    <xf numFmtId="176" fontId="8" fillId="0" borderId="38" xfId="0" applyNumberFormat="1" applyFont="1" applyBorder="1" applyAlignment="1" applyProtection="1">
      <alignment vertical="center" shrinkToFit="1"/>
    </xf>
    <xf numFmtId="0" fontId="10" fillId="0" borderId="15" xfId="0" applyFont="1" applyBorder="1" applyAlignment="1" applyProtection="1">
      <alignment horizontal="distributed" vertical="center" shrinkToFit="1"/>
    </xf>
    <xf numFmtId="3" fontId="8" fillId="3" borderId="101" xfId="0" quotePrefix="1" applyNumberFormat="1" applyFont="1" applyFill="1" applyBorder="1" applyAlignment="1" applyProtection="1">
      <alignment vertical="center" shrinkToFit="1"/>
    </xf>
    <xf numFmtId="3" fontId="8" fillId="3" borderId="98" xfId="0" quotePrefix="1" applyNumberFormat="1" applyFont="1" applyFill="1" applyBorder="1" applyAlignment="1" applyProtection="1">
      <alignment vertical="center" shrinkToFit="1"/>
    </xf>
    <xf numFmtId="3" fontId="8" fillId="3" borderId="103" xfId="0" quotePrefix="1" applyNumberFormat="1" applyFont="1" applyFill="1" applyBorder="1" applyAlignment="1" applyProtection="1">
      <alignment vertical="center" shrinkToFit="1"/>
    </xf>
    <xf numFmtId="3" fontId="8" fillId="0" borderId="76" xfId="0" quotePrefix="1" applyNumberFormat="1" applyFont="1" applyBorder="1" applyAlignment="1" applyProtection="1">
      <alignment vertical="center" shrinkToFit="1"/>
    </xf>
    <xf numFmtId="3" fontId="8" fillId="0" borderId="52" xfId="0" quotePrefix="1" applyNumberFormat="1" applyFont="1" applyBorder="1" applyAlignment="1" applyProtection="1">
      <alignment vertical="center" shrinkToFit="1"/>
    </xf>
    <xf numFmtId="3" fontId="8" fillId="0" borderId="103" xfId="0" quotePrefix="1" applyNumberFormat="1" applyFont="1" applyBorder="1" applyAlignment="1" applyProtection="1">
      <alignment vertical="center" shrinkToFit="1"/>
    </xf>
    <xf numFmtId="0" fontId="10" fillId="0" borderId="26" xfId="0" applyFont="1" applyBorder="1" applyProtection="1"/>
    <xf numFmtId="178" fontId="0" fillId="2" borderId="6" xfId="0" applyNumberFormat="1" applyFill="1" applyBorder="1" applyAlignment="1" applyProtection="1">
      <alignment vertical="center" shrinkToFit="1"/>
      <protection locked="0"/>
    </xf>
    <xf numFmtId="180" fontId="8" fillId="0" borderId="25" xfId="0" applyNumberFormat="1" applyFont="1" applyBorder="1" applyAlignment="1" applyProtection="1">
      <alignment vertical="center" shrinkToFit="1"/>
    </xf>
    <xf numFmtId="178" fontId="8" fillId="0" borderId="12" xfId="0" applyNumberFormat="1" applyFont="1" applyBorder="1" applyAlignment="1" applyProtection="1">
      <alignment vertical="center" shrinkToFit="1"/>
    </xf>
    <xf numFmtId="179" fontId="8" fillId="0" borderId="24" xfId="0" applyNumberFormat="1" applyFont="1" applyBorder="1" applyAlignment="1" applyProtection="1">
      <alignment vertical="center" shrinkToFit="1"/>
    </xf>
    <xf numFmtId="0" fontId="0" fillId="0" borderId="62" xfId="0" applyBorder="1" applyAlignment="1" applyProtection="1">
      <alignment vertical="center"/>
    </xf>
    <xf numFmtId="0" fontId="0" fillId="0" borderId="85" xfId="0" applyBorder="1" applyAlignment="1" applyProtection="1">
      <alignment vertical="center"/>
    </xf>
    <xf numFmtId="178" fontId="0" fillId="0" borderId="6" xfId="0" applyNumberFormat="1" applyBorder="1" applyAlignment="1" applyProtection="1">
      <alignment vertical="center" shrinkToFit="1"/>
    </xf>
    <xf numFmtId="178" fontId="8" fillId="0" borderId="30" xfId="0" applyNumberFormat="1" applyFont="1" applyBorder="1" applyAlignment="1" applyProtection="1">
      <alignment vertical="center" shrinkToFit="1"/>
    </xf>
    <xf numFmtId="179" fontId="8" fillId="0" borderId="94" xfId="0" applyNumberFormat="1" applyFont="1" applyBorder="1" applyAlignment="1" applyProtection="1">
      <alignment vertical="center" shrinkToFit="1"/>
    </xf>
    <xf numFmtId="180" fontId="8" fillId="0" borderId="93" xfId="0" applyNumberFormat="1" applyFont="1" applyBorder="1" applyAlignment="1" applyProtection="1">
      <alignment vertical="center" shrinkToFit="1"/>
    </xf>
    <xf numFmtId="181" fontId="8" fillId="0" borderId="17" xfId="0" applyNumberFormat="1" applyFont="1" applyBorder="1" applyAlignment="1" applyProtection="1">
      <alignment vertical="center"/>
    </xf>
    <xf numFmtId="0" fontId="10" fillId="0" borderId="17" xfId="0" applyFont="1" applyBorder="1" applyAlignment="1" applyProtection="1">
      <alignment vertical="center"/>
    </xf>
    <xf numFmtId="0" fontId="0" fillId="0" borderId="55" xfId="0" applyBorder="1" applyAlignment="1" applyProtection="1">
      <alignment vertical="center"/>
    </xf>
    <xf numFmtId="0" fontId="10" fillId="0" borderId="111" xfId="0" applyFont="1" applyBorder="1" applyProtection="1"/>
    <xf numFmtId="178" fontId="8" fillId="0" borderId="56" xfId="0" applyNumberFormat="1" applyFont="1" applyBorder="1" applyAlignment="1" applyProtection="1">
      <alignment vertical="center" shrinkToFit="1"/>
    </xf>
    <xf numFmtId="179" fontId="8" fillId="0" borderId="39" xfId="0" applyNumberFormat="1" applyFont="1" applyBorder="1" applyAlignment="1" applyProtection="1">
      <alignment vertical="center" shrinkToFit="1"/>
    </xf>
    <xf numFmtId="180" fontId="8" fillId="0" borderId="59" xfId="0" applyNumberFormat="1" applyFont="1" applyBorder="1" applyAlignment="1" applyProtection="1">
      <alignment vertical="center" shrinkToFit="1"/>
    </xf>
    <xf numFmtId="0" fontId="0" fillId="0" borderId="46" xfId="0" applyBorder="1" applyAlignment="1" applyProtection="1">
      <alignment vertical="center"/>
    </xf>
    <xf numFmtId="0" fontId="0" fillId="0" borderId="64" xfId="0" applyBorder="1" applyAlignment="1" applyProtection="1">
      <alignment vertical="center"/>
    </xf>
    <xf numFmtId="178" fontId="8" fillId="3" borderId="62" xfId="0" applyNumberFormat="1" applyFont="1" applyFill="1" applyBorder="1" applyAlignment="1" applyProtection="1">
      <alignment vertical="center" shrinkToFit="1"/>
      <protection hidden="1"/>
    </xf>
    <xf numFmtId="0" fontId="10" fillId="0" borderId="26" xfId="0" applyFont="1" applyBorder="1" applyAlignment="1" applyProtection="1">
      <alignment vertical="center"/>
    </xf>
    <xf numFmtId="0" fontId="10" fillId="0" borderId="111" xfId="0" applyFont="1" applyBorder="1" applyAlignment="1" applyProtection="1">
      <alignment vertical="center"/>
    </xf>
    <xf numFmtId="0" fontId="10" fillId="2" borderId="110" xfId="0" applyFont="1" applyFill="1" applyBorder="1" applyAlignment="1" applyProtection="1">
      <alignment horizontal="center" vertical="center" shrinkToFit="1"/>
      <protection locked="0"/>
    </xf>
    <xf numFmtId="189" fontId="10" fillId="2" borderId="35" xfId="0" applyNumberFormat="1" applyFont="1" applyFill="1" applyBorder="1" applyAlignment="1" applyProtection="1">
      <alignment vertical="center" shrinkToFit="1"/>
      <protection locked="0"/>
    </xf>
    <xf numFmtId="189" fontId="10" fillId="2" borderId="6" xfId="0" applyNumberFormat="1" applyFont="1" applyFill="1" applyBorder="1" applyAlignment="1" applyProtection="1">
      <alignment vertical="center" shrinkToFit="1"/>
      <protection locked="0"/>
    </xf>
    <xf numFmtId="189" fontId="0" fillId="2" borderId="6" xfId="0" applyNumberFormat="1" applyFill="1" applyBorder="1" applyAlignment="1" applyProtection="1">
      <alignment vertical="center" shrinkToFit="1"/>
      <protection locked="0"/>
    </xf>
    <xf numFmtId="0" fontId="10" fillId="0" borderId="14" xfId="0" applyFont="1" applyBorder="1" applyAlignment="1" applyProtection="1">
      <alignment horizontal="distributed" vertical="center" shrinkToFit="1"/>
    </xf>
    <xf numFmtId="0" fontId="10" fillId="0" borderId="13" xfId="0" applyFont="1" applyBorder="1" applyAlignment="1" applyProtection="1">
      <alignment horizontal="distributed" vertical="center" shrinkToFit="1"/>
    </xf>
    <xf numFmtId="0" fontId="10" fillId="0" borderId="62" xfId="0" applyFont="1" applyBorder="1" applyAlignment="1" applyProtection="1">
      <alignment horizontal="distributed" vertical="center" shrinkToFit="1"/>
    </xf>
    <xf numFmtId="0" fontId="10" fillId="0" borderId="12" xfId="0" applyFont="1" applyBorder="1" applyAlignment="1" applyProtection="1">
      <alignment horizontal="distributed" vertical="center" shrinkToFit="1"/>
    </xf>
    <xf numFmtId="0" fontId="10" fillId="0" borderId="11" xfId="0" applyFont="1" applyBorder="1" applyAlignment="1" applyProtection="1">
      <alignment horizontal="distributed" vertical="center" shrinkToFit="1"/>
    </xf>
    <xf numFmtId="3" fontId="10" fillId="2" borderId="112" xfId="0" applyNumberFormat="1" applyFont="1" applyFill="1" applyBorder="1" applyAlignment="1" applyProtection="1">
      <alignment horizontal="center" vertical="center" shrinkToFit="1"/>
      <protection locked="0"/>
    </xf>
    <xf numFmtId="3" fontId="10" fillId="2" borderId="32" xfId="0" applyNumberFormat="1" applyFont="1" applyFill="1" applyBorder="1" applyAlignment="1" applyProtection="1">
      <alignment horizontal="center" vertical="center" shrinkToFit="1"/>
      <protection locked="0"/>
    </xf>
    <xf numFmtId="3" fontId="10" fillId="0" borderId="113" xfId="0" applyNumberFormat="1" applyFont="1" applyBorder="1" applyAlignment="1" applyProtection="1">
      <alignment vertical="center" shrinkToFit="1"/>
    </xf>
    <xf numFmtId="189" fontId="8" fillId="0" borderId="30" xfId="0" applyNumberFormat="1" applyFont="1" applyBorder="1" applyAlignment="1" applyProtection="1">
      <alignment vertical="center" shrinkToFit="1"/>
    </xf>
    <xf numFmtId="189" fontId="8" fillId="0" borderId="53" xfId="0" applyNumberFormat="1" applyFont="1" applyBorder="1" applyAlignment="1" applyProtection="1">
      <alignment vertical="center" shrinkToFit="1"/>
    </xf>
    <xf numFmtId="3" fontId="10" fillId="2" borderId="63" xfId="0" applyNumberFormat="1" applyFont="1" applyFill="1" applyBorder="1" applyAlignment="1" applyProtection="1">
      <alignment horizontal="center" vertical="center" shrinkToFit="1"/>
      <protection locked="0"/>
    </xf>
    <xf numFmtId="189" fontId="10" fillId="2" borderId="56" xfId="0" applyNumberFormat="1" applyFont="1" applyFill="1" applyBorder="1" applyAlignment="1" applyProtection="1">
      <alignment vertical="center" shrinkToFit="1"/>
      <protection locked="0"/>
    </xf>
    <xf numFmtId="189" fontId="0" fillId="2" borderId="56" xfId="0" applyNumberFormat="1" applyFill="1" applyBorder="1" applyAlignment="1" applyProtection="1">
      <alignment vertical="center" shrinkToFit="1"/>
      <protection locked="0"/>
    </xf>
    <xf numFmtId="176" fontId="8" fillId="0" borderId="88" xfId="0" applyNumberFormat="1" applyFont="1" applyBorder="1" applyAlignment="1" applyProtection="1">
      <alignment vertical="center" shrinkToFit="1"/>
    </xf>
    <xf numFmtId="176" fontId="8" fillId="0" borderId="78" xfId="0" applyNumberFormat="1" applyFont="1" applyBorder="1" applyAlignment="1" applyProtection="1">
      <alignment vertical="center" shrinkToFit="1"/>
    </xf>
    <xf numFmtId="176" fontId="8" fillId="0" borderId="25" xfId="0" applyNumberFormat="1" applyFont="1" applyBorder="1" applyAlignment="1" applyProtection="1">
      <alignment vertical="center" shrinkToFit="1"/>
    </xf>
    <xf numFmtId="3" fontId="8" fillId="0" borderId="51" xfId="0" quotePrefix="1" applyNumberFormat="1" applyFont="1" applyBorder="1" applyAlignment="1" applyProtection="1">
      <alignment vertical="center" shrinkToFit="1"/>
    </xf>
    <xf numFmtId="0" fontId="10" fillId="0" borderId="114" xfId="0" applyFont="1" applyBorder="1" applyAlignment="1" applyProtection="1">
      <alignment vertical="center" shrinkToFit="1"/>
    </xf>
    <xf numFmtId="0" fontId="10" fillId="0" borderId="14" xfId="0" applyFont="1" applyBorder="1" applyAlignment="1" applyProtection="1">
      <alignment vertical="center" shrinkToFit="1"/>
    </xf>
    <xf numFmtId="0" fontId="10" fillId="0" borderId="13" xfId="0" applyFont="1" applyBorder="1" applyAlignment="1" applyProtection="1">
      <alignment vertical="center" shrinkToFit="1"/>
    </xf>
    <xf numFmtId="0" fontId="10" fillId="0" borderId="24" xfId="0" applyFont="1" applyBorder="1" applyAlignment="1" applyProtection="1">
      <alignment vertical="center" shrinkToFit="1"/>
    </xf>
    <xf numFmtId="178" fontId="8" fillId="0" borderId="38" xfId="0" applyNumberFormat="1" applyFont="1" applyBorder="1" applyAlignment="1" applyProtection="1">
      <alignment vertical="center" shrinkToFit="1"/>
    </xf>
    <xf numFmtId="190" fontId="31" fillId="4" borderId="33" xfId="0" applyNumberFormat="1" applyFont="1" applyFill="1" applyBorder="1" applyAlignment="1" applyProtection="1">
      <alignment horizontal="center" vertical="center" shrinkToFit="1"/>
    </xf>
    <xf numFmtId="190" fontId="21" fillId="3" borderId="75" xfId="0" applyNumberFormat="1" applyFont="1" applyFill="1" applyBorder="1" applyAlignment="1">
      <alignment vertical="center" shrinkToFit="1"/>
    </xf>
    <xf numFmtId="191" fontId="22" fillId="2" borderId="6" xfId="2" applyNumberFormat="1" applyFont="1" applyFill="1" applyBorder="1" applyAlignment="1" applyProtection="1">
      <alignment horizontal="center" vertical="center" shrinkToFit="1"/>
      <protection locked="0"/>
    </xf>
    <xf numFmtId="191" fontId="18" fillId="2" borderId="27" xfId="0" applyNumberFormat="1" applyFont="1" applyFill="1" applyBorder="1" applyAlignment="1" applyProtection="1">
      <alignment horizontal="center" vertical="center" shrinkToFit="1"/>
      <protection locked="0"/>
    </xf>
    <xf numFmtId="191" fontId="18" fillId="2" borderId="7" xfId="0" applyNumberFormat="1" applyFont="1" applyFill="1" applyBorder="1" applyAlignment="1" applyProtection="1">
      <alignment horizontal="center" vertical="center" shrinkToFit="1"/>
      <protection locked="0"/>
    </xf>
    <xf numFmtId="191" fontId="18" fillId="0" borderId="12" xfId="0" applyNumberFormat="1" applyFont="1" applyBorder="1" applyAlignment="1">
      <alignment horizontal="center" vertical="center" shrinkToFit="1"/>
    </xf>
    <xf numFmtId="191" fontId="18" fillId="2" borderId="6" xfId="0" applyNumberFormat="1" applyFont="1" applyFill="1" applyBorder="1" applyAlignment="1" applyProtection="1">
      <alignment horizontal="center" vertical="center" shrinkToFit="1"/>
      <protection locked="0"/>
    </xf>
    <xf numFmtId="191" fontId="18" fillId="0" borderId="0" xfId="0" applyNumberFormat="1" applyFont="1" applyBorder="1" applyAlignment="1">
      <alignment horizontal="center" vertical="center" shrinkToFit="1"/>
    </xf>
    <xf numFmtId="191" fontId="18" fillId="0" borderId="0" xfId="0" applyNumberFormat="1" applyFont="1" applyAlignment="1">
      <alignment horizontal="center" vertical="center" shrinkToFit="1"/>
    </xf>
    <xf numFmtId="191" fontId="18" fillId="2" borderId="57" xfId="0" applyNumberFormat="1" applyFont="1" applyFill="1" applyBorder="1" applyAlignment="1" applyProtection="1">
      <alignment horizontal="center" vertical="center" shrinkToFit="1"/>
      <protection locked="0"/>
    </xf>
    <xf numFmtId="191" fontId="18" fillId="0" borderId="12" xfId="0" applyNumberFormat="1" applyFont="1" applyBorder="1" applyAlignment="1">
      <alignment vertical="center" shrinkToFit="1"/>
    </xf>
    <xf numFmtId="190" fontId="21" fillId="0" borderId="30" xfId="0" applyNumberFormat="1" applyFont="1" applyBorder="1" applyAlignment="1">
      <alignment vertical="center" shrinkToFit="1"/>
    </xf>
    <xf numFmtId="190" fontId="21" fillId="0" borderId="94" xfId="0" applyNumberFormat="1" applyFont="1" applyBorder="1" applyAlignment="1">
      <alignment vertical="center" shrinkToFit="1"/>
    </xf>
    <xf numFmtId="190" fontId="21" fillId="0" borderId="113" xfId="0" applyNumberFormat="1" applyFont="1" applyBorder="1" applyAlignment="1">
      <alignment vertical="center" shrinkToFit="1"/>
    </xf>
    <xf numFmtId="0" fontId="10" fillId="0" borderId="108" xfId="0" applyFont="1" applyBorder="1" applyAlignment="1" applyProtection="1">
      <alignment vertical="center"/>
    </xf>
    <xf numFmtId="0" fontId="46" fillId="0" borderId="0" xfId="0" applyFont="1" applyAlignment="1">
      <alignment vertical="center"/>
    </xf>
    <xf numFmtId="0" fontId="10" fillId="0" borderId="25" xfId="0" applyFont="1" applyBorder="1" applyAlignment="1" applyProtection="1">
      <alignment vertical="center"/>
    </xf>
    <xf numFmtId="178" fontId="0" fillId="0" borderId="75" xfId="0" applyNumberFormat="1" applyBorder="1" applyAlignment="1" applyProtection="1">
      <alignment vertical="center" shrinkToFit="1"/>
    </xf>
    <xf numFmtId="179" fontId="8" fillId="0" borderId="40" xfId="0" applyNumberFormat="1" applyFont="1" applyBorder="1" applyAlignment="1" applyProtection="1">
      <alignment vertical="center" shrinkToFit="1"/>
    </xf>
    <xf numFmtId="179" fontId="8" fillId="0" borderId="78" xfId="0" applyNumberFormat="1" applyFont="1" applyBorder="1" applyAlignment="1" applyProtection="1">
      <alignment vertical="center" shrinkToFit="1"/>
    </xf>
    <xf numFmtId="0" fontId="0" fillId="0" borderId="34" xfId="0" applyBorder="1" applyAlignment="1" applyProtection="1">
      <alignment vertical="center"/>
    </xf>
    <xf numFmtId="0" fontId="0" fillId="0" borderId="89" xfId="0" applyBorder="1" applyAlignment="1" applyProtection="1">
      <alignment vertical="center"/>
    </xf>
    <xf numFmtId="0" fontId="10" fillId="0" borderId="108" xfId="0" applyFont="1" applyBorder="1" applyProtection="1"/>
    <xf numFmtId="192" fontId="18" fillId="5" borderId="54" xfId="0" applyNumberFormat="1" applyFont="1" applyFill="1" applyBorder="1" applyAlignment="1" applyProtection="1">
      <alignment horizontal="center" vertical="center" shrinkToFit="1"/>
      <protection locked="0"/>
    </xf>
    <xf numFmtId="38" fontId="18" fillId="2" borderId="57" xfId="2" applyFont="1" applyFill="1" applyBorder="1" applyAlignment="1" applyProtection="1">
      <alignment vertical="center" shrinkToFit="1"/>
      <protection locked="0"/>
    </xf>
    <xf numFmtId="0" fontId="31" fillId="3" borderId="0" xfId="0" applyFont="1" applyFill="1" applyBorder="1" applyAlignment="1">
      <alignment vertical="center" textRotation="255" shrinkToFit="1"/>
    </xf>
    <xf numFmtId="179" fontId="40" fillId="0" borderId="0" xfId="0" applyNumberFormat="1" applyFont="1" applyBorder="1" applyAlignment="1">
      <alignment vertical="center" shrinkToFit="1"/>
    </xf>
    <xf numFmtId="193" fontId="23" fillId="5" borderId="5" xfId="0" applyNumberFormat="1" applyFont="1" applyFill="1" applyBorder="1" applyAlignment="1" applyProtection="1">
      <alignment horizontal="center" vertical="center" shrinkToFit="1"/>
      <protection locked="0"/>
    </xf>
    <xf numFmtId="0" fontId="19" fillId="2" borderId="0" xfId="0" applyFont="1" applyFill="1" applyBorder="1" applyAlignment="1" applyProtection="1">
      <alignment vertical="center"/>
      <protection locked="0"/>
    </xf>
    <xf numFmtId="38" fontId="18" fillId="2" borderId="80" xfId="2" applyFont="1" applyFill="1" applyBorder="1" applyAlignment="1" applyProtection="1">
      <alignment vertical="center" shrinkToFit="1"/>
      <protection locked="0"/>
    </xf>
    <xf numFmtId="38" fontId="18" fillId="2" borderId="58" xfId="2" applyFont="1" applyFill="1" applyBorder="1" applyAlignment="1" applyProtection="1">
      <alignment vertical="center" shrinkToFit="1"/>
      <protection locked="0"/>
    </xf>
    <xf numFmtId="38" fontId="18" fillId="2" borderId="76" xfId="2" applyFont="1" applyFill="1" applyBorder="1" applyAlignment="1" applyProtection="1">
      <alignment shrinkToFit="1"/>
      <protection locked="0"/>
    </xf>
    <xf numFmtId="38" fontId="18" fillId="2" borderId="27" xfId="2" applyFont="1" applyFill="1" applyBorder="1" applyAlignment="1" applyProtection="1">
      <alignment shrinkToFit="1"/>
      <protection locked="0"/>
    </xf>
    <xf numFmtId="38" fontId="18" fillId="2" borderId="88" xfId="2" applyFont="1" applyFill="1" applyBorder="1" applyAlignment="1" applyProtection="1">
      <alignment shrinkToFit="1"/>
      <protection locked="0"/>
    </xf>
    <xf numFmtId="38" fontId="18" fillId="2" borderId="67" xfId="2" applyFont="1" applyFill="1" applyBorder="1" applyAlignment="1" applyProtection="1">
      <alignment shrinkToFit="1"/>
      <protection locked="0"/>
    </xf>
    <xf numFmtId="38" fontId="18" fillId="2" borderId="75" xfId="2" applyFont="1" applyFill="1" applyBorder="1" applyAlignment="1" applyProtection="1">
      <alignment shrinkToFit="1"/>
      <protection locked="0"/>
    </xf>
    <xf numFmtId="38" fontId="18" fillId="2" borderId="78" xfId="2" applyFont="1" applyFill="1" applyBorder="1" applyAlignment="1" applyProtection="1">
      <alignment shrinkToFit="1"/>
      <protection locked="0"/>
    </xf>
    <xf numFmtId="0" fontId="18" fillId="0" borderId="77" xfId="0" applyFont="1" applyBorder="1" applyAlignment="1">
      <alignment horizontal="center" vertical="center" shrinkToFit="1"/>
    </xf>
    <xf numFmtId="0" fontId="18" fillId="0" borderId="21" xfId="0" applyFont="1" applyBorder="1" applyAlignment="1">
      <alignment horizontal="center" vertical="center" shrinkToFit="1"/>
    </xf>
    <xf numFmtId="0" fontId="18" fillId="0" borderId="68" xfId="0" applyFont="1" applyBorder="1" applyAlignment="1">
      <alignment horizontal="center" vertical="center" shrinkToFit="1"/>
    </xf>
    <xf numFmtId="0" fontId="44" fillId="0" borderId="0" xfId="0" applyFont="1" applyBorder="1"/>
    <xf numFmtId="183" fontId="21" fillId="0" borderId="0" xfId="0" applyNumberFormat="1" applyFont="1" applyBorder="1" applyAlignment="1">
      <alignment horizontal="center" vertical="center" shrinkToFit="1"/>
    </xf>
    <xf numFmtId="190" fontId="21" fillId="0" borderId="0" xfId="0" applyNumberFormat="1" applyFont="1" applyBorder="1" applyAlignment="1">
      <alignment vertical="center" shrinkToFit="1"/>
    </xf>
    <xf numFmtId="38" fontId="18" fillId="2" borderId="9" xfId="2" applyFont="1" applyFill="1" applyBorder="1" applyAlignment="1" applyProtection="1">
      <alignment horizontal="center" vertical="center" shrinkToFit="1"/>
      <protection locked="0"/>
    </xf>
    <xf numFmtId="38" fontId="21" fillId="0" borderId="0" xfId="2" applyFont="1" applyBorder="1" applyAlignment="1" applyProtection="1">
      <alignment vertical="center" shrinkToFit="1"/>
      <protection hidden="1"/>
    </xf>
    <xf numFmtId="186" fontId="19" fillId="5" borderId="116" xfId="0" applyNumberFormat="1" applyFont="1" applyFill="1" applyBorder="1" applyAlignment="1" applyProtection="1">
      <alignment horizontal="center" vertical="center" shrinkToFit="1"/>
      <protection locked="0"/>
    </xf>
    <xf numFmtId="185" fontId="21" fillId="3" borderId="4" xfId="1" applyNumberFormat="1" applyFont="1" applyFill="1" applyBorder="1" applyAlignment="1" applyProtection="1">
      <alignment horizontal="center" vertical="center" shrinkToFit="1"/>
      <protection hidden="1"/>
    </xf>
    <xf numFmtId="38" fontId="21" fillId="3" borderId="117" xfId="2" applyFont="1" applyFill="1" applyBorder="1" applyAlignment="1" applyProtection="1">
      <alignment vertical="center" shrinkToFit="1"/>
      <protection hidden="1"/>
    </xf>
    <xf numFmtId="38" fontId="21" fillId="3" borderId="118" xfId="2" applyFont="1" applyFill="1" applyBorder="1" applyAlignment="1" applyProtection="1">
      <alignment vertical="center" shrinkToFit="1"/>
      <protection hidden="1"/>
    </xf>
    <xf numFmtId="38" fontId="21" fillId="3" borderId="119" xfId="2" applyFont="1" applyFill="1" applyBorder="1" applyAlignment="1" applyProtection="1">
      <alignment vertical="center" shrinkToFit="1"/>
      <protection hidden="1"/>
    </xf>
    <xf numFmtId="38" fontId="50" fillId="3" borderId="0" xfId="2" applyFont="1" applyFill="1" applyBorder="1" applyAlignment="1" applyProtection="1">
      <alignment vertical="center" shrinkToFit="1"/>
      <protection hidden="1"/>
    </xf>
    <xf numFmtId="38" fontId="21" fillId="3" borderId="0" xfId="2" applyFont="1" applyFill="1" applyBorder="1" applyAlignment="1" applyProtection="1">
      <alignment vertical="center" shrinkToFit="1"/>
      <protection hidden="1"/>
    </xf>
    <xf numFmtId="38" fontId="3" fillId="0" borderId="0" xfId="0" applyNumberFormat="1" applyFont="1" applyBorder="1"/>
    <xf numFmtId="188" fontId="19" fillId="5" borderId="120" xfId="0" applyNumberFormat="1" applyFont="1" applyFill="1" applyBorder="1" applyAlignment="1" applyProtection="1">
      <alignment horizontal="center" vertical="center" shrinkToFit="1"/>
      <protection locked="0"/>
    </xf>
    <xf numFmtId="185" fontId="21" fillId="3" borderId="4" xfId="2" applyNumberFormat="1" applyFont="1" applyFill="1" applyBorder="1" applyAlignment="1" applyProtection="1">
      <alignment horizontal="center" vertical="center" shrinkToFit="1"/>
      <protection hidden="1"/>
    </xf>
    <xf numFmtId="38" fontId="21" fillId="0" borderId="121" xfId="2" applyFont="1" applyBorder="1" applyAlignment="1" applyProtection="1">
      <alignment vertical="center" shrinkToFit="1"/>
      <protection hidden="1"/>
    </xf>
    <xf numFmtId="38" fontId="21" fillId="0" borderId="122" xfId="2" applyFont="1" applyBorder="1" applyAlignment="1" applyProtection="1">
      <alignment vertical="center" shrinkToFit="1"/>
      <protection hidden="1"/>
    </xf>
    <xf numFmtId="38" fontId="21" fillId="0" borderId="123" xfId="2" applyFont="1" applyBorder="1" applyAlignment="1" applyProtection="1">
      <alignment vertical="center" shrinkToFit="1"/>
      <protection hidden="1"/>
    </xf>
    <xf numFmtId="38" fontId="21" fillId="0" borderId="124" xfId="2" applyFont="1" applyBorder="1" applyAlignment="1" applyProtection="1">
      <alignment vertical="center" shrinkToFit="1"/>
      <protection hidden="1"/>
    </xf>
    <xf numFmtId="38" fontId="18" fillId="2" borderId="125" xfId="2" applyFont="1" applyFill="1" applyBorder="1" applyAlignment="1" applyProtection="1">
      <alignment horizontal="center" vertical="center" shrinkToFit="1"/>
      <protection locked="0"/>
    </xf>
    <xf numFmtId="38" fontId="21" fillId="0" borderId="126" xfId="2" applyFont="1" applyBorder="1" applyAlignment="1" applyProtection="1">
      <alignment vertical="center" shrinkToFit="1"/>
      <protection hidden="1"/>
    </xf>
    <xf numFmtId="38" fontId="21" fillId="0" borderId="0" xfId="0" applyNumberFormat="1" applyFont="1" applyBorder="1"/>
    <xf numFmtId="186" fontId="19" fillId="5" borderId="127" xfId="0" applyNumberFormat="1" applyFont="1" applyFill="1" applyBorder="1" applyAlignment="1" applyProtection="1">
      <alignment horizontal="center" vertical="center" shrinkToFit="1"/>
      <protection locked="0"/>
    </xf>
    <xf numFmtId="0" fontId="51" fillId="0" borderId="0" xfId="0" applyFont="1" applyBorder="1"/>
    <xf numFmtId="38" fontId="21" fillId="0" borderId="128" xfId="2" applyFont="1" applyBorder="1" applyAlignment="1" applyProtection="1">
      <alignment vertical="center" shrinkToFit="1"/>
      <protection hidden="1"/>
    </xf>
    <xf numFmtId="182" fontId="33" fillId="3" borderId="0" xfId="2" applyNumberFormat="1" applyFont="1" applyFill="1" applyBorder="1"/>
    <xf numFmtId="182" fontId="33" fillId="0" borderId="0" xfId="2" applyNumberFormat="1" applyFont="1" applyBorder="1"/>
    <xf numFmtId="186" fontId="19" fillId="5" borderId="120" xfId="0" applyNumberFormat="1" applyFont="1" applyFill="1" applyBorder="1" applyAlignment="1" applyProtection="1">
      <alignment horizontal="center" vertical="center" shrinkToFit="1"/>
      <protection locked="0"/>
    </xf>
    <xf numFmtId="0" fontId="3" fillId="0" borderId="0" xfId="0" applyFont="1" applyBorder="1"/>
    <xf numFmtId="194" fontId="3" fillId="0" borderId="0" xfId="0" applyNumberFormat="1" applyFont="1" applyBorder="1"/>
    <xf numFmtId="182" fontId="24" fillId="0" borderId="0" xfId="0" applyNumberFormat="1" applyFont="1" applyBorder="1"/>
    <xf numFmtId="185" fontId="21" fillId="3" borderId="129" xfId="2" applyNumberFormat="1" applyFont="1" applyFill="1" applyBorder="1" applyAlignment="1" applyProtection="1">
      <alignment horizontal="center" vertical="center" shrinkToFit="1"/>
      <protection hidden="1"/>
    </xf>
    <xf numFmtId="38" fontId="21" fillId="0" borderId="130" xfId="2" applyFont="1" applyBorder="1" applyAlignment="1" applyProtection="1">
      <alignment vertical="center" shrinkToFit="1"/>
      <protection hidden="1"/>
    </xf>
    <xf numFmtId="38" fontId="21" fillId="0" borderId="131" xfId="2" applyFont="1" applyBorder="1" applyAlignment="1" applyProtection="1">
      <alignment vertical="center" shrinkToFit="1"/>
      <protection hidden="1"/>
    </xf>
    <xf numFmtId="38" fontId="21" fillId="0" borderId="132" xfId="2" applyFont="1" applyBorder="1" applyAlignment="1" applyProtection="1">
      <alignment vertical="center" shrinkToFit="1"/>
      <protection hidden="1"/>
    </xf>
    <xf numFmtId="38" fontId="21" fillId="0" borderId="133" xfId="2" applyFont="1" applyBorder="1" applyAlignment="1" applyProtection="1">
      <alignment vertical="center" shrinkToFit="1"/>
      <protection hidden="1"/>
    </xf>
    <xf numFmtId="38" fontId="7" fillId="0" borderId="0" xfId="0" applyNumberFormat="1" applyFont="1" applyBorder="1"/>
    <xf numFmtId="38" fontId="18" fillId="2" borderId="134" xfId="2" applyFont="1" applyFill="1" applyBorder="1" applyAlignment="1" applyProtection="1">
      <alignment horizontal="center" vertical="center" shrinkToFit="1"/>
      <protection locked="0"/>
    </xf>
    <xf numFmtId="0" fontId="0" fillId="0" borderId="0" xfId="0" quotePrefix="1" applyBorder="1"/>
    <xf numFmtId="38" fontId="21" fillId="3" borderId="135" xfId="2" applyFont="1" applyFill="1" applyBorder="1" applyAlignment="1" applyProtection="1">
      <alignment vertical="center" shrinkToFit="1"/>
      <protection hidden="1"/>
    </xf>
    <xf numFmtId="38" fontId="21" fillId="3" borderId="136" xfId="2" applyFont="1" applyFill="1" applyBorder="1" applyAlignment="1" applyProtection="1">
      <alignment vertical="center" shrinkToFit="1"/>
      <protection hidden="1"/>
    </xf>
    <xf numFmtId="38" fontId="21" fillId="3" borderId="137" xfId="2" applyFont="1" applyFill="1" applyBorder="1" applyAlignment="1" applyProtection="1">
      <alignment vertical="center" shrinkToFit="1"/>
      <protection hidden="1"/>
    </xf>
    <xf numFmtId="38" fontId="21" fillId="3" borderId="138" xfId="2" applyFont="1" applyFill="1" applyBorder="1" applyAlignment="1" applyProtection="1">
      <alignment vertical="center" shrinkToFit="1"/>
      <protection hidden="1"/>
    </xf>
    <xf numFmtId="38" fontId="21" fillId="3" borderId="126" xfId="2" applyFont="1" applyFill="1" applyBorder="1" applyAlignment="1" applyProtection="1">
      <alignment vertical="center" shrinkToFit="1"/>
      <protection hidden="1"/>
    </xf>
    <xf numFmtId="38" fontId="21" fillId="3" borderId="108" xfId="2" applyFont="1" applyFill="1" applyBorder="1" applyAlignment="1" applyProtection="1">
      <alignment vertical="center" shrinkToFit="1"/>
      <protection hidden="1"/>
    </xf>
    <xf numFmtId="38" fontId="21" fillId="3" borderId="30" xfId="2" applyFont="1" applyFill="1" applyBorder="1" applyAlignment="1" applyProtection="1">
      <alignment vertical="center" shrinkToFit="1"/>
      <protection hidden="1"/>
    </xf>
    <xf numFmtId="38" fontId="21" fillId="3" borderId="94" xfId="2" applyFont="1" applyFill="1" applyBorder="1" applyAlignment="1" applyProtection="1">
      <alignment vertical="center" shrinkToFit="1"/>
      <protection hidden="1"/>
    </xf>
    <xf numFmtId="38" fontId="21" fillId="3" borderId="113" xfId="2" applyFont="1" applyFill="1" applyBorder="1" applyAlignment="1" applyProtection="1">
      <alignment vertical="center" shrinkToFit="1"/>
      <protection hidden="1"/>
    </xf>
    <xf numFmtId="38" fontId="21" fillId="0" borderId="134" xfId="2" applyFont="1" applyBorder="1" applyAlignment="1" applyProtection="1">
      <alignment vertical="center" shrinkToFit="1"/>
      <protection hidden="1"/>
    </xf>
    <xf numFmtId="38" fontId="21" fillId="0" borderId="139" xfId="2" applyFont="1" applyBorder="1" applyAlignment="1" applyProtection="1">
      <alignment vertical="center" shrinkToFit="1"/>
      <protection hidden="1"/>
    </xf>
    <xf numFmtId="38" fontId="21" fillId="0" borderId="87" xfId="2" applyFont="1" applyBorder="1" applyAlignment="1" applyProtection="1">
      <alignment vertical="center" shrinkToFit="1"/>
      <protection hidden="1"/>
    </xf>
    <xf numFmtId="38" fontId="21" fillId="0" borderId="107" xfId="2" applyFont="1" applyBorder="1" applyAlignment="1" applyProtection="1">
      <alignment vertical="center" shrinkToFit="1"/>
      <protection hidden="1"/>
    </xf>
    <xf numFmtId="38" fontId="21" fillId="0" borderId="109" xfId="2" applyFont="1" applyBorder="1" applyAlignment="1" applyProtection="1">
      <alignment vertical="center" shrinkToFit="1"/>
      <protection hidden="1"/>
    </xf>
    <xf numFmtId="38" fontId="21" fillId="0" borderId="140" xfId="2" applyFont="1" applyBorder="1" applyAlignment="1" applyProtection="1">
      <alignment vertical="center" shrinkToFit="1"/>
      <protection hidden="1"/>
    </xf>
    <xf numFmtId="38" fontId="21" fillId="0" borderId="141" xfId="2" applyFont="1" applyBorder="1" applyAlignment="1" applyProtection="1">
      <alignment vertical="center" shrinkToFit="1"/>
      <protection hidden="1"/>
    </xf>
    <xf numFmtId="38" fontId="21" fillId="0" borderId="117" xfId="2" applyFont="1" applyBorder="1" applyAlignment="1" applyProtection="1">
      <alignment vertical="center" shrinkToFit="1"/>
      <protection hidden="1"/>
    </xf>
    <xf numFmtId="38" fontId="21" fillId="0" borderId="118" xfId="2" applyFont="1" applyBorder="1" applyAlignment="1" applyProtection="1">
      <alignment vertical="center" shrinkToFit="1"/>
      <protection hidden="1"/>
    </xf>
    <xf numFmtId="38" fontId="21" fillId="0" borderId="119" xfId="2" applyFont="1" applyBorder="1" applyAlignment="1" applyProtection="1">
      <alignment vertical="center" shrinkToFit="1"/>
      <protection hidden="1"/>
    </xf>
    <xf numFmtId="0" fontId="8" fillId="0" borderId="0" xfId="0" applyFont="1" applyBorder="1"/>
    <xf numFmtId="38" fontId="21" fillId="0" borderId="30" xfId="2" applyFont="1" applyBorder="1" applyAlignment="1" applyProtection="1">
      <alignment vertical="center" shrinkToFit="1"/>
      <protection hidden="1"/>
    </xf>
    <xf numFmtId="38" fontId="21" fillId="0" borderId="94" xfId="2" applyFont="1" applyBorder="1" applyAlignment="1" applyProtection="1">
      <alignment vertical="center" shrinkToFit="1"/>
      <protection hidden="1"/>
    </xf>
    <xf numFmtId="38" fontId="21" fillId="0" borderId="113" xfId="2" applyFont="1" applyBorder="1" applyAlignment="1" applyProtection="1">
      <alignment vertical="center" shrinkToFit="1"/>
      <protection hidden="1"/>
    </xf>
    <xf numFmtId="38" fontId="21" fillId="0" borderId="1" xfId="2" applyFont="1" applyBorder="1" applyAlignment="1" applyProtection="1">
      <alignment vertical="center" shrinkToFit="1"/>
      <protection hidden="1"/>
    </xf>
    <xf numFmtId="38" fontId="21" fillId="0" borderId="49" xfId="2" applyFont="1" applyBorder="1" applyAlignment="1" applyProtection="1">
      <alignment vertical="center" shrinkToFit="1"/>
      <protection hidden="1"/>
    </xf>
    <xf numFmtId="38" fontId="21" fillId="0" borderId="96" xfId="2" applyFont="1" applyBorder="1" applyAlignment="1" applyProtection="1">
      <alignment vertical="center" shrinkToFit="1"/>
      <protection hidden="1"/>
    </xf>
    <xf numFmtId="38" fontId="21" fillId="0" borderId="142" xfId="2" applyFont="1" applyBorder="1" applyAlignment="1" applyProtection="1">
      <alignment vertical="center" shrinkToFit="1"/>
      <protection hidden="1"/>
    </xf>
    <xf numFmtId="38" fontId="21" fillId="0" borderId="3" xfId="2" applyFont="1" applyBorder="1" applyAlignment="1" applyProtection="1">
      <alignment vertical="center" shrinkToFit="1"/>
      <protection hidden="1"/>
    </xf>
    <xf numFmtId="38" fontId="21" fillId="0" borderId="143" xfId="2" applyFont="1" applyBorder="1" applyAlignment="1" applyProtection="1">
      <alignment vertical="center" shrinkToFit="1"/>
      <protection hidden="1"/>
    </xf>
    <xf numFmtId="38" fontId="21" fillId="0" borderId="144" xfId="2" applyFont="1" applyBorder="1" applyAlignment="1" applyProtection="1">
      <alignment vertical="center" shrinkToFit="1"/>
      <protection hidden="1"/>
    </xf>
    <xf numFmtId="0" fontId="22" fillId="0" borderId="36" xfId="0" applyFont="1" applyBorder="1" applyAlignment="1">
      <alignment horizontal="center" vertical="center" shrinkToFit="1"/>
    </xf>
    <xf numFmtId="38" fontId="21" fillId="0" borderId="15" xfId="0" applyNumberFormat="1" applyFont="1" applyBorder="1" applyAlignment="1" applyProtection="1">
      <alignment vertical="center" shrinkToFit="1"/>
      <protection hidden="1"/>
    </xf>
    <xf numFmtId="38" fontId="21" fillId="0" borderId="12" xfId="0" applyNumberFormat="1" applyFont="1" applyBorder="1" applyAlignment="1" applyProtection="1">
      <alignment vertical="center" shrinkToFit="1"/>
      <protection hidden="1"/>
    </xf>
    <xf numFmtId="38" fontId="21" fillId="0" borderId="24" xfId="0" applyNumberFormat="1" applyFont="1" applyBorder="1" applyAlignment="1" applyProtection="1">
      <alignment vertical="center" shrinkToFit="1"/>
      <protection hidden="1"/>
    </xf>
    <xf numFmtId="38" fontId="21" fillId="0" borderId="11" xfId="0" applyNumberFormat="1" applyFont="1" applyBorder="1" applyAlignment="1" applyProtection="1">
      <alignment vertical="center" shrinkToFit="1"/>
      <protection hidden="1"/>
    </xf>
    <xf numFmtId="38" fontId="21" fillId="0" borderId="85" xfId="0" applyNumberFormat="1" applyFont="1" applyBorder="1" applyAlignment="1" applyProtection="1">
      <alignment vertical="center" shrinkToFit="1"/>
      <protection hidden="1"/>
    </xf>
    <xf numFmtId="179" fontId="31" fillId="0" borderId="0" xfId="0" applyNumberFormat="1" applyFont="1" applyBorder="1" applyAlignment="1">
      <alignment vertical="center" shrinkToFit="1"/>
    </xf>
    <xf numFmtId="0" fontId="23" fillId="3" borderId="0" xfId="0" applyFont="1" applyFill="1" applyBorder="1" applyAlignment="1">
      <alignment vertical="center"/>
    </xf>
    <xf numFmtId="179" fontId="40" fillId="3" borderId="145" xfId="0" applyNumberFormat="1" applyFont="1" applyFill="1" applyBorder="1" applyAlignment="1" applyProtection="1">
      <alignment vertical="center" shrinkToFit="1"/>
    </xf>
    <xf numFmtId="195" fontId="40" fillId="3" borderId="64" xfId="0" applyNumberFormat="1" applyFont="1" applyFill="1" applyBorder="1" applyAlignment="1" applyProtection="1">
      <alignment vertical="center" shrinkToFit="1"/>
    </xf>
    <xf numFmtId="179" fontId="40" fillId="3" borderId="146" xfId="0" applyNumberFormat="1" applyFont="1" applyFill="1" applyBorder="1" applyAlignment="1" applyProtection="1">
      <alignment vertical="center" shrinkToFit="1"/>
    </xf>
    <xf numFmtId="195" fontId="40" fillId="3" borderId="89" xfId="0" applyNumberFormat="1" applyFont="1" applyFill="1" applyBorder="1" applyAlignment="1" applyProtection="1">
      <alignment vertical="center" shrinkToFit="1"/>
    </xf>
    <xf numFmtId="196" fontId="40" fillId="0" borderId="69" xfId="0" applyNumberFormat="1" applyFont="1" applyBorder="1" applyAlignment="1">
      <alignment vertical="center" shrinkToFit="1"/>
    </xf>
    <xf numFmtId="196" fontId="40" fillId="0" borderId="57" xfId="0" applyNumberFormat="1" applyFont="1" applyBorder="1" applyAlignment="1">
      <alignment vertical="center" shrinkToFit="1"/>
    </xf>
    <xf numFmtId="196" fontId="40" fillId="0" borderId="41" xfId="0" applyNumberFormat="1" applyFont="1" applyBorder="1" applyAlignment="1">
      <alignment vertical="center" shrinkToFit="1"/>
    </xf>
    <xf numFmtId="196" fontId="40" fillId="0" borderId="112" xfId="0" applyNumberFormat="1" applyFont="1" applyBorder="1" applyAlignment="1">
      <alignment vertical="center" shrinkToFit="1"/>
    </xf>
    <xf numFmtId="196" fontId="40" fillId="0" borderId="6" xfId="0" applyNumberFormat="1" applyFont="1" applyBorder="1" applyAlignment="1">
      <alignment vertical="center" shrinkToFit="1"/>
    </xf>
    <xf numFmtId="196" fontId="40" fillId="0" borderId="38" xfId="0" applyNumberFormat="1" applyFont="1" applyBorder="1" applyAlignment="1">
      <alignment vertical="center" shrinkToFit="1"/>
    </xf>
    <xf numFmtId="196" fontId="40" fillId="0" borderId="63" xfId="0" applyNumberFormat="1" applyFont="1" applyBorder="1" applyAlignment="1">
      <alignment vertical="center" shrinkToFit="1"/>
    </xf>
    <xf numFmtId="196" fontId="40" fillId="0" borderId="56" xfId="0" applyNumberFormat="1" applyFont="1" applyBorder="1" applyAlignment="1">
      <alignment vertical="center" shrinkToFit="1"/>
    </xf>
    <xf numFmtId="196" fontId="40" fillId="0" borderId="39" xfId="0" applyNumberFormat="1" applyFont="1" applyBorder="1" applyAlignment="1">
      <alignment vertical="center" shrinkToFit="1"/>
    </xf>
    <xf numFmtId="0" fontId="19" fillId="2" borderId="69" xfId="0" applyFont="1" applyFill="1" applyBorder="1" applyAlignment="1" applyProtection="1">
      <alignment horizontal="center" vertical="center" shrinkToFit="1"/>
      <protection locked="0"/>
    </xf>
    <xf numFmtId="0" fontId="19" fillId="2" borderId="32" xfId="0" applyFont="1" applyFill="1" applyBorder="1" applyAlignment="1" applyProtection="1">
      <alignment horizontal="center" vertical="center" shrinkToFit="1"/>
      <protection locked="0"/>
    </xf>
    <xf numFmtId="0" fontId="19" fillId="2" borderId="86" xfId="0" applyFont="1" applyFill="1" applyBorder="1" applyAlignment="1" applyProtection="1">
      <alignment horizontal="center" vertical="center" shrinkToFit="1"/>
      <protection locked="0"/>
    </xf>
    <xf numFmtId="0" fontId="0" fillId="2" borderId="32" xfId="0" applyFill="1" applyBorder="1" applyAlignment="1" applyProtection="1">
      <alignment horizontal="center" vertical="center"/>
      <protection locked="0"/>
    </xf>
    <xf numFmtId="0" fontId="0" fillId="2" borderId="33" xfId="0" applyFill="1" applyBorder="1" applyAlignment="1" applyProtection="1">
      <alignment horizontal="center" vertical="center"/>
      <protection locked="0"/>
    </xf>
    <xf numFmtId="0" fontId="19" fillId="2" borderId="6"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9" fillId="2" borderId="20" xfId="0" applyFont="1" applyFill="1" applyBorder="1" applyAlignment="1" applyProtection="1">
      <alignment vertical="center" shrinkToFit="1"/>
      <protection locked="0"/>
    </xf>
    <xf numFmtId="0" fontId="19" fillId="2" borderId="21" xfId="0" applyFont="1" applyFill="1" applyBorder="1" applyAlignment="1" applyProtection="1">
      <alignment vertical="center" shrinkToFit="1"/>
      <protection locked="0"/>
    </xf>
    <xf numFmtId="0" fontId="19" fillId="2" borderId="23" xfId="0" applyFont="1" applyFill="1" applyBorder="1" applyAlignment="1" applyProtection="1">
      <alignment vertical="center" shrinkToFit="1"/>
      <protection locked="0"/>
    </xf>
    <xf numFmtId="0" fontId="19" fillId="2" borderId="22" xfId="0" applyFont="1" applyFill="1" applyBorder="1" applyAlignment="1" applyProtection="1">
      <alignment vertical="center" shrinkToFit="1"/>
      <protection locked="0"/>
    </xf>
    <xf numFmtId="0" fontId="19" fillId="2" borderId="65" xfId="0" applyFont="1" applyFill="1" applyBorder="1" applyAlignment="1" applyProtection="1">
      <alignment vertical="center" shrinkToFit="1"/>
      <protection locked="0"/>
    </xf>
    <xf numFmtId="0" fontId="19" fillId="2" borderId="36" xfId="0" applyFont="1" applyFill="1" applyBorder="1" applyAlignment="1" applyProtection="1">
      <alignment vertical="center" shrinkToFit="1"/>
      <protection locked="0"/>
    </xf>
    <xf numFmtId="0" fontId="19" fillId="2" borderId="77" xfId="0" applyFont="1" applyFill="1" applyBorder="1" applyAlignment="1" applyProtection="1">
      <alignment vertical="center" shrinkToFit="1"/>
      <protection locked="0"/>
    </xf>
    <xf numFmtId="0" fontId="0" fillId="2" borderId="21" xfId="0" applyFill="1" applyBorder="1" applyAlignment="1" applyProtection="1">
      <alignment shrinkToFit="1"/>
      <protection locked="0"/>
    </xf>
    <xf numFmtId="0" fontId="0" fillId="2" borderId="68" xfId="0" applyFill="1" applyBorder="1" applyAlignment="1" applyProtection="1">
      <alignment shrinkToFit="1"/>
      <protection locked="0"/>
    </xf>
    <xf numFmtId="0" fontId="51" fillId="0" borderId="0" xfId="0" applyFont="1"/>
    <xf numFmtId="38" fontId="21" fillId="0" borderId="147" xfId="2" quotePrefix="1" applyFont="1" applyBorder="1" applyAlignment="1" applyProtection="1">
      <alignment vertical="center" shrinkToFit="1"/>
      <protection hidden="1"/>
    </xf>
    <xf numFmtId="38" fontId="21" fillId="0" borderId="9" xfId="2" quotePrefix="1" applyFont="1" applyBorder="1" applyAlignment="1" applyProtection="1">
      <alignment vertical="center" shrinkToFit="1"/>
      <protection hidden="1"/>
    </xf>
    <xf numFmtId="38" fontId="21" fillId="0" borderId="10" xfId="2" quotePrefix="1" applyFont="1" applyBorder="1" applyAlignment="1" applyProtection="1">
      <alignment vertical="center" shrinkToFit="1"/>
      <protection hidden="1"/>
    </xf>
    <xf numFmtId="38" fontId="21" fillId="0" borderId="8" xfId="2" quotePrefix="1" applyFont="1" applyBorder="1" applyAlignment="1" applyProtection="1">
      <alignment vertical="center" shrinkToFit="1"/>
      <protection hidden="1"/>
    </xf>
    <xf numFmtId="38" fontId="21" fillId="0" borderId="148" xfId="2" quotePrefix="1" applyFont="1" applyBorder="1" applyAlignment="1" applyProtection="1">
      <alignment vertical="center" shrinkToFit="1"/>
      <protection hidden="1"/>
    </xf>
    <xf numFmtId="38" fontId="21" fillId="3" borderId="141" xfId="2" quotePrefix="1" applyFont="1" applyFill="1" applyBorder="1" applyAlignment="1" applyProtection="1">
      <alignment vertical="center" shrinkToFit="1"/>
      <protection hidden="1"/>
    </xf>
    <xf numFmtId="38" fontId="21" fillId="3" borderId="117" xfId="2" quotePrefix="1" applyFont="1" applyFill="1" applyBorder="1" applyAlignment="1" applyProtection="1">
      <alignment vertical="center" shrinkToFit="1"/>
      <protection hidden="1"/>
    </xf>
    <xf numFmtId="38" fontId="21" fillId="3" borderId="118" xfId="2" quotePrefix="1" applyFont="1" applyFill="1" applyBorder="1" applyAlignment="1" applyProtection="1">
      <alignment vertical="center" shrinkToFit="1"/>
      <protection hidden="1"/>
    </xf>
    <xf numFmtId="38" fontId="21" fillId="3" borderId="119" xfId="2" quotePrefix="1" applyFont="1" applyFill="1" applyBorder="1" applyAlignment="1" applyProtection="1">
      <alignment vertical="center" shrinkToFit="1"/>
      <protection hidden="1"/>
    </xf>
    <xf numFmtId="38" fontId="21" fillId="3" borderId="143" xfId="2" quotePrefix="1" applyFont="1" applyFill="1" applyBorder="1" applyAlignment="1" applyProtection="1">
      <alignment vertical="center" shrinkToFit="1"/>
      <protection hidden="1"/>
    </xf>
    <xf numFmtId="38" fontId="21" fillId="0" borderId="149" xfId="2" applyFont="1" applyBorder="1" applyAlignment="1" applyProtection="1">
      <alignment vertical="center" shrinkToFit="1"/>
      <protection hidden="1"/>
    </xf>
    <xf numFmtId="38" fontId="21" fillId="0" borderId="150" xfId="2" applyFont="1" applyBorder="1" applyAlignment="1" applyProtection="1">
      <alignment vertical="center" shrinkToFit="1"/>
      <protection hidden="1"/>
    </xf>
    <xf numFmtId="38" fontId="21" fillId="0" borderId="151" xfId="2" applyFont="1" applyBorder="1" applyAlignment="1" applyProtection="1">
      <alignment vertical="center" shrinkToFit="1"/>
      <protection hidden="1"/>
    </xf>
    <xf numFmtId="38" fontId="21" fillId="0" borderId="152" xfId="2" applyFont="1" applyBorder="1" applyAlignment="1" applyProtection="1">
      <alignment vertical="center" shrinkToFit="1"/>
      <protection hidden="1"/>
    </xf>
    <xf numFmtId="38" fontId="21" fillId="0" borderId="153" xfId="2" applyFont="1" applyBorder="1" applyAlignment="1" applyProtection="1">
      <alignment vertical="center" shrinkToFit="1"/>
      <protection hidden="1"/>
    </xf>
    <xf numFmtId="38" fontId="21" fillId="0" borderId="154" xfId="2" quotePrefix="1" applyFont="1" applyBorder="1" applyAlignment="1" applyProtection="1">
      <alignment vertical="center" shrinkToFit="1"/>
      <protection hidden="1"/>
    </xf>
    <xf numFmtId="38" fontId="21" fillId="0" borderId="125" xfId="2" quotePrefix="1" applyFont="1" applyBorder="1" applyAlignment="1" applyProtection="1">
      <alignment vertical="center" shrinkToFit="1"/>
      <protection hidden="1"/>
    </xf>
    <xf numFmtId="38" fontId="21" fillId="0" borderId="60" xfId="2" quotePrefix="1" applyFont="1" applyBorder="1" applyAlignment="1" applyProtection="1">
      <alignment vertical="center" shrinkToFit="1"/>
      <protection hidden="1"/>
    </xf>
    <xf numFmtId="38" fontId="21" fillId="0" borderId="155" xfId="2" quotePrefix="1" applyFont="1" applyBorder="1" applyAlignment="1" applyProtection="1">
      <alignment vertical="center" shrinkToFit="1"/>
      <protection hidden="1"/>
    </xf>
    <xf numFmtId="38" fontId="21" fillId="0" borderId="156" xfId="2" quotePrefix="1" applyFont="1" applyBorder="1" applyAlignment="1" applyProtection="1">
      <alignment vertical="center" shrinkToFit="1"/>
      <protection hidden="1"/>
    </xf>
    <xf numFmtId="38" fontId="21" fillId="0" borderId="157" xfId="2" applyFont="1" applyBorder="1" applyAlignment="1" applyProtection="1">
      <alignment vertical="center" shrinkToFit="1"/>
      <protection hidden="1"/>
    </xf>
    <xf numFmtId="38" fontId="21" fillId="0" borderId="126" xfId="2" quotePrefix="1" applyFont="1" applyBorder="1" applyAlignment="1" applyProtection="1">
      <alignment vertical="center" shrinkToFit="1"/>
      <protection hidden="1"/>
    </xf>
    <xf numFmtId="38" fontId="21" fillId="0" borderId="134" xfId="2" quotePrefix="1" applyFont="1" applyBorder="1" applyAlignment="1" applyProtection="1">
      <alignment vertical="center" shrinkToFit="1"/>
      <protection hidden="1"/>
    </xf>
    <xf numFmtId="38" fontId="21" fillId="0" borderId="128" xfId="2" quotePrefix="1" applyFont="1" applyBorder="1" applyAlignment="1" applyProtection="1">
      <alignment vertical="center" shrinkToFit="1"/>
      <protection hidden="1"/>
    </xf>
    <xf numFmtId="38" fontId="21" fillId="0" borderId="139" xfId="2" quotePrefix="1" applyFont="1" applyBorder="1" applyAlignment="1" applyProtection="1">
      <alignment vertical="center" shrinkToFit="1"/>
      <protection hidden="1"/>
    </xf>
    <xf numFmtId="38" fontId="21" fillId="0" borderId="144" xfId="2" quotePrefix="1" applyFont="1" applyBorder="1" applyAlignment="1" applyProtection="1">
      <alignment vertical="center" shrinkToFit="1"/>
      <protection hidden="1"/>
    </xf>
    <xf numFmtId="186" fontId="19" fillId="5" borderId="158" xfId="0" applyNumberFormat="1" applyFont="1" applyFill="1" applyBorder="1" applyAlignment="1" applyProtection="1">
      <alignment horizontal="center" vertical="center" shrinkToFit="1"/>
      <protection locked="0"/>
    </xf>
    <xf numFmtId="38" fontId="21" fillId="0" borderId="159" xfId="2" applyFont="1" applyBorder="1" applyAlignment="1" applyProtection="1">
      <alignment vertical="center" shrinkToFit="1"/>
      <protection hidden="1"/>
    </xf>
    <xf numFmtId="185" fontId="21" fillId="3" borderId="150" xfId="1" applyNumberFormat="1" applyFont="1" applyFill="1" applyBorder="1" applyAlignment="1" applyProtection="1">
      <alignment horizontal="center" vertical="center" shrinkToFit="1"/>
      <protection hidden="1"/>
    </xf>
    <xf numFmtId="0" fontId="18" fillId="2" borderId="27"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190" fontId="21" fillId="4" borderId="160" xfId="0" applyNumberFormat="1" applyFont="1" applyFill="1" applyBorder="1" applyAlignment="1" applyProtection="1">
      <alignment horizontal="center" vertical="center" shrinkToFit="1"/>
    </xf>
    <xf numFmtId="0" fontId="18" fillId="2" borderId="38" xfId="0" applyFont="1" applyFill="1" applyBorder="1" applyAlignment="1" applyProtection="1">
      <alignment horizontal="center" vertical="center" shrinkToFit="1"/>
      <protection locked="0"/>
    </xf>
    <xf numFmtId="0" fontId="18" fillId="2" borderId="5" xfId="0" applyFont="1" applyFill="1" applyBorder="1" applyAlignment="1" applyProtection="1">
      <alignment horizontal="center" vertical="center" shrinkToFit="1"/>
      <protection locked="0"/>
    </xf>
    <xf numFmtId="0" fontId="18" fillId="2" borderId="57" xfId="0" applyFont="1" applyFill="1" applyBorder="1" applyAlignment="1" applyProtection="1">
      <alignment horizontal="center" vertical="center" shrinkToFit="1"/>
      <protection locked="0"/>
    </xf>
    <xf numFmtId="0" fontId="39" fillId="2" borderId="57" xfId="0" applyFont="1" applyFill="1" applyBorder="1" applyAlignment="1" applyProtection="1">
      <alignment horizontal="center" vertical="center" shrinkToFit="1"/>
      <protection locked="0"/>
    </xf>
    <xf numFmtId="0" fontId="18" fillId="2" borderId="41" xfId="0" applyFont="1" applyFill="1" applyBorder="1" applyAlignment="1" applyProtection="1">
      <alignment horizontal="center" vertical="center" shrinkToFit="1"/>
      <protection locked="0"/>
    </xf>
    <xf numFmtId="0" fontId="18" fillId="2" borderId="7" xfId="0" applyFont="1" applyFill="1" applyBorder="1" applyAlignment="1" applyProtection="1">
      <alignment horizontal="center" vertical="center" shrinkToFit="1"/>
      <protection locked="0"/>
    </xf>
    <xf numFmtId="0" fontId="18" fillId="2" borderId="81" xfId="0" applyFont="1" applyFill="1" applyBorder="1" applyAlignment="1" applyProtection="1">
      <alignment horizontal="center" vertical="center" shrinkToFit="1"/>
      <protection locked="0"/>
    </xf>
    <xf numFmtId="0" fontId="21" fillId="0" borderId="145" xfId="0" applyFont="1" applyBorder="1" applyAlignment="1">
      <alignment horizontal="center" vertical="center" shrinkToFit="1"/>
    </xf>
    <xf numFmtId="0" fontId="21" fillId="0" borderId="161" xfId="0" applyFont="1" applyBorder="1" applyAlignment="1">
      <alignment horizontal="center" vertical="center" shrinkToFit="1"/>
    </xf>
    <xf numFmtId="0" fontId="21" fillId="0" borderId="64" xfId="0" applyFont="1" applyBorder="1" applyAlignment="1">
      <alignment horizontal="center" vertical="center" shrinkToFit="1"/>
    </xf>
    <xf numFmtId="0" fontId="21" fillId="0" borderId="23" xfId="0" applyFont="1" applyBorder="1" applyAlignment="1">
      <alignment horizontal="center" vertical="center" shrinkToFit="1"/>
    </xf>
    <xf numFmtId="0" fontId="21" fillId="0" borderId="77" xfId="0" applyFont="1" applyBorder="1" applyAlignment="1">
      <alignment horizontal="center" vertical="center" shrinkToFit="1"/>
    </xf>
    <xf numFmtId="0" fontId="21" fillId="0" borderId="21" xfId="0" applyFont="1" applyBorder="1" applyAlignment="1">
      <alignment horizontal="center" vertical="center" shrinkToFit="1"/>
    </xf>
    <xf numFmtId="0" fontId="21" fillId="0" borderId="146" xfId="0" applyFont="1" applyBorder="1" applyAlignment="1">
      <alignment horizontal="center" vertical="center" shrinkToFit="1"/>
    </xf>
    <xf numFmtId="0" fontId="24" fillId="0" borderId="0" xfId="0" quotePrefix="1" applyFont="1" applyFill="1" applyProtection="1">
      <protection locked="0"/>
    </xf>
    <xf numFmtId="180" fontId="8" fillId="0" borderId="38" xfId="0" applyNumberFormat="1" applyFont="1" applyBorder="1" applyAlignment="1" applyProtection="1">
      <alignment vertical="center" shrinkToFit="1"/>
    </xf>
    <xf numFmtId="180" fontId="8" fillId="0" borderId="5" xfId="0" applyNumberFormat="1" applyFont="1" applyBorder="1" applyAlignment="1" applyProtection="1">
      <alignment vertical="center" shrinkToFit="1"/>
    </xf>
    <xf numFmtId="180" fontId="8" fillId="0" borderId="39" xfId="0" applyNumberFormat="1" applyFont="1" applyBorder="1" applyAlignment="1" applyProtection="1">
      <alignment vertical="center" shrinkToFit="1"/>
    </xf>
    <xf numFmtId="180" fontId="8" fillId="0" borderId="94" xfId="0" applyNumberFormat="1" applyFont="1" applyBorder="1" applyAlignment="1" applyProtection="1">
      <alignment vertical="center" shrinkToFit="1"/>
    </xf>
    <xf numFmtId="192" fontId="18" fillId="5" borderId="7" xfId="0" applyNumberFormat="1" applyFont="1" applyFill="1" applyBorder="1" applyAlignment="1" applyProtection="1">
      <alignment horizontal="center" vertical="center" shrinkToFit="1"/>
      <protection locked="0"/>
    </xf>
    <xf numFmtId="185" fontId="21" fillId="3" borderId="6" xfId="2" applyNumberFormat="1" applyFont="1" applyFill="1" applyBorder="1" applyAlignment="1" applyProtection="1">
      <alignment horizontal="center" vertical="center" shrinkToFit="1"/>
      <protection hidden="1"/>
    </xf>
    <xf numFmtId="3" fontId="8" fillId="3" borderId="162" xfId="0" quotePrefix="1" applyNumberFormat="1" applyFont="1" applyFill="1" applyBorder="1" applyAlignment="1" applyProtection="1">
      <alignment vertical="center" shrinkToFit="1"/>
    </xf>
    <xf numFmtId="176" fontId="8" fillId="0" borderId="41" xfId="0" applyNumberFormat="1" applyFont="1" applyBorder="1" applyAlignment="1" applyProtection="1">
      <alignment vertical="center" shrinkToFit="1"/>
    </xf>
    <xf numFmtId="176" fontId="8" fillId="0" borderId="40" xfId="0" applyNumberFormat="1" applyFont="1" applyBorder="1" applyAlignment="1" applyProtection="1">
      <alignment vertical="center" shrinkToFit="1"/>
    </xf>
    <xf numFmtId="3" fontId="8" fillId="0" borderId="80" xfId="0" quotePrefix="1" applyNumberFormat="1" applyFont="1" applyBorder="1" applyAlignment="1" applyProtection="1">
      <alignment vertical="center" shrinkToFit="1"/>
    </xf>
    <xf numFmtId="178" fontId="10" fillId="2" borderId="104" xfId="0" applyNumberFormat="1" applyFont="1" applyFill="1" applyBorder="1" applyAlignment="1" applyProtection="1">
      <alignment vertical="center" shrinkToFit="1"/>
      <protection locked="0"/>
    </xf>
    <xf numFmtId="178" fontId="10" fillId="2" borderId="100" xfId="0" applyNumberFormat="1" applyFont="1" applyFill="1" applyBorder="1" applyAlignment="1" applyProtection="1">
      <alignment vertical="center" shrinkToFit="1"/>
      <protection locked="0"/>
    </xf>
    <xf numFmtId="0" fontId="10" fillId="0" borderId="6" xfId="0" applyFont="1" applyBorder="1" applyAlignment="1" applyProtection="1">
      <alignment horizontal="center" vertical="center"/>
    </xf>
    <xf numFmtId="0" fontId="10" fillId="0" borderId="25" xfId="0" applyFont="1" applyBorder="1" applyAlignment="1" applyProtection="1">
      <alignment horizontal="center" vertical="center"/>
    </xf>
    <xf numFmtId="0" fontId="19" fillId="0" borderId="0" xfId="0" applyFont="1" applyFill="1" applyAlignment="1">
      <alignment vertical="center"/>
    </xf>
    <xf numFmtId="0" fontId="19" fillId="0" borderId="0" xfId="0" applyFont="1" applyFill="1" applyAlignment="1" applyProtection="1">
      <alignment horizontal="right" vertical="center"/>
      <protection locked="0"/>
    </xf>
    <xf numFmtId="0" fontId="19" fillId="0" borderId="0" xfId="0" applyFont="1" applyFill="1" applyAlignment="1">
      <alignment horizontal="left" vertical="center"/>
    </xf>
    <xf numFmtId="38" fontId="8" fillId="0" borderId="24" xfId="2" applyFont="1" applyFill="1" applyBorder="1" applyAlignment="1" applyProtection="1">
      <alignment vertical="center" shrinkToFit="1"/>
    </xf>
    <xf numFmtId="191" fontId="8" fillId="0" borderId="24" xfId="0" applyNumberFormat="1" applyFont="1" applyFill="1" applyBorder="1" applyAlignment="1" applyProtection="1">
      <alignment vertical="center" shrinkToFit="1"/>
    </xf>
    <xf numFmtId="178" fontId="10" fillId="2" borderId="34" xfId="0" applyNumberFormat="1" applyFont="1" applyFill="1" applyBorder="1" applyAlignment="1" applyProtection="1">
      <alignment vertical="center" shrinkToFit="1"/>
      <protection locked="0"/>
    </xf>
    <xf numFmtId="178" fontId="0" fillId="2" borderId="56" xfId="0" applyNumberFormat="1" applyFill="1" applyBorder="1" applyAlignment="1" applyProtection="1">
      <alignment vertical="center" shrinkToFit="1"/>
      <protection locked="0"/>
    </xf>
    <xf numFmtId="178" fontId="6" fillId="0" borderId="0" xfId="0" applyNumberFormat="1" applyFont="1" applyBorder="1" applyAlignment="1">
      <alignment vertical="center"/>
    </xf>
    <xf numFmtId="0" fontId="4" fillId="0" borderId="0" xfId="0" applyFont="1" applyBorder="1" applyAlignment="1">
      <alignment vertical="center"/>
    </xf>
    <xf numFmtId="0" fontId="4" fillId="0" borderId="0" xfId="0" applyFont="1" applyBorder="1" applyAlignment="1">
      <alignment horizontal="distributed" vertical="center"/>
    </xf>
    <xf numFmtId="0" fontId="4" fillId="0" borderId="0" xfId="0" applyFont="1" applyBorder="1" applyAlignment="1">
      <alignment horizontal="center" vertical="center"/>
    </xf>
    <xf numFmtId="176" fontId="4" fillId="0" borderId="0" xfId="0" applyNumberFormat="1" applyFont="1" applyBorder="1" applyAlignment="1">
      <alignment vertical="center"/>
    </xf>
    <xf numFmtId="178" fontId="6" fillId="0" borderId="0" xfId="0" applyNumberFormat="1" applyFont="1" applyBorder="1" applyAlignment="1">
      <alignment horizontal="right" vertical="center"/>
    </xf>
    <xf numFmtId="176" fontId="5" fillId="0" borderId="0" xfId="0" applyNumberFormat="1" applyFont="1" applyBorder="1" applyAlignment="1">
      <alignment vertical="center"/>
    </xf>
    <xf numFmtId="0" fontId="6" fillId="0" borderId="0" xfId="0" applyFont="1" applyBorder="1" applyAlignment="1">
      <alignment vertical="center"/>
    </xf>
    <xf numFmtId="182" fontId="6" fillId="0" borderId="0" xfId="0" applyNumberFormat="1" applyFont="1" applyBorder="1" applyAlignment="1">
      <alignment horizontal="right" vertical="center"/>
    </xf>
    <xf numFmtId="0" fontId="4" fillId="0" borderId="0" xfId="0" applyFont="1" applyBorder="1" applyAlignment="1">
      <alignment horizontal="right" vertical="center"/>
    </xf>
    <xf numFmtId="0" fontId="4" fillId="0" borderId="0" xfId="0" applyFont="1" applyAlignment="1">
      <alignment vertical="center"/>
    </xf>
    <xf numFmtId="0" fontId="0" fillId="0" borderId="0" xfId="0" applyBorder="1" applyAlignment="1">
      <alignment vertical="center"/>
    </xf>
    <xf numFmtId="178" fontId="10" fillId="0" borderId="0" xfId="0" applyNumberFormat="1" applyFont="1" applyBorder="1" applyAlignment="1">
      <alignment horizontal="right" vertical="center"/>
    </xf>
    <xf numFmtId="0" fontId="24" fillId="0" borderId="0" xfId="0" applyFont="1" applyAlignment="1">
      <alignment horizontal="center" vertical="center"/>
    </xf>
    <xf numFmtId="0" fontId="18" fillId="2" borderId="39" xfId="0" applyFont="1" applyFill="1" applyBorder="1" applyAlignment="1" applyProtection="1">
      <alignment vertical="center" shrinkToFit="1"/>
      <protection locked="0"/>
    </xf>
    <xf numFmtId="0" fontId="18" fillId="2" borderId="94" xfId="0" applyFont="1" applyFill="1" applyBorder="1" applyAlignment="1" applyProtection="1">
      <alignment vertical="center" shrinkToFit="1"/>
      <protection locked="0"/>
    </xf>
    <xf numFmtId="9" fontId="47" fillId="0" borderId="0" xfId="1" applyFont="1" applyAlignment="1" applyProtection="1">
      <alignment vertical="center"/>
      <protection locked="0"/>
    </xf>
    <xf numFmtId="176" fontId="31" fillId="3" borderId="51" xfId="0" applyNumberFormat="1" applyFont="1" applyFill="1" applyBorder="1" applyAlignment="1">
      <alignment vertical="center" shrinkToFit="1"/>
    </xf>
    <xf numFmtId="176" fontId="31" fillId="3" borderId="35" xfId="0" applyNumberFormat="1" applyFont="1" applyFill="1" applyBorder="1" applyAlignment="1">
      <alignment vertical="center" shrinkToFit="1"/>
    </xf>
    <xf numFmtId="192" fontId="18" fillId="5" borderId="163" xfId="0" applyNumberFormat="1" applyFont="1" applyFill="1" applyBorder="1" applyAlignment="1" applyProtection="1">
      <alignment horizontal="center" vertical="center" shrinkToFit="1"/>
      <protection locked="0"/>
    </xf>
    <xf numFmtId="38" fontId="18" fillId="2" borderId="136" xfId="2" applyFont="1" applyFill="1" applyBorder="1" applyAlignment="1" applyProtection="1">
      <alignment horizontal="center" vertical="center" shrinkToFit="1"/>
      <protection locked="0"/>
    </xf>
    <xf numFmtId="3" fontId="10" fillId="0" borderId="103" xfId="0" applyNumberFormat="1" applyFont="1" applyBorder="1" applyAlignment="1" applyProtection="1">
      <alignment vertical="center" shrinkToFit="1"/>
      <protection locked="0"/>
    </xf>
    <xf numFmtId="3" fontId="10" fillId="0" borderId="98" xfId="0" applyNumberFormat="1" applyFont="1" applyBorder="1" applyAlignment="1" applyProtection="1">
      <alignment vertical="center" shrinkToFit="1"/>
      <protection locked="0"/>
    </xf>
    <xf numFmtId="0" fontId="0" fillId="3" borderId="0" xfId="0" applyFill="1" applyAlignment="1">
      <alignment vertical="center"/>
    </xf>
    <xf numFmtId="0" fontId="0" fillId="3" borderId="0" xfId="0" applyFill="1" applyBorder="1" applyAlignment="1">
      <alignment vertical="center"/>
    </xf>
    <xf numFmtId="178" fontId="0" fillId="0" borderId="27" xfId="0" applyNumberFormat="1" applyFill="1" applyBorder="1" applyAlignment="1" applyProtection="1">
      <alignment vertical="center" shrinkToFit="1"/>
    </xf>
    <xf numFmtId="0" fontId="22" fillId="0" borderId="4" xfId="0" applyFont="1" applyFill="1" applyBorder="1" applyAlignment="1">
      <alignment vertical="center" shrinkToFit="1"/>
    </xf>
    <xf numFmtId="0" fontId="22" fillId="0" borderId="5" xfId="0" applyFont="1" applyFill="1" applyBorder="1" applyAlignment="1">
      <alignment vertical="center" shrinkToFit="1"/>
    </xf>
    <xf numFmtId="0" fontId="22" fillId="0" borderId="5" xfId="0" applyFont="1" applyFill="1" applyBorder="1" applyAlignment="1">
      <alignment horizontal="distributed" vertical="center" shrinkToFit="1"/>
    </xf>
    <xf numFmtId="0" fontId="22" fillId="0" borderId="6" xfId="0" applyFont="1" applyFill="1" applyBorder="1" applyAlignment="1">
      <alignment vertical="center" shrinkToFit="1"/>
    </xf>
    <xf numFmtId="0" fontId="22" fillId="0" borderId="7" xfId="0" applyFont="1" applyFill="1" applyBorder="1" applyAlignment="1">
      <alignment vertical="center" shrinkToFit="1"/>
    </xf>
    <xf numFmtId="0" fontId="19" fillId="0" borderId="60" xfId="0" applyFont="1" applyFill="1" applyBorder="1" applyAlignment="1">
      <alignment horizontal="distributed" vertical="center"/>
    </xf>
    <xf numFmtId="0" fontId="19" fillId="0" borderId="38" xfId="0" applyFont="1" applyFill="1" applyBorder="1" applyAlignment="1">
      <alignment horizontal="distributed" vertical="center"/>
    </xf>
    <xf numFmtId="176" fontId="10" fillId="6" borderId="43" xfId="0" applyNumberFormat="1" applyFont="1" applyFill="1" applyBorder="1" applyAlignment="1" applyProtection="1">
      <alignment vertical="center" shrinkToFit="1"/>
      <protection locked="0"/>
    </xf>
    <xf numFmtId="176" fontId="10" fillId="6" borderId="31" xfId="0" applyNumberFormat="1" applyFont="1" applyFill="1" applyBorder="1" applyAlignment="1" applyProtection="1">
      <alignment vertical="center" shrinkToFit="1"/>
      <protection locked="0"/>
    </xf>
    <xf numFmtId="176" fontId="10" fillId="6" borderId="44" xfId="0" applyNumberFormat="1" applyFont="1" applyFill="1" applyBorder="1" applyAlignment="1" applyProtection="1">
      <alignment vertical="center" shrinkToFit="1"/>
      <protection locked="0"/>
    </xf>
    <xf numFmtId="176" fontId="10" fillId="6" borderId="34" xfId="0" applyNumberFormat="1" applyFont="1" applyFill="1" applyBorder="1" applyAlignment="1" applyProtection="1">
      <alignment vertical="center" shrinkToFit="1"/>
      <protection locked="0"/>
    </xf>
    <xf numFmtId="176" fontId="10" fillId="6" borderId="45" xfId="0" applyNumberFormat="1" applyFont="1" applyFill="1" applyBorder="1" applyAlignment="1" applyProtection="1">
      <alignment vertical="center" shrinkToFit="1"/>
      <protection locked="0"/>
    </xf>
    <xf numFmtId="176" fontId="10" fillId="6" borderId="35" xfId="0" applyNumberFormat="1" applyFont="1" applyFill="1" applyBorder="1" applyAlignment="1" applyProtection="1">
      <alignment vertical="center" shrinkToFit="1"/>
      <protection locked="0"/>
    </xf>
    <xf numFmtId="178" fontId="10" fillId="6" borderId="43" xfId="0" applyNumberFormat="1" applyFont="1" applyFill="1" applyBorder="1" applyAlignment="1" applyProtection="1">
      <alignment vertical="center" shrinkToFit="1"/>
      <protection locked="0"/>
    </xf>
    <xf numFmtId="178" fontId="10" fillId="6" borderId="31" xfId="0" applyNumberFormat="1" applyFont="1" applyFill="1" applyBorder="1" applyAlignment="1" applyProtection="1">
      <alignment vertical="center" shrinkToFit="1"/>
      <protection locked="0"/>
    </xf>
    <xf numFmtId="178" fontId="0" fillId="0" borderId="27" xfId="0" applyNumberFormat="1" applyFill="1" applyBorder="1" applyAlignment="1" applyProtection="1">
      <alignment vertical="center" shrinkToFit="1"/>
      <protection locked="0"/>
    </xf>
    <xf numFmtId="180" fontId="8" fillId="0" borderId="5" xfId="0" applyNumberFormat="1" applyFont="1" applyFill="1" applyBorder="1" applyAlignment="1" applyProtection="1">
      <alignment vertical="center" shrinkToFit="1"/>
    </xf>
    <xf numFmtId="178" fontId="8" fillId="0" borderId="27" xfId="0" applyNumberFormat="1" applyFont="1" applyFill="1" applyBorder="1" applyAlignment="1" applyProtection="1">
      <alignment vertical="center" shrinkToFit="1"/>
    </xf>
    <xf numFmtId="179" fontId="8" fillId="0" borderId="5" xfId="0" applyNumberFormat="1" applyFont="1" applyFill="1" applyBorder="1" applyAlignment="1" applyProtection="1">
      <alignment vertical="center" shrinkToFit="1"/>
    </xf>
    <xf numFmtId="180" fontId="10" fillId="2" borderId="104" xfId="0" applyNumberFormat="1" applyFont="1" applyFill="1" applyBorder="1" applyAlignment="1" applyProtection="1">
      <alignment vertical="center" shrinkToFit="1"/>
      <protection locked="0"/>
    </xf>
    <xf numFmtId="180" fontId="10" fillId="2" borderId="99" xfId="0" applyNumberFormat="1" applyFont="1" applyFill="1" applyBorder="1" applyAlignment="1" applyProtection="1">
      <alignment vertical="center" shrinkToFit="1"/>
      <protection locked="0"/>
    </xf>
    <xf numFmtId="180" fontId="10" fillId="2" borderId="100" xfId="0" applyNumberFormat="1" applyFont="1" applyFill="1" applyBorder="1" applyAlignment="1" applyProtection="1">
      <alignment vertical="center" shrinkToFit="1"/>
      <protection locked="0"/>
    </xf>
    <xf numFmtId="186" fontId="19" fillId="7" borderId="127" xfId="0" applyNumberFormat="1" applyFont="1" applyFill="1" applyBorder="1" applyAlignment="1" applyProtection="1">
      <alignment horizontal="center" vertical="center" shrinkToFit="1"/>
      <protection locked="0"/>
    </xf>
    <xf numFmtId="188" fontId="19" fillId="7" borderId="120" xfId="0" applyNumberFormat="1" applyFont="1" applyFill="1" applyBorder="1" applyAlignment="1" applyProtection="1">
      <alignment horizontal="center" vertical="center" shrinkToFit="1"/>
      <protection locked="0"/>
    </xf>
    <xf numFmtId="176" fontId="21" fillId="0" borderId="6" xfId="0" applyNumberFormat="1" applyFont="1" applyFill="1" applyBorder="1" applyAlignment="1">
      <alignment horizontal="center" vertical="center" shrinkToFit="1"/>
    </xf>
    <xf numFmtId="1" fontId="39" fillId="2" borderId="51" xfId="0" applyNumberFormat="1" applyFont="1" applyFill="1" applyBorder="1" applyAlignment="1" applyProtection="1">
      <alignment vertical="center" shrinkToFit="1"/>
      <protection locked="0"/>
    </xf>
    <xf numFmtId="1" fontId="39" fillId="2" borderId="27" xfId="0" applyNumberFormat="1" applyFont="1" applyFill="1" applyBorder="1" applyAlignment="1" applyProtection="1">
      <alignment vertical="center" shrinkToFit="1"/>
      <protection locked="0"/>
    </xf>
    <xf numFmtId="0" fontId="0" fillId="0" borderId="0" xfId="0" applyFill="1" applyAlignment="1">
      <alignment vertical="center"/>
    </xf>
    <xf numFmtId="38" fontId="21" fillId="8" borderId="117" xfId="2" applyFont="1" applyFill="1" applyBorder="1" applyAlignment="1" applyProtection="1">
      <alignment vertical="center" shrinkToFit="1"/>
      <protection hidden="1"/>
    </xf>
    <xf numFmtId="38" fontId="21" fillId="8" borderId="134" xfId="2" applyFont="1" applyFill="1" applyBorder="1" applyAlignment="1" applyProtection="1">
      <alignment vertical="center" shrinkToFit="1"/>
      <protection hidden="1"/>
    </xf>
    <xf numFmtId="38" fontId="21" fillId="8" borderId="12" xfId="0" applyNumberFormat="1" applyFont="1" applyFill="1" applyBorder="1" applyAlignment="1" applyProtection="1">
      <alignment vertical="center" shrinkToFit="1"/>
      <protection hidden="1"/>
    </xf>
    <xf numFmtId="0" fontId="18" fillId="0" borderId="4" xfId="0" applyFont="1" applyFill="1" applyBorder="1" applyAlignment="1">
      <alignment vertical="center" shrinkToFit="1"/>
    </xf>
    <xf numFmtId="0" fontId="18" fillId="0" borderId="5" xfId="0" applyFont="1" applyFill="1" applyBorder="1" applyAlignment="1">
      <alignment horizontal="distributed" vertical="center" shrinkToFit="1"/>
    </xf>
    <xf numFmtId="0" fontId="18" fillId="0" borderId="6" xfId="0" applyFont="1" applyFill="1" applyBorder="1" applyAlignment="1">
      <alignment vertical="center" shrinkToFit="1"/>
    </xf>
    <xf numFmtId="0" fontId="4" fillId="0" borderId="0" xfId="3" applyFont="1">
      <alignment vertical="center"/>
    </xf>
    <xf numFmtId="0" fontId="45" fillId="0" borderId="0" xfId="3">
      <alignment vertical="center"/>
    </xf>
    <xf numFmtId="0" fontId="45" fillId="0" borderId="56" xfId="3" applyBorder="1" applyAlignment="1">
      <alignment horizontal="center" vertical="center" shrinkToFit="1"/>
    </xf>
    <xf numFmtId="0" fontId="45" fillId="0" borderId="164" xfId="3" applyBorder="1" applyAlignment="1">
      <alignment horizontal="center" vertical="center"/>
    </xf>
    <xf numFmtId="0" fontId="45" fillId="0" borderId="0" xfId="3" applyBorder="1" applyAlignment="1">
      <alignment horizontal="center" vertical="center"/>
    </xf>
    <xf numFmtId="0" fontId="45" fillId="0" borderId="165" xfId="3" applyBorder="1" applyAlignment="1">
      <alignment horizontal="center" vertical="center"/>
    </xf>
    <xf numFmtId="0" fontId="45" fillId="0" borderId="0" xfId="3" applyBorder="1">
      <alignment vertical="center"/>
    </xf>
    <xf numFmtId="0" fontId="45" fillId="0" borderId="166" xfId="3" applyBorder="1" applyAlignment="1">
      <alignment horizontal="center" vertical="center"/>
    </xf>
    <xf numFmtId="0" fontId="45" fillId="0" borderId="35" xfId="3" applyBorder="1" applyAlignment="1">
      <alignment horizontal="center" vertical="center"/>
    </xf>
    <xf numFmtId="0" fontId="45" fillId="0" borderId="35" xfId="3" applyBorder="1">
      <alignment vertical="center"/>
    </xf>
    <xf numFmtId="0" fontId="45" fillId="0" borderId="92" xfId="3" applyBorder="1">
      <alignment vertical="center"/>
    </xf>
    <xf numFmtId="0" fontId="45" fillId="0" borderId="54" xfId="3" applyBorder="1">
      <alignment vertical="center"/>
    </xf>
    <xf numFmtId="0" fontId="45" fillId="0" borderId="167" xfId="3" applyBorder="1" applyAlignment="1">
      <alignment horizontal="center" vertical="center"/>
    </xf>
    <xf numFmtId="0" fontId="45" fillId="0" borderId="51" xfId="3" applyBorder="1">
      <alignment vertical="center"/>
    </xf>
    <xf numFmtId="0" fontId="45" fillId="0" borderId="79" xfId="3" applyBorder="1">
      <alignment vertical="center"/>
    </xf>
    <xf numFmtId="0" fontId="10" fillId="0" borderId="17" xfId="0" applyFont="1" applyBorder="1" applyAlignment="1" applyProtection="1">
      <alignment horizontal="distributed" vertical="center"/>
    </xf>
    <xf numFmtId="9" fontId="45" fillId="0" borderId="168" xfId="3" applyNumberFormat="1" applyBorder="1" applyAlignment="1">
      <alignment horizontal="center" vertical="center"/>
    </xf>
    <xf numFmtId="9" fontId="45" fillId="0" borderId="169" xfId="3" applyNumberFormat="1" applyBorder="1" applyAlignment="1">
      <alignment horizontal="center" vertical="center"/>
    </xf>
    <xf numFmtId="9" fontId="45" fillId="0" borderId="170" xfId="3" applyNumberFormat="1" applyBorder="1" applyAlignment="1">
      <alignment horizontal="center" vertical="center"/>
    </xf>
    <xf numFmtId="9" fontId="45" fillId="0" borderId="171" xfId="3" applyNumberFormat="1" applyBorder="1" applyAlignment="1">
      <alignment horizontal="center" vertical="center"/>
    </xf>
    <xf numFmtId="9" fontId="45" fillId="0" borderId="172" xfId="3" applyNumberFormat="1" applyBorder="1" applyAlignment="1">
      <alignment horizontal="center" vertical="center"/>
    </xf>
    <xf numFmtId="0" fontId="45" fillId="0" borderId="92" xfId="3" applyBorder="1" applyAlignment="1">
      <alignment horizontal="center" vertical="center"/>
    </xf>
    <xf numFmtId="0" fontId="45" fillId="0" borderId="173" xfId="3" applyBorder="1" applyAlignment="1">
      <alignment horizontal="center" vertical="center"/>
    </xf>
    <xf numFmtId="0" fontId="45" fillId="0" borderId="169" xfId="3" applyBorder="1" applyAlignment="1">
      <alignment horizontal="center" vertical="center"/>
    </xf>
    <xf numFmtId="9" fontId="45" fillId="0" borderId="92" xfId="3" applyNumberFormat="1" applyBorder="1" applyAlignment="1">
      <alignment horizontal="center" vertical="center"/>
    </xf>
    <xf numFmtId="9" fontId="45" fillId="0" borderId="173" xfId="3" applyNumberFormat="1" applyBorder="1" applyAlignment="1">
      <alignment horizontal="center" vertical="center"/>
    </xf>
    <xf numFmtId="9" fontId="45" fillId="0" borderId="91" xfId="3" applyNumberFormat="1" applyBorder="1" applyAlignment="1">
      <alignment horizontal="center" vertical="center"/>
    </xf>
    <xf numFmtId="0" fontId="45" fillId="0" borderId="172" xfId="3" applyBorder="1" applyAlignment="1">
      <alignment horizontal="center" vertical="center"/>
    </xf>
    <xf numFmtId="22" fontId="0" fillId="9" borderId="0" xfId="0" applyNumberFormat="1" applyFont="1" applyFill="1" applyAlignment="1">
      <alignment vertical="center"/>
    </xf>
    <xf numFmtId="0" fontId="26" fillId="0" borderId="0" xfId="0" applyFont="1" applyBorder="1" applyAlignment="1">
      <alignment vertical="center"/>
    </xf>
    <xf numFmtId="0" fontId="27" fillId="0" borderId="0" xfId="0" applyFont="1" applyAlignment="1">
      <alignment vertical="center"/>
    </xf>
    <xf numFmtId="0" fontId="0" fillId="0" borderId="0" xfId="3" applyFont="1" applyBorder="1" applyAlignment="1">
      <alignment horizontal="center" vertical="center"/>
    </xf>
    <xf numFmtId="0" fontId="0" fillId="0" borderId="165" xfId="3" applyFont="1" applyBorder="1" applyAlignment="1">
      <alignment horizontal="center" vertical="center"/>
    </xf>
    <xf numFmtId="0" fontId="45" fillId="0" borderId="170" xfId="3" applyBorder="1" applyAlignment="1">
      <alignment horizontal="center" vertical="center"/>
    </xf>
    <xf numFmtId="0" fontId="0" fillId="0" borderId="26" xfId="3" applyFont="1" applyBorder="1" applyAlignment="1">
      <alignment horizontal="center" vertical="center"/>
    </xf>
    <xf numFmtId="0" fontId="0" fillId="0" borderId="164" xfId="3" applyFont="1" applyBorder="1" applyAlignment="1">
      <alignment horizontal="center" vertical="center"/>
    </xf>
    <xf numFmtId="0" fontId="45" fillId="0" borderId="26" xfId="3" applyBorder="1" applyAlignment="1">
      <alignment horizontal="center" vertical="center"/>
    </xf>
    <xf numFmtId="0" fontId="45" fillId="0" borderId="91" xfId="3" applyFill="1" applyBorder="1" applyAlignment="1">
      <alignment horizontal="center" vertical="center"/>
    </xf>
    <xf numFmtId="0" fontId="45" fillId="0" borderId="92" xfId="3" applyFill="1" applyBorder="1" applyAlignment="1">
      <alignment horizontal="center" vertical="center"/>
    </xf>
    <xf numFmtId="0" fontId="45" fillId="0" borderId="173" xfId="3" applyFill="1" applyBorder="1" applyAlignment="1">
      <alignment horizontal="center" vertical="center"/>
    </xf>
    <xf numFmtId="0" fontId="45" fillId="0" borderId="26" xfId="3" applyFill="1" applyBorder="1" applyAlignment="1">
      <alignment horizontal="center" vertical="center"/>
    </xf>
    <xf numFmtId="0" fontId="45" fillId="0" borderId="0" xfId="3" applyFill="1" applyBorder="1" applyAlignment="1">
      <alignment horizontal="center" vertical="center"/>
    </xf>
    <xf numFmtId="0" fontId="45" fillId="0" borderId="165" xfId="3" applyFill="1" applyBorder="1" applyAlignment="1">
      <alignment horizontal="center" vertical="center"/>
    </xf>
    <xf numFmtId="0" fontId="45" fillId="0" borderId="25" xfId="3" applyFill="1" applyBorder="1" applyAlignment="1">
      <alignment horizontal="center" vertical="center"/>
    </xf>
    <xf numFmtId="0" fontId="45" fillId="0" borderId="35" xfId="3" applyFill="1" applyBorder="1" applyAlignment="1">
      <alignment horizontal="center" vertical="center"/>
    </xf>
    <xf numFmtId="0" fontId="45" fillId="0" borderId="167" xfId="3" applyFill="1" applyBorder="1" applyAlignment="1">
      <alignment horizontal="center" vertical="center"/>
    </xf>
    <xf numFmtId="0" fontId="45" fillId="0" borderId="25" xfId="3" applyBorder="1" applyAlignment="1">
      <alignment horizontal="center" vertical="center"/>
    </xf>
    <xf numFmtId="0" fontId="45" fillId="0" borderId="91" xfId="3" applyBorder="1" applyAlignment="1">
      <alignment horizontal="center" vertical="center"/>
    </xf>
    <xf numFmtId="0" fontId="10" fillId="0" borderId="31" xfId="0" applyFont="1" applyBorder="1" applyAlignment="1" applyProtection="1">
      <alignment vertical="center"/>
    </xf>
    <xf numFmtId="0" fontId="10" fillId="0" borderId="46" xfId="0" applyFont="1" applyBorder="1" applyAlignment="1" applyProtection="1">
      <alignment vertical="center"/>
    </xf>
    <xf numFmtId="179" fontId="8" fillId="0" borderId="36" xfId="0" applyNumberFormat="1" applyFont="1" applyBorder="1" applyAlignment="1" applyProtection="1">
      <alignment vertical="center" shrinkToFit="1"/>
    </xf>
    <xf numFmtId="180" fontId="8" fillId="0" borderId="20" xfId="0" applyNumberFormat="1" applyFont="1" applyBorder="1" applyAlignment="1" applyProtection="1">
      <alignment vertical="center" shrinkToFit="1"/>
    </xf>
    <xf numFmtId="180" fontId="8" fillId="0" borderId="21" xfId="0" applyNumberFormat="1" applyFont="1" applyBorder="1" applyAlignment="1" applyProtection="1">
      <alignment vertical="center" shrinkToFit="1"/>
    </xf>
    <xf numFmtId="180" fontId="8" fillId="0" borderId="23" xfId="0" applyNumberFormat="1" applyFont="1" applyBorder="1" applyAlignment="1" applyProtection="1">
      <alignment vertical="center" shrinkToFit="1"/>
    </xf>
    <xf numFmtId="180" fontId="8" fillId="0" borderId="22" xfId="0" applyNumberFormat="1" applyFont="1" applyBorder="1" applyAlignment="1" applyProtection="1">
      <alignment vertical="center" shrinkToFit="1"/>
    </xf>
    <xf numFmtId="179" fontId="8" fillId="0" borderId="20" xfId="0" applyNumberFormat="1" applyFont="1" applyBorder="1" applyAlignment="1" applyProtection="1">
      <alignment vertical="center" shrinkToFit="1"/>
    </xf>
    <xf numFmtId="179" fontId="8" fillId="0" borderId="21" xfId="0" applyNumberFormat="1" applyFont="1" applyBorder="1" applyAlignment="1" applyProtection="1">
      <alignment vertical="center" shrinkToFit="1"/>
    </xf>
    <xf numFmtId="179" fontId="8" fillId="0" borderId="68" xfId="0" applyNumberFormat="1" applyFont="1" applyBorder="1" applyAlignment="1" applyProtection="1">
      <alignment vertical="center" shrinkToFit="1"/>
    </xf>
    <xf numFmtId="191" fontId="8" fillId="0" borderId="14" xfId="0" applyNumberFormat="1" applyFont="1" applyFill="1" applyBorder="1" applyAlignment="1" applyProtection="1">
      <alignment vertical="center" shrinkToFit="1"/>
    </xf>
    <xf numFmtId="0" fontId="15" fillId="0" borderId="19" xfId="0" applyFont="1" applyBorder="1" applyProtection="1"/>
    <xf numFmtId="180" fontId="8" fillId="0" borderId="21" xfId="0" applyNumberFormat="1" applyFont="1" applyFill="1" applyBorder="1" applyAlignment="1" applyProtection="1">
      <alignment vertical="center" shrinkToFit="1"/>
    </xf>
    <xf numFmtId="177" fontId="10" fillId="2" borderId="174" xfId="0" applyNumberFormat="1" applyFont="1" applyFill="1" applyBorder="1" applyAlignment="1" applyProtection="1">
      <alignment vertical="center" shrinkToFit="1"/>
      <protection locked="0"/>
    </xf>
    <xf numFmtId="3" fontId="10" fillId="0" borderId="162" xfId="0" quotePrefix="1" applyNumberFormat="1" applyFont="1" applyBorder="1" applyAlignment="1" applyProtection="1">
      <alignment vertical="center" shrinkToFit="1"/>
      <protection locked="0"/>
    </xf>
    <xf numFmtId="176" fontId="10" fillId="2" borderId="48" xfId="0" applyNumberFormat="1" applyFont="1" applyFill="1" applyBorder="1" applyAlignment="1" applyProtection="1">
      <alignment vertical="center" shrinkToFit="1"/>
      <protection locked="0"/>
    </xf>
    <xf numFmtId="0" fontId="19" fillId="0" borderId="0" xfId="0" applyFont="1" applyFill="1" applyAlignment="1" applyProtection="1">
      <alignment vertical="center" shrinkToFit="1"/>
      <protection locked="0"/>
    </xf>
    <xf numFmtId="57" fontId="19" fillId="0" borderId="0" xfId="0" applyNumberFormat="1" applyFont="1" applyAlignment="1">
      <alignment vertical="center" shrinkToFit="1"/>
    </xf>
    <xf numFmtId="0" fontId="19" fillId="0" borderId="24" xfId="0" applyFont="1" applyBorder="1" applyAlignment="1">
      <alignment horizontal="center" vertical="center"/>
    </xf>
    <xf numFmtId="197" fontId="40" fillId="0" borderId="76" xfId="2" applyNumberFormat="1" applyFont="1" applyBorder="1" applyAlignment="1">
      <alignment vertical="center" shrinkToFit="1"/>
    </xf>
    <xf numFmtId="197" fontId="40" fillId="0" borderId="27" xfId="2" applyNumberFormat="1" applyFont="1" applyBorder="1" applyAlignment="1">
      <alignment vertical="center" shrinkToFit="1"/>
    </xf>
    <xf numFmtId="197" fontId="40" fillId="0" borderId="5" xfId="2" applyNumberFormat="1" applyFont="1" applyBorder="1" applyAlignment="1">
      <alignment vertical="center" shrinkToFit="1"/>
    </xf>
    <xf numFmtId="197" fontId="40" fillId="0" borderId="33" xfId="2" applyNumberFormat="1" applyFont="1" applyBorder="1" applyAlignment="1">
      <alignment vertical="center" shrinkToFit="1"/>
    </xf>
    <xf numFmtId="197" fontId="40" fillId="0" borderId="75" xfId="2" applyNumberFormat="1" applyFont="1" applyBorder="1" applyAlignment="1">
      <alignment vertical="center" shrinkToFit="1"/>
    </xf>
    <xf numFmtId="197" fontId="40" fillId="0" borderId="40" xfId="2" applyNumberFormat="1" applyFont="1" applyBorder="1" applyAlignment="1">
      <alignment vertical="center" shrinkToFit="1"/>
    </xf>
    <xf numFmtId="197" fontId="23" fillId="2" borderId="69" xfId="2" applyNumberFormat="1" applyFont="1" applyFill="1" applyBorder="1" applyAlignment="1" applyProtection="1">
      <alignment vertical="center"/>
      <protection locked="0"/>
    </xf>
    <xf numFmtId="197" fontId="31" fillId="0" borderId="57" xfId="2" applyNumberFormat="1" applyFont="1" applyBorder="1" applyAlignment="1">
      <alignment vertical="center"/>
    </xf>
    <xf numFmtId="197" fontId="31" fillId="0" borderId="41" xfId="2" applyNumberFormat="1" applyFont="1" applyBorder="1" applyAlignment="1">
      <alignment vertical="center"/>
    </xf>
    <xf numFmtId="197" fontId="31" fillId="0" borderId="32" xfId="2" applyNumberFormat="1" applyFont="1" applyBorder="1" applyAlignment="1">
      <alignment vertical="center"/>
    </xf>
    <xf numFmtId="197" fontId="31" fillId="0" borderId="76" xfId="2" applyNumberFormat="1" applyFont="1" applyBorder="1" applyAlignment="1">
      <alignment vertical="center"/>
    </xf>
    <xf numFmtId="197" fontId="31" fillId="0" borderId="161" xfId="2" applyNumberFormat="1" applyFont="1" applyBorder="1" applyAlignment="1">
      <alignment vertical="center"/>
    </xf>
    <xf numFmtId="197" fontId="19" fillId="2" borderId="32" xfId="2" applyNumberFormat="1" applyFont="1" applyFill="1" applyBorder="1" applyAlignment="1" applyProtection="1">
      <alignment vertical="center"/>
      <protection locked="0"/>
    </xf>
    <xf numFmtId="197" fontId="19" fillId="2" borderId="27" xfId="2" applyNumberFormat="1" applyFont="1" applyFill="1" applyBorder="1" applyAlignment="1" applyProtection="1">
      <alignment vertical="center"/>
      <protection locked="0"/>
    </xf>
    <xf numFmtId="197" fontId="19" fillId="2" borderId="5" xfId="2" applyNumberFormat="1" applyFont="1" applyFill="1" applyBorder="1" applyAlignment="1" applyProtection="1">
      <alignment vertical="center"/>
      <protection locked="0"/>
    </xf>
    <xf numFmtId="197" fontId="19" fillId="2" borderId="155" xfId="2" applyNumberFormat="1" applyFont="1" applyFill="1" applyBorder="1" applyAlignment="1" applyProtection="1">
      <alignment vertical="center"/>
      <protection locked="0"/>
    </xf>
    <xf numFmtId="197" fontId="19" fillId="2" borderId="125" xfId="2" applyNumberFormat="1" applyFont="1" applyFill="1" applyBorder="1" applyAlignment="1" applyProtection="1">
      <alignment vertical="center"/>
      <protection locked="0"/>
    </xf>
    <xf numFmtId="197" fontId="19" fillId="2" borderId="60" xfId="2" applyNumberFormat="1" applyFont="1" applyFill="1" applyBorder="1" applyAlignment="1" applyProtection="1">
      <alignment vertical="center"/>
      <protection locked="0"/>
    </xf>
    <xf numFmtId="197" fontId="19" fillId="2" borderId="112" xfId="2" applyNumberFormat="1" applyFont="1" applyFill="1" applyBorder="1" applyAlignment="1" applyProtection="1">
      <alignment vertical="center"/>
      <protection locked="0"/>
    </xf>
    <xf numFmtId="197" fontId="19" fillId="2" borderId="6" xfId="2" applyNumberFormat="1" applyFont="1" applyFill="1" applyBorder="1" applyAlignment="1" applyProtection="1">
      <alignment vertical="center"/>
      <protection locked="0"/>
    </xf>
    <xf numFmtId="197" fontId="19" fillId="2" borderId="38" xfId="2" applyNumberFormat="1" applyFont="1" applyFill="1" applyBorder="1" applyAlignment="1" applyProtection="1">
      <alignment vertical="center"/>
      <protection locked="0"/>
    </xf>
    <xf numFmtId="197" fontId="58" fillId="0" borderId="63" xfId="2" applyNumberFormat="1" applyFont="1" applyFill="1" applyBorder="1" applyAlignment="1" applyProtection="1">
      <alignment vertical="center"/>
    </xf>
    <xf numFmtId="197" fontId="58" fillId="0" borderId="56" xfId="2" applyNumberFormat="1" applyFont="1" applyFill="1" applyBorder="1" applyAlignment="1" applyProtection="1">
      <alignment vertical="center"/>
    </xf>
    <xf numFmtId="197" fontId="58" fillId="0" borderId="39" xfId="2" applyNumberFormat="1" applyFont="1" applyFill="1" applyBorder="1" applyAlignment="1" applyProtection="1">
      <alignment vertical="center"/>
    </xf>
    <xf numFmtId="197" fontId="31" fillId="0" borderId="113" xfId="2" applyNumberFormat="1" applyFont="1" applyBorder="1" applyAlignment="1">
      <alignment vertical="center"/>
    </xf>
    <xf numFmtId="197" fontId="31" fillId="0" borderId="53" xfId="2" applyNumberFormat="1" applyFont="1" applyBorder="1" applyAlignment="1">
      <alignment vertical="center"/>
    </xf>
    <xf numFmtId="197" fontId="31" fillId="0" borderId="55" xfId="2" applyNumberFormat="1" applyFont="1" applyBorder="1" applyAlignment="1">
      <alignment vertical="center"/>
    </xf>
    <xf numFmtId="197" fontId="31" fillId="2" borderId="69" xfId="2" applyNumberFormat="1" applyFont="1" applyFill="1" applyBorder="1" applyAlignment="1">
      <alignment vertical="center"/>
    </xf>
    <xf numFmtId="197" fontId="31" fillId="2" borderId="80" xfId="2" applyNumberFormat="1" applyFont="1" applyFill="1" applyBorder="1" applyAlignment="1">
      <alignment vertical="center"/>
    </xf>
    <xf numFmtId="197" fontId="31" fillId="2" borderId="41" xfId="2" applyNumberFormat="1" applyFont="1" applyFill="1" applyBorder="1" applyAlignment="1">
      <alignment vertical="center"/>
    </xf>
    <xf numFmtId="197" fontId="31" fillId="3" borderId="154" xfId="2" applyNumberFormat="1" applyFont="1" applyFill="1" applyBorder="1" applyAlignment="1">
      <alignment vertical="center"/>
    </xf>
    <xf numFmtId="197" fontId="31" fillId="3" borderId="125" xfId="2" applyNumberFormat="1" applyFont="1" applyFill="1" applyBorder="1" applyAlignment="1">
      <alignment vertical="center"/>
    </xf>
    <xf numFmtId="197" fontId="31" fillId="3" borderId="60" xfId="2" applyNumberFormat="1" applyFont="1" applyFill="1" applyBorder="1" applyAlignment="1">
      <alignment vertical="center"/>
    </xf>
    <xf numFmtId="197" fontId="31" fillId="3" borderId="126" xfId="2" applyNumberFormat="1" applyFont="1" applyFill="1" applyBorder="1" applyAlignment="1">
      <alignment vertical="center"/>
    </xf>
    <xf numFmtId="197" fontId="31" fillId="3" borderId="6" xfId="2" applyNumberFormat="1" applyFont="1" applyFill="1" applyBorder="1" applyAlignment="1">
      <alignment vertical="center"/>
    </xf>
    <xf numFmtId="197" fontId="31" fillId="3" borderId="38" xfId="2" applyNumberFormat="1" applyFont="1" applyFill="1" applyBorder="1" applyAlignment="1">
      <alignment vertical="center"/>
    </xf>
    <xf numFmtId="197" fontId="19" fillId="2" borderId="63" xfId="2" applyNumberFormat="1" applyFont="1" applyFill="1" applyBorder="1" applyAlignment="1" applyProtection="1">
      <alignment vertical="center"/>
      <protection locked="0"/>
    </xf>
    <xf numFmtId="197" fontId="19" fillId="2" borderId="56" xfId="2" applyNumberFormat="1" applyFont="1" applyFill="1" applyBorder="1" applyAlignment="1" applyProtection="1">
      <alignment vertical="center"/>
      <protection locked="0"/>
    </xf>
    <xf numFmtId="197" fontId="19" fillId="2" borderId="39" xfId="2" applyNumberFormat="1" applyFont="1" applyFill="1" applyBorder="1" applyAlignment="1" applyProtection="1">
      <alignment vertical="center"/>
      <protection locked="0"/>
    </xf>
    <xf numFmtId="197" fontId="18" fillId="2" borderId="51" xfId="0" applyNumberFormat="1" applyFont="1" applyFill="1" applyBorder="1" applyAlignment="1" applyProtection="1">
      <alignment vertical="center" shrinkToFit="1"/>
      <protection locked="0"/>
    </xf>
    <xf numFmtId="197" fontId="18" fillId="2" borderId="6" xfId="0" applyNumberFormat="1" applyFont="1" applyFill="1" applyBorder="1" applyAlignment="1" applyProtection="1">
      <alignment vertical="center" shrinkToFit="1"/>
      <protection locked="0"/>
    </xf>
    <xf numFmtId="197" fontId="18" fillId="2" borderId="76" xfId="0" applyNumberFormat="1" applyFont="1" applyFill="1" applyBorder="1" applyAlignment="1" applyProtection="1">
      <alignment vertical="center" shrinkToFit="1"/>
      <protection locked="0"/>
    </xf>
    <xf numFmtId="197" fontId="18" fillId="2" borderId="27" xfId="0" applyNumberFormat="1" applyFont="1" applyFill="1" applyBorder="1" applyAlignment="1" applyProtection="1">
      <alignment vertical="center" shrinkToFit="1"/>
      <protection locked="0"/>
    </xf>
    <xf numFmtId="0" fontId="18" fillId="6" borderId="175" xfId="0" applyFont="1" applyFill="1" applyBorder="1" applyAlignment="1" applyProtection="1">
      <alignment vertical="center" shrinkToFit="1"/>
      <protection locked="0"/>
    </xf>
    <xf numFmtId="0" fontId="18" fillId="6" borderId="5" xfId="0" applyFont="1" applyFill="1" applyBorder="1" applyAlignment="1" applyProtection="1">
      <alignment vertical="center" shrinkToFit="1"/>
      <protection locked="0"/>
    </xf>
    <xf numFmtId="0" fontId="45" fillId="0" borderId="54" xfId="3" applyBorder="1" applyAlignment="1">
      <alignment horizontal="center" vertical="center"/>
    </xf>
    <xf numFmtId="0" fontId="45" fillId="0" borderId="51" xfId="3" applyBorder="1" applyAlignment="1">
      <alignment horizontal="center" vertical="center"/>
    </xf>
    <xf numFmtId="0" fontId="45" fillId="0" borderId="79" xfId="3" applyBorder="1" applyAlignment="1">
      <alignment horizontal="center" vertical="center"/>
    </xf>
    <xf numFmtId="176" fontId="32" fillId="6" borderId="0" xfId="0" quotePrefix="1" applyNumberFormat="1" applyFont="1" applyFill="1" applyBorder="1" applyAlignment="1" applyProtection="1">
      <alignment horizontal="center" vertical="center" shrinkToFit="1"/>
      <protection locked="0"/>
    </xf>
    <xf numFmtId="9" fontId="45" fillId="0" borderId="163" xfId="3" applyNumberFormat="1" applyBorder="1" applyAlignment="1">
      <alignment horizontal="center" vertical="center"/>
    </xf>
    <xf numFmtId="9" fontId="45" fillId="0" borderId="79" xfId="3" applyNumberFormat="1" applyBorder="1" applyAlignment="1">
      <alignment horizontal="center" vertical="center"/>
    </xf>
    <xf numFmtId="0" fontId="0" fillId="0" borderId="31" xfId="0" applyFill="1" applyBorder="1" applyAlignment="1" applyProtection="1">
      <alignment vertical="center" shrinkToFit="1"/>
      <protection locked="0"/>
    </xf>
    <xf numFmtId="0" fontId="0" fillId="0" borderId="161" xfId="0" applyFill="1" applyBorder="1" applyAlignment="1" applyProtection="1">
      <alignment vertical="center" shrinkToFit="1"/>
      <protection locked="0"/>
    </xf>
    <xf numFmtId="197" fontId="31" fillId="0" borderId="53" xfId="0" applyNumberFormat="1" applyFont="1" applyBorder="1" applyAlignment="1">
      <alignment vertical="center" shrinkToFit="1"/>
    </xf>
    <xf numFmtId="197" fontId="31" fillId="0" borderId="30" xfId="0" applyNumberFormat="1" applyFont="1" applyBorder="1" applyAlignment="1">
      <alignment vertical="center" shrinkToFit="1"/>
    </xf>
    <xf numFmtId="197" fontId="31" fillId="0" borderId="18" xfId="0" applyNumberFormat="1" applyFont="1" applyBorder="1" applyAlignment="1">
      <alignment vertical="center" shrinkToFit="1"/>
    </xf>
    <xf numFmtId="197" fontId="31" fillId="0" borderId="55" xfId="0" applyNumberFormat="1" applyFont="1" applyBorder="1" applyAlignment="1">
      <alignment vertical="center" shrinkToFit="1"/>
    </xf>
    <xf numFmtId="197" fontId="31" fillId="0" borderId="176" xfId="0" applyNumberFormat="1" applyFont="1" applyBorder="1" applyAlignment="1">
      <alignment vertical="center" shrinkToFit="1"/>
    </xf>
    <xf numFmtId="197" fontId="23" fillId="2" borderId="80" xfId="0" applyNumberFormat="1" applyFont="1" applyFill="1" applyBorder="1" applyAlignment="1" applyProtection="1">
      <alignment vertical="center" shrinkToFit="1"/>
      <protection locked="0"/>
    </xf>
    <xf numFmtId="197" fontId="23" fillId="2" borderId="76" xfId="0" applyNumberFormat="1" applyFont="1" applyFill="1" applyBorder="1" applyAlignment="1" applyProtection="1">
      <alignment vertical="center" shrinkToFit="1"/>
      <protection locked="0"/>
    </xf>
    <xf numFmtId="197" fontId="31" fillId="0" borderId="27" xfId="0" applyNumberFormat="1" applyFont="1" applyBorder="1" applyAlignment="1">
      <alignment vertical="center" shrinkToFit="1"/>
    </xf>
    <xf numFmtId="197" fontId="31" fillId="0" borderId="177" xfId="0" applyNumberFormat="1" applyFont="1" applyBorder="1" applyAlignment="1">
      <alignment vertical="center" shrinkToFit="1"/>
    </xf>
    <xf numFmtId="197" fontId="31" fillId="0" borderId="178" xfId="0" applyNumberFormat="1" applyFont="1" applyBorder="1" applyAlignment="1">
      <alignment vertical="center" shrinkToFit="1"/>
    </xf>
    <xf numFmtId="197" fontId="23" fillId="2" borderId="52" xfId="0" applyNumberFormat="1" applyFont="1" applyFill="1" applyBorder="1" applyAlignment="1" applyProtection="1">
      <alignment vertical="center" shrinkToFit="1"/>
      <protection locked="0"/>
    </xf>
    <xf numFmtId="197" fontId="31" fillId="0" borderId="56" xfId="0" applyNumberFormat="1" applyFont="1" applyBorder="1" applyAlignment="1">
      <alignment vertical="center" shrinkToFit="1"/>
    </xf>
    <xf numFmtId="197" fontId="31" fillId="0" borderId="179" xfId="0" applyNumberFormat="1" applyFont="1" applyBorder="1" applyAlignment="1">
      <alignment vertical="center" shrinkToFit="1"/>
    </xf>
    <xf numFmtId="197" fontId="31" fillId="0" borderId="180" xfId="0" applyNumberFormat="1" applyFont="1" applyBorder="1" applyAlignment="1">
      <alignment vertical="center" shrinkToFit="1"/>
    </xf>
    <xf numFmtId="197" fontId="23" fillId="2" borderId="53" xfId="0" applyNumberFormat="1" applyFont="1" applyFill="1" applyBorder="1" applyAlignment="1" applyProtection="1">
      <alignment vertical="center" shrinkToFit="1"/>
      <protection locked="0"/>
    </xf>
    <xf numFmtId="197" fontId="31" fillId="0" borderId="181" xfId="0" applyNumberFormat="1" applyFont="1" applyBorder="1" applyAlignment="1">
      <alignment vertical="center" shrinkToFit="1"/>
    </xf>
    <xf numFmtId="197" fontId="23" fillId="2" borderId="80" xfId="0" applyNumberFormat="1" applyFont="1" applyFill="1" applyBorder="1" applyAlignment="1" applyProtection="1">
      <alignment horizontal="right" vertical="center" shrinkToFit="1"/>
      <protection locked="0"/>
    </xf>
    <xf numFmtId="197" fontId="31" fillId="0" borderId="57" xfId="0" applyNumberFormat="1" applyFont="1" applyBorder="1" applyAlignment="1">
      <alignment vertical="center" shrinkToFit="1"/>
    </xf>
    <xf numFmtId="197" fontId="31" fillId="0" borderId="110" xfId="0" applyNumberFormat="1" applyFont="1" applyBorder="1" applyAlignment="1">
      <alignment vertical="center" shrinkToFit="1"/>
    </xf>
    <xf numFmtId="197" fontId="31" fillId="0" borderId="182" xfId="0" applyNumberFormat="1" applyFont="1" applyBorder="1" applyAlignment="1">
      <alignment vertical="center" shrinkToFit="1"/>
    </xf>
    <xf numFmtId="197" fontId="23" fillId="2" borderId="76" xfId="0" applyNumberFormat="1" applyFont="1" applyFill="1" applyBorder="1" applyAlignment="1" applyProtection="1">
      <alignment horizontal="right" vertical="center" shrinkToFit="1"/>
      <protection locked="0"/>
    </xf>
    <xf numFmtId="197" fontId="31" fillId="0" borderId="183" xfId="0" applyNumberFormat="1" applyFont="1" applyBorder="1" applyAlignment="1">
      <alignment vertical="center" shrinkToFit="1"/>
    </xf>
    <xf numFmtId="197" fontId="31" fillId="0" borderId="184" xfId="0" applyNumberFormat="1" applyFont="1" applyBorder="1" applyAlignment="1">
      <alignment vertical="center" shrinkToFit="1"/>
    </xf>
    <xf numFmtId="197" fontId="31" fillId="0" borderId="185" xfId="0" applyNumberFormat="1" applyFont="1" applyBorder="1" applyAlignment="1">
      <alignment vertical="center" shrinkToFit="1"/>
    </xf>
    <xf numFmtId="197" fontId="23" fillId="0" borderId="27" xfId="0" applyNumberFormat="1" applyFont="1" applyBorder="1" applyAlignment="1">
      <alignment horizontal="center" vertical="center" shrinkToFit="1"/>
    </xf>
    <xf numFmtId="197" fontId="23" fillId="0" borderId="88" xfId="0" applyNumberFormat="1" applyFont="1" applyBorder="1" applyAlignment="1">
      <alignment horizontal="center" vertical="center" shrinkToFit="1"/>
    </xf>
    <xf numFmtId="197" fontId="23" fillId="0" borderId="177" xfId="0" applyNumberFormat="1" applyFont="1" applyBorder="1" applyAlignment="1">
      <alignment horizontal="center" vertical="center" shrinkToFit="1"/>
    </xf>
    <xf numFmtId="197" fontId="23" fillId="0" borderId="178" xfId="0" applyNumberFormat="1" applyFont="1" applyBorder="1" applyAlignment="1">
      <alignment horizontal="center" vertical="center" shrinkToFit="1"/>
    </xf>
    <xf numFmtId="197" fontId="23" fillId="2" borderId="52" xfId="0" applyNumberFormat="1" applyFont="1" applyFill="1" applyBorder="1" applyAlignment="1" applyProtection="1">
      <alignment horizontal="right" vertical="center" shrinkToFit="1"/>
      <protection locked="0"/>
    </xf>
    <xf numFmtId="197" fontId="23" fillId="2" borderId="56" xfId="0" applyNumberFormat="1" applyFont="1" applyFill="1" applyBorder="1" applyAlignment="1" applyProtection="1">
      <alignment vertical="center" shrinkToFit="1"/>
      <protection locked="0"/>
    </xf>
    <xf numFmtId="197" fontId="23" fillId="0" borderId="70" xfId="0" applyNumberFormat="1" applyFont="1" applyBorder="1" applyAlignment="1">
      <alignment vertical="center" shrinkToFit="1"/>
    </xf>
    <xf numFmtId="197" fontId="23" fillId="0" borderId="180" xfId="0" applyNumberFormat="1" applyFont="1" applyBorder="1" applyAlignment="1">
      <alignment vertical="center" shrinkToFit="1"/>
    </xf>
    <xf numFmtId="197" fontId="31" fillId="0" borderId="93" xfId="0" applyNumberFormat="1" applyFont="1" applyBorder="1" applyAlignment="1">
      <alignment vertical="center" shrinkToFit="1"/>
    </xf>
    <xf numFmtId="197" fontId="31" fillId="0" borderId="186" xfId="0" applyNumberFormat="1" applyFont="1" applyBorder="1" applyAlignment="1">
      <alignment vertical="center" shrinkToFit="1"/>
    </xf>
    <xf numFmtId="197" fontId="31" fillId="0" borderId="88" xfId="0" applyNumberFormat="1" applyFont="1" applyBorder="1" applyAlignment="1">
      <alignment vertical="center" shrinkToFit="1"/>
    </xf>
    <xf numFmtId="197" fontId="23" fillId="2" borderId="51" xfId="0" applyNumberFormat="1" applyFont="1" applyFill="1" applyBorder="1" applyAlignment="1" applyProtection="1">
      <alignment horizontal="right" vertical="center" shrinkToFit="1"/>
      <protection locked="0"/>
    </xf>
    <xf numFmtId="197" fontId="31" fillId="0" borderId="6" xfId="0" applyNumberFormat="1" applyFont="1" applyBorder="1" applyAlignment="1">
      <alignment vertical="center" shrinkToFit="1"/>
    </xf>
    <xf numFmtId="197" fontId="31" fillId="0" borderId="187" xfId="0" applyNumberFormat="1" applyFont="1" applyBorder="1" applyAlignment="1">
      <alignment vertical="center" shrinkToFit="1"/>
    </xf>
    <xf numFmtId="197" fontId="23" fillId="2" borderId="59" xfId="0" applyNumberFormat="1" applyFont="1" applyFill="1" applyBorder="1" applyAlignment="1" applyProtection="1">
      <alignment vertical="center" shrinkToFit="1"/>
      <protection locked="0"/>
    </xf>
    <xf numFmtId="197" fontId="31" fillId="3" borderId="27" xfId="0" applyNumberFormat="1" applyFont="1" applyFill="1" applyBorder="1" applyAlignment="1">
      <alignment vertical="center" shrinkToFit="1"/>
    </xf>
    <xf numFmtId="197" fontId="31" fillId="0" borderId="56" xfId="0" applyNumberFormat="1" applyFont="1" applyBorder="1" applyAlignment="1">
      <alignment horizontal="right" vertical="center" shrinkToFit="1"/>
    </xf>
    <xf numFmtId="197" fontId="31" fillId="0" borderId="179" xfId="0" applyNumberFormat="1" applyFont="1" applyFill="1" applyBorder="1" applyAlignment="1">
      <alignment horizontal="right" vertical="center" shrinkToFit="1"/>
    </xf>
    <xf numFmtId="197" fontId="31" fillId="0" borderId="180" xfId="0" applyNumberFormat="1" applyFont="1" applyFill="1" applyBorder="1" applyAlignment="1">
      <alignment horizontal="right" vertical="center" shrinkToFit="1"/>
    </xf>
    <xf numFmtId="197" fontId="31" fillId="0" borderId="30" xfId="0" applyNumberFormat="1" applyFont="1" applyBorder="1" applyAlignment="1">
      <alignment horizontal="right" vertical="center" shrinkToFit="1"/>
    </xf>
    <xf numFmtId="197" fontId="31" fillId="3" borderId="181" xfId="0" applyNumberFormat="1" applyFont="1" applyFill="1" applyBorder="1" applyAlignment="1">
      <alignment horizontal="right" vertical="center" shrinkToFit="1"/>
    </xf>
    <xf numFmtId="197" fontId="31" fillId="3" borderId="176" xfId="0" applyNumberFormat="1" applyFont="1" applyFill="1" applyBorder="1" applyAlignment="1">
      <alignment horizontal="right" vertical="center" shrinkToFit="1"/>
    </xf>
    <xf numFmtId="197" fontId="31" fillId="0" borderId="188" xfId="0" applyNumberFormat="1" applyFont="1" applyBorder="1" applyAlignment="1">
      <alignment vertical="center" shrinkToFit="1"/>
    </xf>
    <xf numFmtId="197" fontId="23" fillId="2" borderId="76" xfId="0" applyNumberFormat="1" applyFont="1" applyFill="1" applyBorder="1" applyAlignment="1" applyProtection="1">
      <alignment horizontal="center" vertical="center" shrinkToFit="1"/>
      <protection locked="0"/>
    </xf>
    <xf numFmtId="197" fontId="31" fillId="0" borderId="49" xfId="0" applyNumberFormat="1" applyFont="1" applyBorder="1" applyAlignment="1">
      <alignment vertical="center" shrinkToFit="1"/>
    </xf>
    <xf numFmtId="197" fontId="23" fillId="2" borderId="50" xfId="0" applyNumberFormat="1" applyFont="1" applyFill="1" applyBorder="1" applyAlignment="1" applyProtection="1">
      <alignment vertical="center" shrinkToFit="1"/>
      <protection locked="0"/>
    </xf>
    <xf numFmtId="197" fontId="23" fillId="2" borderId="32" xfId="0" applyNumberFormat="1" applyFont="1" applyFill="1" applyBorder="1" applyAlignment="1" applyProtection="1">
      <alignment vertical="center" shrinkToFit="1"/>
      <protection locked="0"/>
    </xf>
    <xf numFmtId="199" fontId="23" fillId="2" borderId="80" xfId="0" applyNumberFormat="1" applyFont="1" applyFill="1" applyBorder="1" applyAlignment="1" applyProtection="1">
      <alignment vertical="center" shrinkToFit="1"/>
      <protection locked="0"/>
    </xf>
    <xf numFmtId="199" fontId="23" fillId="2" borderId="57" xfId="0" applyNumberFormat="1" applyFont="1" applyFill="1" applyBorder="1" applyAlignment="1" applyProtection="1">
      <alignment vertical="center" shrinkToFit="1"/>
      <protection locked="0"/>
    </xf>
    <xf numFmtId="199" fontId="23" fillId="2" borderId="58" xfId="0" applyNumberFormat="1" applyFont="1" applyFill="1" applyBorder="1" applyAlignment="1" applyProtection="1">
      <alignment vertical="center" shrinkToFit="1"/>
      <protection locked="0"/>
    </xf>
    <xf numFmtId="199" fontId="23" fillId="0" borderId="189" xfId="0" applyNumberFormat="1" applyFont="1" applyBorder="1" applyAlignment="1">
      <alignment vertical="center" shrinkToFit="1"/>
    </xf>
    <xf numFmtId="199" fontId="23" fillId="0" borderId="182" xfId="0" applyNumberFormat="1" applyFont="1" applyBorder="1" applyAlignment="1">
      <alignment vertical="center" shrinkToFit="1"/>
    </xf>
    <xf numFmtId="199" fontId="23" fillId="2" borderId="51" xfId="0" applyNumberFormat="1" applyFont="1" applyFill="1" applyBorder="1" applyAlignment="1" applyProtection="1">
      <alignment vertical="center" shrinkToFit="1"/>
      <protection locked="0"/>
    </xf>
    <xf numFmtId="199" fontId="23" fillId="2" borderId="6" xfId="0" applyNumberFormat="1" applyFont="1" applyFill="1" applyBorder="1" applyAlignment="1" applyProtection="1">
      <alignment vertical="center" shrinkToFit="1"/>
      <protection locked="0"/>
    </xf>
    <xf numFmtId="199" fontId="23" fillId="2" borderId="25" xfId="0" applyNumberFormat="1" applyFont="1" applyFill="1" applyBorder="1" applyAlignment="1" applyProtection="1">
      <alignment vertical="center" shrinkToFit="1"/>
      <protection locked="0"/>
    </xf>
    <xf numFmtId="199" fontId="23" fillId="0" borderId="190" xfId="0" applyNumberFormat="1" applyFont="1" applyBorder="1" applyAlignment="1">
      <alignment vertical="center" shrinkToFit="1"/>
    </xf>
    <xf numFmtId="199" fontId="23" fillId="0" borderId="187" xfId="0" applyNumberFormat="1" applyFont="1" applyBorder="1" applyAlignment="1">
      <alignment vertical="center" shrinkToFit="1"/>
    </xf>
    <xf numFmtId="199" fontId="23" fillId="6" borderId="6" xfId="0" applyNumberFormat="1" applyFont="1" applyFill="1" applyBorder="1" applyAlignment="1" applyProtection="1">
      <alignment vertical="center" shrinkToFit="1"/>
      <protection locked="0"/>
    </xf>
    <xf numFmtId="199" fontId="23" fillId="6" borderId="57" xfId="0" applyNumberFormat="1" applyFont="1" applyFill="1" applyBorder="1" applyAlignment="1" applyProtection="1">
      <alignment vertical="center" shrinkToFit="1"/>
      <protection locked="0"/>
    </xf>
    <xf numFmtId="199" fontId="23" fillId="6" borderId="58" xfId="0" applyNumberFormat="1" applyFont="1" applyFill="1" applyBorder="1" applyAlignment="1" applyProtection="1">
      <alignment vertical="center" shrinkToFit="1"/>
      <protection locked="0"/>
    </xf>
    <xf numFmtId="199" fontId="23" fillId="0" borderId="115" xfId="0" applyNumberFormat="1" applyFont="1" applyBorder="1" applyAlignment="1">
      <alignment vertical="center" shrinkToFit="1"/>
    </xf>
    <xf numFmtId="0" fontId="10" fillId="0" borderId="177" xfId="0" applyFont="1" applyFill="1" applyBorder="1" applyAlignment="1" applyProtection="1">
      <alignment vertical="center" shrinkToFit="1"/>
      <protection locked="0"/>
    </xf>
    <xf numFmtId="178" fontId="0" fillId="2" borderId="45" xfId="0" applyNumberFormat="1" applyFont="1" applyFill="1" applyBorder="1" applyAlignment="1" applyProtection="1">
      <alignment vertical="center" shrinkToFit="1"/>
      <protection locked="0"/>
    </xf>
    <xf numFmtId="178" fontId="0" fillId="6" borderId="43" xfId="0" applyNumberFormat="1" applyFont="1" applyFill="1" applyBorder="1" applyAlignment="1" applyProtection="1">
      <alignment vertical="center" shrinkToFit="1"/>
      <protection locked="0"/>
    </xf>
    <xf numFmtId="178" fontId="0" fillId="6" borderId="44" xfId="0" applyNumberFormat="1" applyFont="1" applyFill="1" applyBorder="1" applyAlignment="1" applyProtection="1">
      <alignment vertical="center" shrinkToFit="1"/>
      <protection locked="0"/>
    </xf>
    <xf numFmtId="178" fontId="0" fillId="6" borderId="45" xfId="0" applyNumberFormat="1" applyFont="1" applyFill="1" applyBorder="1" applyAlignment="1" applyProtection="1">
      <alignment vertical="center" shrinkToFit="1"/>
      <protection locked="0"/>
    </xf>
    <xf numFmtId="178" fontId="0" fillId="2" borderId="47" xfId="0" applyNumberFormat="1" applyFont="1" applyFill="1" applyBorder="1" applyAlignment="1" applyProtection="1">
      <alignment vertical="center" shrinkToFit="1"/>
      <protection locked="0"/>
    </xf>
    <xf numFmtId="0" fontId="19" fillId="0" borderId="17" xfId="0" applyFont="1" applyBorder="1" applyAlignment="1">
      <alignment shrinkToFit="1"/>
    </xf>
    <xf numFmtId="199" fontId="40" fillId="0" borderId="33" xfId="0" applyNumberFormat="1" applyFont="1" applyBorder="1" applyAlignment="1">
      <alignment vertical="center" shrinkToFit="1"/>
    </xf>
    <xf numFmtId="199" fontId="40" fillId="0" borderId="75" xfId="0" applyNumberFormat="1" applyFont="1" applyBorder="1" applyAlignment="1">
      <alignment vertical="center" shrinkToFit="1"/>
    </xf>
    <xf numFmtId="199" fontId="40" fillId="0" borderId="40" xfId="0" applyNumberFormat="1" applyFont="1" applyBorder="1" applyAlignment="1">
      <alignment vertical="center" shrinkToFit="1"/>
    </xf>
    <xf numFmtId="0" fontId="18" fillId="8" borderId="97" xfId="0" applyFont="1" applyFill="1" applyBorder="1" applyAlignment="1" applyProtection="1">
      <alignment vertical="center" shrinkToFit="1"/>
      <protection locked="0"/>
    </xf>
    <xf numFmtId="197" fontId="18" fillId="0" borderId="53" xfId="0" applyNumberFormat="1" applyFont="1" applyBorder="1" applyAlignment="1">
      <alignment vertical="center" shrinkToFit="1"/>
    </xf>
    <xf numFmtId="197" fontId="18" fillId="0" borderId="30" xfId="0" applyNumberFormat="1" applyFont="1" applyBorder="1" applyAlignment="1">
      <alignment vertical="center" shrinkToFit="1"/>
    </xf>
    <xf numFmtId="197" fontId="18" fillId="3" borderId="80" xfId="0" applyNumberFormat="1" applyFont="1" applyFill="1" applyBorder="1" applyAlignment="1">
      <alignment vertical="center" shrinkToFit="1"/>
    </xf>
    <xf numFmtId="197" fontId="18" fillId="3" borderId="57" xfId="0" applyNumberFormat="1" applyFont="1" applyFill="1" applyBorder="1" applyAlignment="1">
      <alignment vertical="center" shrinkToFit="1"/>
    </xf>
    <xf numFmtId="197" fontId="18" fillId="3" borderId="76" xfId="0" applyNumberFormat="1" applyFont="1" applyFill="1" applyBorder="1" applyAlignment="1">
      <alignment vertical="center" shrinkToFit="1"/>
    </xf>
    <xf numFmtId="197" fontId="18" fillId="3" borderId="27" xfId="0" applyNumberFormat="1" applyFont="1" applyFill="1" applyBorder="1" applyAlignment="1">
      <alignment vertical="center" shrinkToFit="1"/>
    </xf>
    <xf numFmtId="197" fontId="18" fillId="3" borderId="79" xfId="0" applyNumberFormat="1" applyFont="1" applyFill="1" applyBorder="1" applyAlignment="1">
      <alignment vertical="center" shrinkToFit="1"/>
    </xf>
    <xf numFmtId="197" fontId="18" fillId="8" borderId="79" xfId="0" applyNumberFormat="1" applyFont="1" applyFill="1" applyBorder="1" applyAlignment="1" applyProtection="1">
      <alignment vertical="center" shrinkToFit="1"/>
      <protection locked="0"/>
    </xf>
    <xf numFmtId="197" fontId="18" fillId="6" borderId="52" xfId="0" applyNumberFormat="1" applyFont="1" applyFill="1" applyBorder="1" applyAlignment="1" applyProtection="1">
      <alignment vertical="center" shrinkToFit="1"/>
      <protection locked="0"/>
    </xf>
    <xf numFmtId="197" fontId="18" fillId="6" borderId="56" xfId="0" applyNumberFormat="1" applyFont="1" applyFill="1" applyBorder="1" applyAlignment="1" applyProtection="1">
      <alignment vertical="center" shrinkToFit="1"/>
      <protection locked="0"/>
    </xf>
    <xf numFmtId="197" fontId="18" fillId="8" borderId="191" xfId="0" applyNumberFormat="1" applyFont="1" applyFill="1" applyBorder="1" applyAlignment="1" applyProtection="1">
      <alignment vertical="center" shrinkToFit="1"/>
      <protection locked="0"/>
    </xf>
    <xf numFmtId="197" fontId="18" fillId="8" borderId="192" xfId="0" applyNumberFormat="1" applyFont="1" applyFill="1" applyBorder="1" applyAlignment="1" applyProtection="1">
      <alignment vertical="center" shrinkToFit="1"/>
      <protection locked="0"/>
    </xf>
    <xf numFmtId="197" fontId="18" fillId="3" borderId="110" xfId="0" applyNumberFormat="1" applyFont="1" applyFill="1" applyBorder="1" applyAlignment="1">
      <alignment vertical="center" shrinkToFit="1"/>
    </xf>
    <xf numFmtId="197" fontId="18" fillId="3" borderId="6" xfId="0" applyNumberFormat="1" applyFont="1" applyFill="1" applyBorder="1" applyAlignment="1">
      <alignment vertical="center" shrinkToFit="1"/>
    </xf>
    <xf numFmtId="197" fontId="18" fillId="3" borderId="51" xfId="0" applyNumberFormat="1" applyFont="1" applyFill="1" applyBorder="1" applyAlignment="1">
      <alignment vertical="center" shrinkToFit="1"/>
    </xf>
    <xf numFmtId="197" fontId="18" fillId="0" borderId="76" xfId="0" applyNumberFormat="1" applyFont="1" applyFill="1" applyBorder="1" applyAlignment="1" applyProtection="1">
      <alignment vertical="center" shrinkToFit="1"/>
      <protection locked="0"/>
    </xf>
    <xf numFmtId="197" fontId="18" fillId="3" borderId="70" xfId="0" applyNumberFormat="1" applyFont="1" applyFill="1" applyBorder="1" applyAlignment="1">
      <alignment vertical="center" shrinkToFit="1"/>
    </xf>
    <xf numFmtId="197" fontId="18" fillId="3" borderId="56" xfId="0" applyNumberFormat="1" applyFont="1" applyFill="1" applyBorder="1" applyAlignment="1">
      <alignment vertical="center" shrinkToFit="1"/>
    </xf>
    <xf numFmtId="197" fontId="18" fillId="0" borderId="76" xfId="0" applyNumberFormat="1" applyFont="1" applyBorder="1" applyAlignment="1">
      <alignment vertical="center" shrinkToFit="1"/>
    </xf>
    <xf numFmtId="197" fontId="18" fillId="0" borderId="27" xfId="0" applyNumberFormat="1" applyFont="1" applyBorder="1" applyAlignment="1">
      <alignment vertical="center" shrinkToFit="1"/>
    </xf>
    <xf numFmtId="197" fontId="18" fillId="0" borderId="76" xfId="0" applyNumberFormat="1" applyFont="1" applyFill="1" applyBorder="1" applyAlignment="1">
      <alignment vertical="center" shrinkToFit="1"/>
    </xf>
    <xf numFmtId="197" fontId="59" fillId="0" borderId="53" xfId="0" applyNumberFormat="1" applyFont="1" applyBorder="1" applyAlignment="1">
      <alignment vertical="center" shrinkToFit="1"/>
    </xf>
    <xf numFmtId="197" fontId="59" fillId="0" borderId="30" xfId="0" applyNumberFormat="1" applyFont="1" applyBorder="1" applyAlignment="1">
      <alignment vertical="center" shrinkToFit="1"/>
    </xf>
    <xf numFmtId="0" fontId="59" fillId="2" borderId="94" xfId="0" applyFont="1" applyFill="1" applyBorder="1" applyAlignment="1" applyProtection="1">
      <alignment vertical="center" shrinkToFit="1"/>
      <protection locked="0"/>
    </xf>
    <xf numFmtId="197" fontId="59" fillId="0" borderId="67" xfId="0" applyNumberFormat="1" applyFont="1" applyBorder="1" applyAlignment="1">
      <alignment vertical="center" shrinkToFit="1"/>
    </xf>
    <xf numFmtId="197" fontId="59" fillId="0" borderId="75" xfId="0" applyNumberFormat="1" applyFont="1" applyBorder="1" applyAlignment="1">
      <alignment vertical="center" shrinkToFit="1"/>
    </xf>
    <xf numFmtId="0" fontId="59" fillId="2" borderId="40" xfId="0" applyFont="1" applyFill="1" applyBorder="1" applyAlignment="1" applyProtection="1">
      <alignment vertical="center" shrinkToFit="1"/>
      <protection locked="0"/>
    </xf>
    <xf numFmtId="0" fontId="3" fillId="6" borderId="0" xfId="0" quotePrefix="1" applyFont="1" applyFill="1" applyAlignment="1" applyProtection="1">
      <alignment horizontal="center"/>
    </xf>
    <xf numFmtId="0" fontId="19" fillId="6" borderId="0" xfId="0" applyFont="1" applyFill="1"/>
    <xf numFmtId="178" fontId="60" fillId="2" borderId="6" xfId="0" applyNumberFormat="1" applyFont="1" applyFill="1" applyBorder="1" applyAlignment="1" applyProtection="1">
      <alignment vertical="center" shrinkToFit="1"/>
      <protection locked="0"/>
    </xf>
    <xf numFmtId="178" fontId="60" fillId="2" borderId="27" xfId="0" applyNumberFormat="1" applyFont="1" applyFill="1" applyBorder="1" applyAlignment="1" applyProtection="1">
      <alignment vertical="center" shrinkToFit="1"/>
      <protection locked="0"/>
    </xf>
    <xf numFmtId="176" fontId="60" fillId="0" borderId="5" xfId="0" applyNumberFormat="1" applyFont="1" applyBorder="1" applyAlignment="1" applyProtection="1">
      <alignment vertical="center" shrinkToFit="1"/>
    </xf>
    <xf numFmtId="176" fontId="60" fillId="0" borderId="88" xfId="0" applyNumberFormat="1" applyFont="1" applyBorder="1" applyAlignment="1" applyProtection="1">
      <alignment vertical="center" shrinkToFit="1"/>
    </xf>
    <xf numFmtId="176" fontId="60" fillId="0" borderId="78" xfId="0" applyNumberFormat="1" applyFont="1" applyBorder="1" applyAlignment="1" applyProtection="1">
      <alignment vertical="center" shrinkToFit="1"/>
    </xf>
    <xf numFmtId="177" fontId="61" fillId="2" borderId="99" xfId="0" applyNumberFormat="1" applyFont="1" applyFill="1" applyBorder="1" applyAlignment="1" applyProtection="1">
      <alignment vertical="center" shrinkToFit="1"/>
      <protection locked="0"/>
    </xf>
    <xf numFmtId="3" fontId="61" fillId="0" borderId="101" xfId="0" quotePrefix="1" applyNumberFormat="1" applyFont="1" applyBorder="1" applyAlignment="1" applyProtection="1">
      <alignment vertical="center" shrinkToFit="1"/>
      <protection locked="0"/>
    </xf>
    <xf numFmtId="176" fontId="61" fillId="2" borderId="43" xfId="0" applyNumberFormat="1" applyFont="1" applyFill="1" applyBorder="1" applyAlignment="1" applyProtection="1">
      <alignment vertical="center" shrinkToFit="1"/>
      <protection locked="0"/>
    </xf>
    <xf numFmtId="176" fontId="60" fillId="0" borderId="39" xfId="0" applyNumberFormat="1" applyFont="1" applyBorder="1" applyAlignment="1" applyProtection="1">
      <alignment vertical="center" shrinkToFit="1"/>
    </xf>
    <xf numFmtId="179" fontId="8" fillId="0" borderId="77" xfId="0" applyNumberFormat="1" applyFont="1" applyBorder="1" applyAlignment="1" applyProtection="1">
      <alignment vertical="center" shrinkToFit="1"/>
    </xf>
    <xf numFmtId="177" fontId="60" fillId="2" borderId="99" xfId="0" applyNumberFormat="1" applyFont="1" applyFill="1" applyBorder="1" applyAlignment="1" applyProtection="1">
      <alignment vertical="center" shrinkToFit="1"/>
      <protection locked="0"/>
    </xf>
    <xf numFmtId="3" fontId="60" fillId="0" borderId="101" xfId="0" quotePrefix="1" applyNumberFormat="1" applyFont="1" applyBorder="1" applyAlignment="1" applyProtection="1">
      <alignment vertical="center" shrinkToFit="1"/>
      <protection locked="0"/>
    </xf>
    <xf numFmtId="176" fontId="60" fillId="6" borderId="43" xfId="0" applyNumberFormat="1" applyFont="1" applyFill="1" applyBorder="1" applyAlignment="1" applyProtection="1">
      <alignment vertical="center" shrinkToFit="1"/>
      <protection locked="0"/>
    </xf>
    <xf numFmtId="3" fontId="60" fillId="0" borderId="103" xfId="0" quotePrefix="1" applyNumberFormat="1" applyFont="1" applyBorder="1" applyAlignment="1" applyProtection="1">
      <alignment vertical="center" shrinkToFit="1"/>
      <protection locked="0"/>
    </xf>
    <xf numFmtId="176" fontId="60" fillId="2" borderId="43" xfId="0" applyNumberFormat="1" applyFont="1" applyFill="1" applyBorder="1" applyAlignment="1" applyProtection="1">
      <alignment vertical="center" shrinkToFit="1"/>
      <protection locked="0"/>
    </xf>
    <xf numFmtId="180" fontId="60" fillId="2" borderId="104" xfId="0" applyNumberFormat="1" applyFont="1" applyFill="1" applyBorder="1" applyAlignment="1" applyProtection="1">
      <alignment vertical="center" shrinkToFit="1"/>
      <protection locked="0"/>
    </xf>
    <xf numFmtId="178" fontId="60" fillId="2" borderId="45" xfId="0" applyNumberFormat="1" applyFont="1" applyFill="1" applyBorder="1" applyAlignment="1" applyProtection="1">
      <alignment vertical="center" shrinkToFit="1"/>
      <protection locked="0"/>
    </xf>
    <xf numFmtId="177" fontId="60" fillId="2" borderId="104" xfId="0" applyNumberFormat="1" applyFont="1" applyFill="1" applyBorder="1" applyAlignment="1" applyProtection="1">
      <alignment vertical="center" shrinkToFit="1"/>
      <protection locked="0"/>
    </xf>
    <xf numFmtId="176" fontId="60" fillId="2" borderId="45" xfId="0" applyNumberFormat="1" applyFont="1" applyFill="1" applyBorder="1" applyAlignment="1" applyProtection="1">
      <alignment vertical="center" shrinkToFit="1"/>
      <protection locked="0"/>
    </xf>
    <xf numFmtId="177" fontId="0" fillId="2" borderId="99" xfId="0" applyNumberFormat="1" applyFont="1" applyFill="1" applyBorder="1" applyAlignment="1" applyProtection="1">
      <alignment vertical="center" shrinkToFit="1"/>
      <protection locked="0"/>
    </xf>
    <xf numFmtId="3" fontId="0" fillId="0" borderId="103" xfId="0" quotePrefix="1" applyNumberFormat="1" applyFont="1" applyBorder="1" applyAlignment="1" applyProtection="1">
      <alignment vertical="center" shrinkToFit="1"/>
      <protection locked="0"/>
    </xf>
    <xf numFmtId="176" fontId="0" fillId="2" borderId="43" xfId="0" applyNumberFormat="1" applyFont="1" applyFill="1" applyBorder="1" applyAlignment="1" applyProtection="1">
      <alignment vertical="center" shrinkToFit="1"/>
      <protection locked="0"/>
    </xf>
    <xf numFmtId="176" fontId="0" fillId="2" borderId="31" xfId="0" applyNumberFormat="1" applyFont="1" applyFill="1" applyBorder="1" applyAlignment="1" applyProtection="1">
      <alignment vertical="center" shrinkToFit="1"/>
      <protection locked="0"/>
    </xf>
    <xf numFmtId="177" fontId="0" fillId="2" borderId="105" xfId="0" applyNumberFormat="1" applyFont="1" applyFill="1" applyBorder="1" applyAlignment="1" applyProtection="1">
      <alignment vertical="center" shrinkToFit="1"/>
      <protection locked="0"/>
    </xf>
    <xf numFmtId="3" fontId="0" fillId="0" borderId="98" xfId="0" quotePrefix="1" applyNumberFormat="1" applyFont="1" applyBorder="1" applyAlignment="1" applyProtection="1">
      <alignment vertical="center" shrinkToFit="1"/>
      <protection locked="0"/>
    </xf>
    <xf numFmtId="176" fontId="0" fillId="2" borderId="44" xfId="0" applyNumberFormat="1" applyFont="1" applyFill="1" applyBorder="1" applyAlignment="1" applyProtection="1">
      <alignment vertical="center" shrinkToFit="1"/>
      <protection locked="0"/>
    </xf>
    <xf numFmtId="176" fontId="0" fillId="2" borderId="34" xfId="0" applyNumberFormat="1" applyFont="1" applyFill="1" applyBorder="1" applyAlignment="1" applyProtection="1">
      <alignment vertical="center" shrinkToFit="1"/>
      <protection locked="0"/>
    </xf>
    <xf numFmtId="180" fontId="0" fillId="2" borderId="104" xfId="0" applyNumberFormat="1" applyFont="1" applyFill="1" applyBorder="1" applyAlignment="1" applyProtection="1">
      <alignment vertical="center" shrinkToFit="1"/>
      <protection locked="0"/>
    </xf>
    <xf numFmtId="176" fontId="0" fillId="2" borderId="35" xfId="0" applyNumberFormat="1" applyFont="1" applyFill="1" applyBorder="1" applyAlignment="1" applyProtection="1">
      <alignment vertical="center" shrinkToFit="1"/>
      <protection locked="0"/>
    </xf>
    <xf numFmtId="180" fontId="0" fillId="2" borderId="99" xfId="0" applyNumberFormat="1" applyFont="1" applyFill="1" applyBorder="1" applyAlignment="1" applyProtection="1">
      <alignment vertical="center" shrinkToFit="1"/>
      <protection locked="0"/>
    </xf>
    <xf numFmtId="3" fontId="0" fillId="0" borderId="101" xfId="0" quotePrefix="1" applyNumberFormat="1" applyFont="1" applyBorder="1" applyAlignment="1" applyProtection="1">
      <alignment vertical="center" shrinkToFit="1"/>
      <protection locked="0"/>
    </xf>
    <xf numFmtId="176" fontId="0" fillId="6" borderId="31" xfId="0" applyNumberFormat="1" applyFont="1" applyFill="1" applyBorder="1" applyAlignment="1" applyProtection="1">
      <alignment vertical="center" shrinkToFit="1"/>
      <protection locked="0"/>
    </xf>
    <xf numFmtId="176" fontId="0" fillId="6" borderId="34" xfId="0" applyNumberFormat="1" applyFont="1" applyFill="1" applyBorder="1" applyAlignment="1" applyProtection="1">
      <alignment vertical="center" shrinkToFit="1"/>
      <protection locked="0"/>
    </xf>
    <xf numFmtId="177" fontId="0" fillId="2" borderId="104" xfId="0" applyNumberFormat="1" applyFont="1" applyFill="1" applyBorder="1" applyAlignment="1" applyProtection="1">
      <alignment vertical="center" shrinkToFit="1"/>
      <protection locked="0"/>
    </xf>
    <xf numFmtId="176" fontId="0" fillId="6" borderId="35" xfId="0" applyNumberFormat="1" applyFont="1" applyFill="1" applyBorder="1" applyAlignment="1" applyProtection="1">
      <alignment vertical="center" shrinkToFit="1"/>
      <protection locked="0"/>
    </xf>
    <xf numFmtId="189" fontId="0" fillId="2" borderId="99" xfId="0" applyNumberFormat="1" applyFont="1" applyFill="1" applyBorder="1" applyAlignment="1" applyProtection="1">
      <alignment vertical="center" shrinkToFit="1"/>
      <protection locked="0"/>
    </xf>
    <xf numFmtId="178" fontId="0" fillId="2" borderId="31" xfId="0" applyNumberFormat="1" applyFont="1" applyFill="1" applyBorder="1" applyAlignment="1" applyProtection="1">
      <alignment vertical="center" shrinkToFit="1"/>
      <protection locked="0"/>
    </xf>
    <xf numFmtId="178" fontId="0" fillId="6" borderId="31" xfId="0" applyNumberFormat="1" applyFont="1" applyFill="1" applyBorder="1" applyAlignment="1" applyProtection="1">
      <alignment vertical="center" shrinkToFit="1"/>
      <protection locked="0"/>
    </xf>
    <xf numFmtId="177" fontId="0" fillId="2" borderId="100" xfId="0" applyNumberFormat="1" applyFont="1" applyFill="1" applyBorder="1" applyAlignment="1" applyProtection="1">
      <alignment vertical="center" shrinkToFit="1"/>
      <protection locked="0"/>
    </xf>
    <xf numFmtId="3" fontId="0" fillId="0" borderId="102" xfId="0" quotePrefix="1" applyNumberFormat="1" applyFont="1" applyBorder="1" applyAlignment="1" applyProtection="1">
      <alignment vertical="center" shrinkToFit="1"/>
      <protection locked="0"/>
    </xf>
    <xf numFmtId="178" fontId="0" fillId="2" borderId="46" xfId="0" applyNumberFormat="1" applyFont="1" applyFill="1" applyBorder="1" applyAlignment="1" applyProtection="1">
      <alignment vertical="center" shrinkToFit="1"/>
      <protection locked="0"/>
    </xf>
    <xf numFmtId="200" fontId="23" fillId="5" borderId="54" xfId="0" applyNumberFormat="1" applyFont="1" applyFill="1" applyBorder="1" applyAlignment="1" applyProtection="1">
      <alignment horizontal="center" vertical="center" shrinkToFit="1"/>
      <protection locked="0"/>
    </xf>
    <xf numFmtId="200" fontId="21" fillId="3" borderId="54" xfId="0" applyNumberFormat="1" applyFont="1" applyFill="1" applyBorder="1" applyAlignment="1">
      <alignment vertical="center" shrinkToFit="1"/>
    </xf>
    <xf numFmtId="200" fontId="21" fillId="0" borderId="30" xfId="0" applyNumberFormat="1" applyFont="1" applyBorder="1" applyAlignment="1">
      <alignment vertical="center" shrinkToFit="1"/>
    </xf>
    <xf numFmtId="200" fontId="21" fillId="0" borderId="93" xfId="0" applyNumberFormat="1" applyFont="1" applyBorder="1" applyAlignment="1">
      <alignment vertical="center" shrinkToFit="1"/>
    </xf>
    <xf numFmtId="200" fontId="21" fillId="4" borderId="53" xfId="0" applyNumberFormat="1" applyFont="1" applyFill="1" applyBorder="1" applyAlignment="1" applyProtection="1">
      <alignment vertical="center" shrinkToFit="1"/>
    </xf>
    <xf numFmtId="200" fontId="21" fillId="0" borderId="110" xfId="0" applyNumberFormat="1" applyFont="1" applyBorder="1" applyAlignment="1">
      <alignment horizontal="center" vertical="center" shrinkToFit="1"/>
    </xf>
    <xf numFmtId="200" fontId="21" fillId="0" borderId="6" xfId="0" applyNumberFormat="1" applyFont="1" applyBorder="1" applyAlignment="1">
      <alignment horizontal="center" vertical="center" shrinkToFit="1"/>
    </xf>
    <xf numFmtId="200" fontId="21" fillId="0" borderId="38" xfId="0" applyNumberFormat="1" applyFont="1" applyBorder="1" applyAlignment="1">
      <alignment horizontal="center" vertical="center" shrinkToFit="1"/>
    </xf>
    <xf numFmtId="200" fontId="21" fillId="0" borderId="112" xfId="0" applyNumberFormat="1" applyFont="1" applyBorder="1" applyAlignment="1">
      <alignment horizontal="center" vertical="center" shrinkToFit="1"/>
    </xf>
    <xf numFmtId="0" fontId="4" fillId="0" borderId="0" xfId="0" applyFont="1" applyBorder="1" applyAlignment="1">
      <alignment horizontal="distributed" vertical="center"/>
    </xf>
    <xf numFmtId="198" fontId="0" fillId="0" borderId="0" xfId="0" applyNumberFormat="1" applyAlignment="1">
      <alignment horizontal="center" vertical="center"/>
    </xf>
    <xf numFmtId="0" fontId="18" fillId="2" borderId="35" xfId="0" applyFont="1" applyFill="1" applyBorder="1" applyAlignment="1" applyProtection="1">
      <alignment vertical="center"/>
      <protection locked="0"/>
    </xf>
    <xf numFmtId="0" fontId="19" fillId="2" borderId="35" xfId="0" applyFont="1" applyFill="1" applyBorder="1" applyAlignment="1" applyProtection="1">
      <alignment vertical="center"/>
      <protection locked="0"/>
    </xf>
    <xf numFmtId="0" fontId="19" fillId="2" borderId="51" xfId="0" applyFont="1" applyFill="1" applyBorder="1" applyAlignment="1" applyProtection="1">
      <alignment vertical="center"/>
      <protection locked="0"/>
    </xf>
    <xf numFmtId="0" fontId="18" fillId="2" borderId="92" xfId="0" applyFont="1" applyFill="1" applyBorder="1" applyAlignment="1" applyProtection="1">
      <alignment vertical="center"/>
      <protection locked="0"/>
    </xf>
    <xf numFmtId="0" fontId="19" fillId="2" borderId="92" xfId="0" applyFont="1" applyFill="1" applyBorder="1" applyAlignment="1" applyProtection="1">
      <alignment vertical="center"/>
      <protection locked="0"/>
    </xf>
    <xf numFmtId="0" fontId="19" fillId="2" borderId="79" xfId="0" applyFont="1" applyFill="1" applyBorder="1" applyAlignment="1" applyProtection="1">
      <alignment vertical="center"/>
      <protection locked="0"/>
    </xf>
    <xf numFmtId="0" fontId="22" fillId="0" borderId="88" xfId="0" applyFont="1" applyBorder="1" applyAlignment="1">
      <alignment horizontal="distributed" vertical="center"/>
    </xf>
    <xf numFmtId="0" fontId="22" fillId="0" borderId="161" xfId="0" applyFont="1" applyBorder="1" applyAlignment="1">
      <alignment horizontal="distributed" vertical="center"/>
    </xf>
    <xf numFmtId="0" fontId="22" fillId="0" borderId="88" xfId="0" applyFont="1" applyBorder="1" applyAlignment="1">
      <alignment horizontal="distributed" vertical="center" shrinkToFit="1"/>
    </xf>
    <xf numFmtId="0" fontId="22" fillId="0" borderId="161" xfId="0" applyFont="1" applyBorder="1" applyAlignment="1">
      <alignment horizontal="distributed" vertical="center" shrinkToFit="1"/>
    </xf>
    <xf numFmtId="0" fontId="22" fillId="0" borderId="59" xfId="0" applyFont="1" applyBorder="1" applyAlignment="1">
      <alignment horizontal="distributed" vertical="center"/>
    </xf>
    <xf numFmtId="0" fontId="22" fillId="0" borderId="64" xfId="0" applyFont="1" applyBorder="1" applyAlignment="1">
      <alignment horizontal="distributed" vertical="center"/>
    </xf>
    <xf numFmtId="0" fontId="22" fillId="0" borderId="93" xfId="0" applyFont="1" applyBorder="1" applyAlignment="1">
      <alignment horizontal="distributed" vertical="center"/>
    </xf>
    <xf numFmtId="0" fontId="22" fillId="0" borderId="55" xfId="0" applyFont="1" applyBorder="1" applyAlignment="1">
      <alignment horizontal="distributed" vertical="center"/>
    </xf>
    <xf numFmtId="0" fontId="22" fillId="0" borderId="108" xfId="0" applyFont="1" applyBorder="1" applyAlignment="1">
      <alignment vertical="center" shrinkToFit="1"/>
    </xf>
    <xf numFmtId="0" fontId="23" fillId="0" borderId="17" xfId="0" applyFont="1" applyBorder="1" applyAlignment="1">
      <alignment vertical="center" shrinkToFit="1"/>
    </xf>
    <xf numFmtId="0" fontId="23" fillId="0" borderId="55" xfId="0" applyFont="1" applyBorder="1" applyAlignment="1">
      <alignment vertical="center" shrinkToFit="1"/>
    </xf>
    <xf numFmtId="0" fontId="22" fillId="0" borderId="142" xfId="0" applyFont="1" applyBorder="1" applyAlignment="1">
      <alignment vertical="center" textRotation="255"/>
    </xf>
    <xf numFmtId="0" fontId="0" fillId="0" borderId="160" xfId="0" applyBorder="1" applyAlignment="1">
      <alignment vertical="center" textRotation="255"/>
    </xf>
    <xf numFmtId="0" fontId="0" fillId="0" borderId="113" xfId="0" applyBorder="1" applyAlignment="1">
      <alignment vertical="center" textRotation="255"/>
    </xf>
    <xf numFmtId="0" fontId="22" fillId="0" borderId="58" xfId="0" applyFont="1" applyBorder="1" applyAlignment="1">
      <alignment horizontal="distributed" vertical="center"/>
    </xf>
    <xf numFmtId="0" fontId="22" fillId="0" borderId="145" xfId="0" applyFont="1" applyBorder="1" applyAlignment="1">
      <alignment horizontal="distributed" vertical="center"/>
    </xf>
    <xf numFmtId="0" fontId="22" fillId="0" borderId="17" xfId="0" applyFont="1" applyBorder="1" applyAlignment="1">
      <alignment vertical="center" shrinkToFit="1"/>
    </xf>
    <xf numFmtId="176" fontId="23" fillId="2" borderId="14" xfId="0" applyNumberFormat="1" applyFont="1" applyFill="1" applyBorder="1" applyAlignment="1" applyProtection="1">
      <alignment horizontal="center" vertical="center" shrinkToFit="1"/>
      <protection locked="0"/>
    </xf>
    <xf numFmtId="176" fontId="23" fillId="2" borderId="13" xfId="0" applyNumberFormat="1" applyFont="1" applyFill="1" applyBorder="1" applyAlignment="1" applyProtection="1">
      <alignment horizontal="center" vertical="center" shrinkToFit="1"/>
      <protection locked="0"/>
    </xf>
    <xf numFmtId="0" fontId="22" fillId="0" borderId="160" xfId="0" applyFont="1" applyBorder="1" applyAlignment="1">
      <alignment vertical="center" textRotation="255"/>
    </xf>
    <xf numFmtId="0" fontId="22" fillId="0" borderId="25" xfId="0" applyFont="1" applyBorder="1" applyAlignment="1">
      <alignment horizontal="distributed" vertical="center"/>
    </xf>
    <xf numFmtId="0" fontId="22" fillId="0" borderId="146" xfId="0" applyFont="1" applyBorder="1" applyAlignment="1">
      <alignment horizontal="distributed" vertical="center"/>
    </xf>
    <xf numFmtId="0" fontId="21" fillId="0" borderId="0" xfId="0" applyFont="1" applyBorder="1" applyAlignment="1">
      <alignment vertical="center"/>
    </xf>
    <xf numFmtId="0" fontId="19" fillId="0" borderId="142" xfId="0" applyFont="1" applyBorder="1" applyAlignment="1">
      <alignment vertical="center" textRotation="255"/>
    </xf>
    <xf numFmtId="0" fontId="19" fillId="0" borderId="160" xfId="0" applyFont="1" applyBorder="1" applyAlignment="1">
      <alignment vertical="center" textRotation="255"/>
    </xf>
    <xf numFmtId="0" fontId="19" fillId="0" borderId="113" xfId="0" applyFont="1" applyBorder="1" applyAlignment="1">
      <alignment vertical="center" textRotation="255"/>
    </xf>
    <xf numFmtId="0" fontId="22" fillId="0" borderId="88" xfId="0" applyFont="1" applyBorder="1" applyAlignment="1">
      <alignment vertical="center" shrinkToFit="1"/>
    </xf>
    <xf numFmtId="0" fontId="22" fillId="0" borderId="161" xfId="0" applyFont="1" applyBorder="1" applyAlignment="1">
      <alignment vertical="center" shrinkToFit="1"/>
    </xf>
    <xf numFmtId="0" fontId="22" fillId="0" borderId="15" xfId="0" applyFont="1" applyBorder="1" applyAlignment="1">
      <alignment vertical="center" shrinkToFit="1"/>
    </xf>
    <xf numFmtId="0" fontId="23" fillId="0" borderId="62" xfId="0" applyFont="1" applyBorder="1" applyAlignment="1">
      <alignment vertical="center" shrinkToFit="1"/>
    </xf>
    <xf numFmtId="0" fontId="23" fillId="0" borderId="85" xfId="0" applyFont="1" applyBorder="1" applyAlignment="1">
      <alignment vertical="center" shrinkToFit="1"/>
    </xf>
    <xf numFmtId="0" fontId="22" fillId="0" borderId="88" xfId="0" applyFont="1" applyFill="1" applyBorder="1" applyAlignment="1">
      <alignment horizontal="distributed" vertical="center"/>
    </xf>
    <xf numFmtId="0" fontId="22" fillId="0" borderId="161" xfId="0" applyFont="1" applyFill="1" applyBorder="1" applyAlignment="1">
      <alignment horizontal="distributed" vertical="center"/>
    </xf>
    <xf numFmtId="0" fontId="10" fillId="0" borderId="115" xfId="0" applyFont="1" applyBorder="1" applyAlignment="1" applyProtection="1">
      <alignment horizontal="center" vertical="center" shrinkToFit="1"/>
    </xf>
    <xf numFmtId="0" fontId="10" fillId="0" borderId="193" xfId="0" applyFont="1" applyBorder="1" applyAlignment="1" applyProtection="1">
      <alignment horizontal="center" vertical="center" shrinkToFit="1"/>
    </xf>
    <xf numFmtId="0" fontId="10" fillId="0" borderId="145" xfId="0" applyFont="1" applyBorder="1" applyAlignment="1" applyProtection="1">
      <alignment horizontal="center" vertical="center" shrinkToFit="1"/>
    </xf>
    <xf numFmtId="0" fontId="10" fillId="0" borderId="114" xfId="0" applyFont="1" applyBorder="1" applyAlignment="1" applyProtection="1">
      <alignment horizontal="distributed" vertical="center" shrinkToFit="1"/>
    </xf>
    <xf numFmtId="3" fontId="10" fillId="0" borderId="194" xfId="0" applyNumberFormat="1" applyFont="1" applyBorder="1" applyAlignment="1" applyProtection="1">
      <alignment horizontal="center" vertical="center" shrinkToFit="1"/>
    </xf>
    <xf numFmtId="0" fontId="10" fillId="0" borderId="195" xfId="0" applyFont="1" applyBorder="1" applyAlignment="1" applyProtection="1">
      <alignment horizontal="center" vertical="center" shrinkToFit="1"/>
    </xf>
    <xf numFmtId="0" fontId="10" fillId="0" borderId="195" xfId="0" applyFont="1" applyBorder="1" applyAlignment="1" applyProtection="1">
      <alignment vertical="center" shrinkToFit="1"/>
    </xf>
    <xf numFmtId="0" fontId="10" fillId="0" borderId="191" xfId="0" applyFont="1" applyBorder="1" applyAlignment="1" applyProtection="1">
      <alignment vertical="center" shrinkToFit="1"/>
    </xf>
    <xf numFmtId="0" fontId="10" fillId="2" borderId="70" xfId="0" applyFont="1" applyFill="1" applyBorder="1" applyAlignment="1" applyProtection="1">
      <alignment horizontal="center" vertical="center" shrinkToFit="1"/>
      <protection locked="0"/>
    </xf>
    <xf numFmtId="0" fontId="10" fillId="2" borderId="46" xfId="0" applyFont="1" applyFill="1" applyBorder="1" applyAlignment="1" applyProtection="1">
      <alignment horizontal="center" vertical="center" shrinkToFit="1"/>
      <protection locked="0"/>
    </xf>
    <xf numFmtId="0" fontId="10" fillId="2" borderId="177" xfId="0" applyFont="1" applyFill="1" applyBorder="1" applyAlignment="1" applyProtection="1">
      <alignment horizontal="center" vertical="center" shrinkToFit="1"/>
      <protection locked="0"/>
    </xf>
    <xf numFmtId="0" fontId="10" fillId="2" borderId="101" xfId="0" applyFont="1" applyFill="1" applyBorder="1" applyAlignment="1" applyProtection="1">
      <alignment horizontal="center" vertical="center" shrinkToFit="1"/>
      <protection locked="0"/>
    </xf>
    <xf numFmtId="0" fontId="10" fillId="2" borderId="31" xfId="0" applyFont="1" applyFill="1" applyBorder="1" applyAlignment="1" applyProtection="1">
      <alignment horizontal="center" vertical="center" shrinkToFit="1"/>
      <protection locked="0"/>
    </xf>
    <xf numFmtId="0" fontId="10" fillId="0" borderId="14" xfId="0" applyFont="1" applyBorder="1" applyAlignment="1" applyProtection="1">
      <alignment horizontal="distributed" vertical="center" shrinkToFit="1"/>
    </xf>
    <xf numFmtId="0" fontId="10" fillId="0" borderId="13" xfId="0" applyFont="1" applyBorder="1" applyAlignment="1" applyProtection="1">
      <alignment horizontal="distributed" vertical="center" shrinkToFit="1"/>
    </xf>
    <xf numFmtId="0" fontId="13" fillId="0" borderId="0" xfId="0" applyFont="1" applyBorder="1" applyAlignment="1" applyProtection="1">
      <alignment vertical="center"/>
    </xf>
    <xf numFmtId="0" fontId="10" fillId="0" borderId="0" xfId="0" applyFont="1" applyBorder="1" applyAlignment="1" applyProtection="1">
      <alignment vertical="center"/>
    </xf>
    <xf numFmtId="0" fontId="15" fillId="0" borderId="87" xfId="0" applyFont="1" applyBorder="1" applyAlignment="1" applyProtection="1">
      <alignment horizontal="distributed" vertical="center" shrinkToFit="1"/>
    </xf>
    <xf numFmtId="0" fontId="10" fillId="0" borderId="54" xfId="0" applyFont="1" applyBorder="1" applyAlignment="1" applyProtection="1">
      <alignment horizontal="distributed" vertical="center" shrinkToFit="1"/>
    </xf>
    <xf numFmtId="191" fontId="10" fillId="6" borderId="99" xfId="0" applyNumberFormat="1" applyFont="1" applyFill="1" applyBorder="1" applyAlignment="1" applyProtection="1">
      <alignment horizontal="center" vertical="center" shrinkToFit="1"/>
      <protection locked="0"/>
    </xf>
    <xf numFmtId="191" fontId="10" fillId="6" borderId="76" xfId="0" applyNumberFormat="1" applyFont="1" applyFill="1" applyBorder="1" applyAlignment="1" applyProtection="1">
      <alignment horizontal="center" vertical="center" shrinkToFit="1"/>
      <protection locked="0"/>
    </xf>
    <xf numFmtId="0" fontId="10" fillId="2" borderId="32" xfId="0" applyFont="1" applyFill="1" applyBorder="1" applyAlignment="1" applyProtection="1">
      <alignment horizontal="center" vertical="center" shrinkToFit="1"/>
      <protection locked="0"/>
    </xf>
    <xf numFmtId="0" fontId="10" fillId="2" borderId="88" xfId="0" applyFont="1" applyFill="1" applyBorder="1" applyAlignment="1" applyProtection="1">
      <alignment horizontal="center" vertical="center" shrinkToFit="1"/>
      <protection locked="0"/>
    </xf>
    <xf numFmtId="0" fontId="45" fillId="2" borderId="88" xfId="0" applyFont="1" applyFill="1" applyBorder="1" applyAlignment="1" applyProtection="1">
      <alignment horizontal="center" vertical="center" shrinkToFit="1"/>
      <protection locked="0"/>
    </xf>
    <xf numFmtId="0" fontId="13" fillId="0" borderId="11" xfId="0" applyFont="1" applyBorder="1" applyAlignment="1" applyProtection="1">
      <alignment horizontal="distributed" vertical="center" shrinkToFit="1"/>
    </xf>
    <xf numFmtId="0" fontId="13" fillId="0" borderId="12" xfId="0" applyFont="1" applyBorder="1" applyAlignment="1" applyProtection="1">
      <alignment horizontal="distributed" vertical="center" shrinkToFit="1"/>
    </xf>
    <xf numFmtId="176" fontId="8" fillId="6" borderId="17" xfId="0" applyNumberFormat="1" applyFont="1" applyFill="1" applyBorder="1" applyAlignment="1" applyProtection="1">
      <alignment horizontal="right" vertical="center" shrinkToFit="1"/>
    </xf>
    <xf numFmtId="178" fontId="8" fillId="0" borderId="17" xfId="0" applyNumberFormat="1" applyFont="1" applyBorder="1" applyAlignment="1" applyProtection="1">
      <alignment horizontal="left" vertical="center" shrinkToFit="1"/>
    </xf>
    <xf numFmtId="178" fontId="8" fillId="0" borderId="55" xfId="0" applyNumberFormat="1" applyFont="1" applyBorder="1" applyAlignment="1" applyProtection="1">
      <alignment horizontal="left" vertical="center" shrinkToFit="1"/>
    </xf>
    <xf numFmtId="0" fontId="10" fillId="0" borderId="186" xfId="0" applyFont="1" applyBorder="1" applyAlignment="1" applyProtection="1">
      <alignment vertical="center"/>
    </xf>
    <xf numFmtId="0" fontId="10" fillId="0" borderId="79" xfId="0" applyFont="1" applyBorder="1" applyAlignment="1" applyProtection="1">
      <alignment vertical="center"/>
    </xf>
    <xf numFmtId="0" fontId="10" fillId="0" borderId="108" xfId="0" applyFont="1" applyBorder="1" applyAlignment="1" applyProtection="1">
      <alignment vertical="center"/>
    </xf>
    <xf numFmtId="0" fontId="10" fillId="0" borderId="53" xfId="0" applyFont="1" applyBorder="1" applyAlignment="1" applyProtection="1">
      <alignment vertical="center"/>
    </xf>
    <xf numFmtId="0" fontId="10" fillId="0" borderId="78" xfId="0" applyFont="1" applyBorder="1" applyAlignment="1" applyProtection="1">
      <alignment horizontal="distributed" vertical="center"/>
    </xf>
    <xf numFmtId="0" fontId="10" fillId="0" borderId="67" xfId="0" applyFont="1" applyBorder="1" applyAlignment="1" applyProtection="1">
      <alignment horizontal="distributed" vertical="center"/>
    </xf>
    <xf numFmtId="0" fontId="10" fillId="0" borderId="177" xfId="0" applyFont="1" applyBorder="1" applyAlignment="1" applyProtection="1">
      <alignment horizontal="distributed" vertical="center"/>
    </xf>
    <xf numFmtId="0" fontId="10" fillId="0" borderId="31" xfId="0" applyFont="1" applyBorder="1" applyAlignment="1" applyProtection="1">
      <alignment horizontal="distributed" vertical="center"/>
    </xf>
    <xf numFmtId="0" fontId="10" fillId="0" borderId="76" xfId="0" applyFont="1" applyBorder="1" applyAlignment="1" applyProtection="1">
      <alignment horizontal="distributed" vertical="center"/>
    </xf>
    <xf numFmtId="0" fontId="10" fillId="0" borderId="88" xfId="0" applyFont="1" applyBorder="1" applyAlignment="1" applyProtection="1">
      <alignment horizontal="distributed" vertical="center"/>
    </xf>
    <xf numFmtId="0" fontId="10" fillId="0" borderId="186" xfId="0" applyFont="1" applyBorder="1" applyAlignment="1" applyProtection="1">
      <alignment horizontal="distributed" vertical="center"/>
    </xf>
    <xf numFmtId="0" fontId="10" fillId="0" borderId="79" xfId="0" applyFont="1" applyBorder="1" applyAlignment="1" applyProtection="1">
      <alignment horizontal="distributed" vertical="center"/>
    </xf>
    <xf numFmtId="0" fontId="10" fillId="0" borderId="110" xfId="0" applyFont="1" applyBorder="1" applyAlignment="1" applyProtection="1">
      <alignment horizontal="distributed" vertical="center"/>
    </xf>
    <xf numFmtId="0" fontId="10" fillId="0" borderId="51" xfId="0" applyFont="1" applyBorder="1" applyAlignment="1" applyProtection="1">
      <alignment horizontal="distributed" vertical="center"/>
    </xf>
    <xf numFmtId="0" fontId="10" fillId="0" borderId="35" xfId="0" applyFont="1" applyBorder="1" applyAlignment="1" applyProtection="1">
      <alignment horizontal="distributed" vertical="center"/>
    </xf>
    <xf numFmtId="0" fontId="10" fillId="0" borderId="7" xfId="0" applyFont="1" applyBorder="1" applyAlignment="1" applyProtection="1">
      <alignment horizontal="center" vertical="center" textRotation="255" shrinkToFit="1"/>
    </xf>
    <xf numFmtId="0" fontId="10" fillId="0" borderId="4" xfId="0" applyFont="1" applyBorder="1" applyAlignment="1" applyProtection="1">
      <alignment horizontal="center" vertical="center" textRotation="255" shrinkToFit="1"/>
    </xf>
    <xf numFmtId="0" fontId="10" fillId="0" borderId="6" xfId="0" applyFont="1" applyBorder="1" applyAlignment="1" applyProtection="1">
      <alignment horizontal="center" vertical="center" textRotation="255" shrinkToFit="1"/>
    </xf>
    <xf numFmtId="0" fontId="10" fillId="0" borderId="59" xfId="0" applyFont="1" applyBorder="1" applyAlignment="1" applyProtection="1">
      <alignment horizontal="distributed" vertical="center"/>
    </xf>
    <xf numFmtId="0" fontId="10" fillId="0" borderId="52" xfId="0" applyFont="1" applyBorder="1" applyAlignment="1" applyProtection="1">
      <alignment horizontal="distributed" vertical="center"/>
    </xf>
    <xf numFmtId="0" fontId="10" fillId="0" borderId="25" xfId="0" applyFont="1" applyBorder="1" applyAlignment="1" applyProtection="1">
      <alignment horizontal="distributed" vertical="center"/>
    </xf>
    <xf numFmtId="0" fontId="10" fillId="2" borderId="110" xfId="0" applyFont="1" applyFill="1" applyBorder="1" applyAlignment="1" applyProtection="1">
      <alignment horizontal="center" vertical="center" shrinkToFit="1"/>
      <protection locked="0"/>
    </xf>
    <xf numFmtId="0" fontId="45" fillId="2" borderId="35" xfId="0" applyFont="1" applyFill="1" applyBorder="1" applyAlignment="1" applyProtection="1">
      <alignment horizontal="center" vertical="center" shrinkToFit="1"/>
      <protection locked="0"/>
    </xf>
    <xf numFmtId="0" fontId="10" fillId="2" borderId="186" xfId="0" applyFont="1" applyFill="1" applyBorder="1" applyAlignment="1" applyProtection="1">
      <alignment horizontal="center" vertical="center" shrinkToFit="1"/>
      <protection locked="0"/>
    </xf>
    <xf numFmtId="0" fontId="10" fillId="2" borderId="92" xfId="0" applyFont="1" applyFill="1" applyBorder="1" applyAlignment="1" applyProtection="1">
      <alignment horizontal="center" vertical="center" shrinkToFit="1"/>
      <protection locked="0"/>
    </xf>
    <xf numFmtId="0" fontId="10" fillId="0" borderId="31" xfId="0" applyFont="1" applyFill="1" applyBorder="1" applyAlignment="1" applyProtection="1">
      <alignment vertical="center" shrinkToFit="1"/>
      <protection locked="0"/>
    </xf>
    <xf numFmtId="0" fontId="0" fillId="0" borderId="31" xfId="0" applyFill="1" applyBorder="1" applyAlignment="1" applyProtection="1">
      <alignment vertical="center" shrinkToFit="1"/>
      <protection locked="0"/>
    </xf>
    <xf numFmtId="0" fontId="0" fillId="0" borderId="161" xfId="0" applyFill="1" applyBorder="1" applyAlignment="1" applyProtection="1">
      <alignment vertical="center" shrinkToFit="1"/>
      <protection locked="0"/>
    </xf>
    <xf numFmtId="0" fontId="61" fillId="2" borderId="177" xfId="0" applyFont="1" applyFill="1" applyBorder="1" applyAlignment="1" applyProtection="1">
      <alignment horizontal="center" vertical="center" shrinkToFit="1"/>
      <protection locked="0"/>
    </xf>
    <xf numFmtId="0" fontId="61" fillId="2" borderId="31" xfId="0" applyFont="1" applyFill="1" applyBorder="1" applyAlignment="1" applyProtection="1">
      <alignment horizontal="center" vertical="center" shrinkToFit="1"/>
      <protection locked="0"/>
    </xf>
    <xf numFmtId="191" fontId="10" fillId="2" borderId="100" xfId="0" applyNumberFormat="1" applyFont="1" applyFill="1" applyBorder="1" applyAlignment="1" applyProtection="1">
      <alignment horizontal="center" vertical="center" shrinkToFit="1"/>
      <protection locked="0"/>
    </xf>
    <xf numFmtId="191" fontId="10" fillId="2" borderId="52" xfId="0" applyNumberFormat="1" applyFont="1" applyFill="1" applyBorder="1" applyAlignment="1" applyProtection="1">
      <alignment horizontal="center" vertical="center" shrinkToFit="1"/>
      <protection locked="0"/>
    </xf>
    <xf numFmtId="191" fontId="10" fillId="2" borderId="105" xfId="0" applyNumberFormat="1" applyFont="1" applyFill="1" applyBorder="1" applyAlignment="1" applyProtection="1">
      <alignment horizontal="center" vertical="center" shrinkToFit="1"/>
      <protection locked="0"/>
    </xf>
    <xf numFmtId="191" fontId="10" fillId="2" borderId="67" xfId="0" applyNumberFormat="1" applyFont="1" applyFill="1" applyBorder="1" applyAlignment="1" applyProtection="1">
      <alignment horizontal="center" vertical="center" shrinkToFit="1"/>
      <protection locked="0"/>
    </xf>
    <xf numFmtId="0" fontId="10" fillId="2" borderId="74" xfId="0" applyFont="1" applyFill="1" applyBorder="1" applyAlignment="1" applyProtection="1">
      <alignment horizontal="center" vertical="center" shrinkToFit="1"/>
      <protection locked="0"/>
    </xf>
    <xf numFmtId="0" fontId="10" fillId="2" borderId="34" xfId="0" applyFont="1" applyFill="1" applyBorder="1" applyAlignment="1" applyProtection="1">
      <alignment horizontal="center" vertical="center" shrinkToFit="1"/>
      <protection locked="0"/>
    </xf>
    <xf numFmtId="191" fontId="61" fillId="6" borderId="99" xfId="0" applyNumberFormat="1" applyFont="1" applyFill="1" applyBorder="1" applyAlignment="1" applyProtection="1">
      <alignment horizontal="center" vertical="center" shrinkToFit="1"/>
      <protection locked="0"/>
    </xf>
    <xf numFmtId="191" fontId="61" fillId="6" borderId="76" xfId="0" applyNumberFormat="1" applyFont="1" applyFill="1" applyBorder="1" applyAlignment="1" applyProtection="1">
      <alignment horizontal="center" vertical="center" shrinkToFit="1"/>
      <protection locked="0"/>
    </xf>
    <xf numFmtId="0" fontId="10" fillId="2" borderId="35" xfId="0" applyFont="1" applyFill="1" applyBorder="1" applyAlignment="1" applyProtection="1">
      <alignment horizontal="center" vertical="center" shrinkToFit="1"/>
      <protection locked="0"/>
    </xf>
    <xf numFmtId="0" fontId="10" fillId="2" borderId="63" xfId="0" applyFont="1" applyFill="1" applyBorder="1" applyAlignment="1" applyProtection="1">
      <alignment horizontal="center" vertical="center" shrinkToFit="1"/>
      <protection locked="0"/>
    </xf>
    <xf numFmtId="0" fontId="45" fillId="2" borderId="59" xfId="0" applyFont="1" applyFill="1" applyBorder="1" applyAlignment="1" applyProtection="1">
      <alignment horizontal="center" vertical="center" shrinkToFit="1"/>
      <protection locked="0"/>
    </xf>
    <xf numFmtId="0" fontId="10" fillId="0" borderId="108" xfId="0" applyFont="1" applyBorder="1" applyAlignment="1" applyProtection="1">
      <alignment horizontal="distributed" vertical="center"/>
    </xf>
    <xf numFmtId="0" fontId="10" fillId="0" borderId="17" xfId="0" applyFont="1" applyBorder="1" applyAlignment="1" applyProtection="1">
      <alignment horizontal="distributed" vertical="center"/>
    </xf>
    <xf numFmtId="0" fontId="10" fillId="0" borderId="53" xfId="0" applyFont="1" applyBorder="1" applyAlignment="1" applyProtection="1">
      <alignment horizontal="distributed" vertical="center"/>
    </xf>
    <xf numFmtId="0" fontId="10" fillId="2" borderId="33" xfId="0" applyFont="1" applyFill="1" applyBorder="1" applyAlignment="1" applyProtection="1">
      <alignment horizontal="center" vertical="center" shrinkToFit="1"/>
      <protection locked="0"/>
    </xf>
    <xf numFmtId="0" fontId="10" fillId="2" borderId="78" xfId="0" applyFont="1" applyFill="1" applyBorder="1" applyAlignment="1" applyProtection="1">
      <alignment horizontal="center" vertical="center" shrinkToFit="1"/>
      <protection locked="0"/>
    </xf>
    <xf numFmtId="0" fontId="10" fillId="0" borderId="15" xfId="0" applyFont="1" applyBorder="1" applyAlignment="1" applyProtection="1">
      <alignment horizontal="distributed" vertical="center" shrinkToFit="1"/>
    </xf>
    <xf numFmtId="0" fontId="10" fillId="0" borderId="62" xfId="0" applyFont="1" applyBorder="1" applyAlignment="1" applyProtection="1">
      <alignment horizontal="distributed" vertical="center" shrinkToFit="1"/>
    </xf>
    <xf numFmtId="0" fontId="13" fillId="0" borderId="88" xfId="0" applyFont="1" applyBorder="1" applyAlignment="1" applyProtection="1">
      <alignment horizontal="distributed" vertical="center"/>
    </xf>
    <xf numFmtId="0" fontId="10" fillId="2" borderId="69" xfId="0" applyFont="1" applyFill="1" applyBorder="1" applyAlignment="1" applyProtection="1">
      <alignment horizontal="center" vertical="center" shrinkToFit="1"/>
      <protection locked="0"/>
    </xf>
    <xf numFmtId="0" fontId="45" fillId="2" borderId="58" xfId="0" applyFont="1" applyFill="1" applyBorder="1" applyAlignment="1" applyProtection="1">
      <alignment horizontal="center" vertical="center" shrinkToFit="1"/>
      <protection locked="0"/>
    </xf>
    <xf numFmtId="0" fontId="45" fillId="2" borderId="31" xfId="0" applyFont="1" applyFill="1" applyBorder="1" applyAlignment="1" applyProtection="1">
      <alignment horizontal="center" vertical="center" shrinkToFit="1"/>
      <protection locked="0"/>
    </xf>
    <xf numFmtId="0" fontId="10" fillId="0" borderId="19" xfId="0" applyFont="1" applyBorder="1" applyAlignment="1" applyProtection="1">
      <alignment vertical="center" textRotation="255"/>
    </xf>
    <xf numFmtId="0" fontId="10" fillId="0" borderId="65" xfId="0" applyFont="1" applyBorder="1" applyAlignment="1" applyProtection="1">
      <alignment vertical="center" textRotation="255"/>
    </xf>
    <xf numFmtId="0" fontId="10" fillId="0" borderId="22" xfId="0" applyFont="1" applyBorder="1" applyAlignment="1" applyProtection="1">
      <alignment vertical="center" textRotation="255"/>
    </xf>
    <xf numFmtId="0" fontId="0" fillId="6" borderId="31" xfId="0" applyFill="1" applyBorder="1" applyAlignment="1" applyProtection="1">
      <alignment vertical="center" shrinkToFit="1"/>
      <protection locked="0"/>
    </xf>
    <xf numFmtId="0" fontId="0" fillId="6" borderId="161" xfId="0" applyFill="1" applyBorder="1" applyAlignment="1" applyProtection="1">
      <alignment vertical="center" shrinkToFit="1"/>
      <protection locked="0"/>
    </xf>
    <xf numFmtId="178" fontId="10" fillId="2" borderId="88" xfId="0" applyNumberFormat="1" applyFont="1" applyFill="1" applyBorder="1" applyAlignment="1" applyProtection="1">
      <alignment vertical="center" shrinkToFit="1"/>
      <protection locked="0"/>
    </xf>
    <xf numFmtId="178" fontId="0" fillId="2" borderId="76" xfId="0" applyNumberFormat="1" applyFill="1" applyBorder="1" applyAlignment="1" applyProtection="1">
      <alignment vertical="center" shrinkToFit="1"/>
      <protection locked="0"/>
    </xf>
    <xf numFmtId="178" fontId="8" fillId="0" borderId="88"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8" fontId="8" fillId="0" borderId="59" xfId="0" applyNumberFormat="1" applyFont="1" applyBorder="1" applyAlignment="1" applyProtection="1">
      <alignment vertical="center" shrinkToFit="1"/>
    </xf>
    <xf numFmtId="178" fontId="8" fillId="0" borderId="64" xfId="0" applyNumberFormat="1" applyFont="1" applyBorder="1" applyAlignment="1" applyProtection="1">
      <alignment vertical="center" shrinkToFit="1"/>
    </xf>
    <xf numFmtId="189" fontId="10" fillId="2" borderId="78" xfId="0" applyNumberFormat="1" applyFont="1" applyFill="1" applyBorder="1" applyAlignment="1" applyProtection="1">
      <alignment vertical="center" shrinkToFit="1"/>
      <protection locked="0"/>
    </xf>
    <xf numFmtId="189" fontId="0" fillId="2" borderId="67" xfId="0" applyNumberFormat="1" applyFill="1" applyBorder="1" applyAlignment="1" applyProtection="1">
      <alignment vertical="center" shrinkToFit="1"/>
      <protection locked="0"/>
    </xf>
    <xf numFmtId="178" fontId="8" fillId="0" borderId="78" xfId="0" applyNumberFormat="1" applyFont="1" applyBorder="1" applyAlignment="1" applyProtection="1">
      <alignment vertical="center" shrinkToFit="1"/>
    </xf>
    <xf numFmtId="178" fontId="8" fillId="0" borderId="34" xfId="0" applyNumberFormat="1" applyFont="1" applyBorder="1" applyAlignment="1" applyProtection="1">
      <alignment vertical="center" shrinkToFit="1"/>
    </xf>
    <xf numFmtId="178" fontId="8" fillId="0" borderId="93" xfId="0" applyNumberFormat="1" applyFont="1" applyBorder="1" applyAlignment="1" applyProtection="1">
      <alignment vertical="center" shrinkToFit="1"/>
    </xf>
    <xf numFmtId="178" fontId="8" fillId="0" borderId="55" xfId="0" applyNumberFormat="1" applyFont="1" applyBorder="1" applyAlignment="1" applyProtection="1">
      <alignment vertical="center" shrinkToFit="1"/>
    </xf>
    <xf numFmtId="178" fontId="8" fillId="0" borderId="161" xfId="0" applyNumberFormat="1" applyFont="1" applyBorder="1" applyAlignment="1" applyProtection="1">
      <alignment vertical="center" shrinkToFit="1"/>
    </xf>
    <xf numFmtId="0" fontId="0" fillId="2" borderId="35" xfId="0" applyFill="1" applyBorder="1" applyAlignment="1" applyProtection="1">
      <alignment vertical="center" shrinkToFit="1"/>
      <protection locked="0"/>
    </xf>
    <xf numFmtId="0" fontId="0" fillId="2" borderId="146" xfId="0" applyFill="1" applyBorder="1" applyAlignment="1" applyProtection="1">
      <alignment vertical="center" shrinkToFit="1"/>
      <protection locked="0"/>
    </xf>
    <xf numFmtId="189" fontId="10" fillId="2" borderId="25" xfId="0" applyNumberFormat="1" applyFont="1" applyFill="1" applyBorder="1" applyAlignment="1" applyProtection="1">
      <alignment vertical="center" shrinkToFit="1"/>
      <protection locked="0"/>
    </xf>
    <xf numFmtId="189" fontId="0" fillId="2" borderId="51" xfId="0" applyNumberFormat="1" applyFill="1" applyBorder="1" applyAlignment="1" applyProtection="1">
      <alignment vertical="center" shrinkToFit="1"/>
      <protection locked="0"/>
    </xf>
    <xf numFmtId="178" fontId="8" fillId="0" borderId="25" xfId="0" applyNumberFormat="1" applyFont="1" applyBorder="1" applyAlignment="1" applyProtection="1">
      <alignment vertical="center" shrinkToFit="1"/>
    </xf>
    <xf numFmtId="178" fontId="8" fillId="0" borderId="35" xfId="0" applyNumberFormat="1" applyFont="1" applyBorder="1" applyAlignment="1" applyProtection="1">
      <alignment vertical="center" shrinkToFit="1"/>
    </xf>
    <xf numFmtId="178" fontId="8" fillId="0" borderId="146" xfId="0" applyNumberFormat="1" applyFont="1" applyBorder="1" applyAlignment="1" applyProtection="1">
      <alignment vertical="center" shrinkToFit="1"/>
    </xf>
    <xf numFmtId="0" fontId="10" fillId="0" borderId="74" xfId="0" applyFont="1" applyBorder="1" applyAlignment="1" applyProtection="1">
      <alignment horizontal="distributed" vertical="center" shrinkToFit="1"/>
    </xf>
    <xf numFmtId="0" fontId="10" fillId="0" borderId="34" xfId="0" applyFont="1" applyBorder="1" applyAlignment="1" applyProtection="1">
      <alignment horizontal="distributed" vertical="center" shrinkToFit="1"/>
    </xf>
    <xf numFmtId="0" fontId="10" fillId="0" borderId="67" xfId="0" applyFont="1" applyBorder="1" applyAlignment="1" applyProtection="1">
      <alignment horizontal="distributed" vertical="center" shrinkToFit="1"/>
    </xf>
    <xf numFmtId="189" fontId="10" fillId="2" borderId="88" xfId="0" applyNumberFormat="1" applyFont="1" applyFill="1" applyBorder="1" applyAlignment="1" applyProtection="1">
      <alignment vertical="center" shrinkToFit="1"/>
      <protection locked="0"/>
    </xf>
    <xf numFmtId="189" fontId="0" fillId="2" borderId="76" xfId="0" applyNumberFormat="1" applyFill="1" applyBorder="1" applyAlignment="1" applyProtection="1">
      <alignment vertical="center" shrinkToFit="1"/>
      <protection locked="0"/>
    </xf>
    <xf numFmtId="0" fontId="10" fillId="0" borderId="85" xfId="0" applyFont="1" applyBorder="1" applyAlignment="1" applyProtection="1">
      <alignment horizontal="distributed" vertical="center" shrinkToFit="1"/>
    </xf>
    <xf numFmtId="0" fontId="38" fillId="0" borderId="1" xfId="0" applyFont="1" applyBorder="1" applyAlignment="1" applyProtection="1">
      <alignment horizontal="distributed" vertical="center"/>
    </xf>
    <xf numFmtId="0" fontId="10" fillId="0" borderId="2" xfId="0" applyFont="1" applyBorder="1" applyAlignment="1" applyProtection="1">
      <alignment horizontal="distributed" vertical="center"/>
    </xf>
    <xf numFmtId="0" fontId="10" fillId="0" borderId="50" xfId="0" applyFont="1" applyBorder="1" applyAlignment="1" applyProtection="1">
      <alignment horizontal="distributed" vertical="center"/>
    </xf>
    <xf numFmtId="0" fontId="10" fillId="0" borderId="87" xfId="0" applyFont="1" applyBorder="1" applyAlignment="1" applyProtection="1">
      <alignment horizontal="distributed" vertical="center"/>
    </xf>
    <xf numFmtId="0" fontId="10" fillId="0" borderId="0" xfId="0" applyFont="1" applyBorder="1" applyAlignment="1" applyProtection="1">
      <alignment horizontal="distributed" vertical="center"/>
    </xf>
    <xf numFmtId="0" fontId="10" fillId="0" borderId="54" xfId="0" applyFont="1" applyBorder="1" applyAlignment="1" applyProtection="1">
      <alignment horizontal="distributed" vertical="center"/>
    </xf>
    <xf numFmtId="0" fontId="38" fillId="0" borderId="2" xfId="0" applyFont="1" applyBorder="1" applyAlignment="1" applyProtection="1">
      <alignment horizontal="distributed" vertical="center"/>
    </xf>
    <xf numFmtId="0" fontId="10" fillId="0" borderId="3" xfId="0" applyFont="1" applyBorder="1" applyAlignment="1" applyProtection="1">
      <alignment horizontal="distributed" vertical="center"/>
    </xf>
    <xf numFmtId="0" fontId="10" fillId="0" borderId="61" xfId="0" applyFont="1" applyBorder="1" applyAlignment="1" applyProtection="1">
      <alignment horizontal="distributed" vertical="center"/>
    </xf>
    <xf numFmtId="0" fontId="10" fillId="0" borderId="15" xfId="0" applyFont="1" applyBorder="1" applyAlignment="1" applyProtection="1">
      <alignment horizontal="distributed" vertical="center"/>
    </xf>
    <xf numFmtId="0" fontId="10" fillId="0" borderId="62" xfId="0" applyFont="1" applyBorder="1" applyAlignment="1" applyProtection="1">
      <alignment horizontal="distributed" vertical="center"/>
    </xf>
    <xf numFmtId="0" fontId="10" fillId="0" borderId="13" xfId="0" applyFont="1" applyBorder="1" applyAlignment="1" applyProtection="1">
      <alignment horizontal="distributed" vertical="center"/>
    </xf>
    <xf numFmtId="0" fontId="38" fillId="0" borderId="0" xfId="0" applyFont="1" applyFill="1" applyAlignment="1" applyProtection="1">
      <alignment shrinkToFit="1"/>
      <protection locked="0"/>
    </xf>
    <xf numFmtId="0" fontId="10" fillId="0" borderId="0" xfId="0" applyFont="1" applyFill="1" applyAlignment="1" applyProtection="1">
      <alignment shrinkToFit="1"/>
      <protection locked="0"/>
    </xf>
    <xf numFmtId="0" fontId="0" fillId="0" borderId="0" xfId="0" applyAlignment="1" applyProtection="1">
      <alignment horizontal="distributed"/>
    </xf>
    <xf numFmtId="0" fontId="0" fillId="0" borderId="0" xfId="0" applyAlignment="1" applyProtection="1"/>
    <xf numFmtId="0" fontId="0" fillId="2" borderId="88" xfId="0" applyFill="1" applyBorder="1" applyAlignment="1" applyProtection="1">
      <alignment vertical="center" shrinkToFit="1"/>
      <protection locked="0"/>
    </xf>
    <xf numFmtId="0" fontId="10" fillId="0" borderId="196" xfId="0" applyFont="1" applyBorder="1" applyAlignment="1" applyProtection="1">
      <alignment horizontal="center" vertical="center" shrinkToFit="1"/>
    </xf>
    <xf numFmtId="0" fontId="10" fillId="0" borderId="13" xfId="0" applyFont="1" applyBorder="1" applyAlignment="1" applyProtection="1">
      <alignment horizontal="center" vertical="center" shrinkToFit="1"/>
    </xf>
    <xf numFmtId="191" fontId="10" fillId="6" borderId="174" xfId="0" applyNumberFormat="1" applyFont="1" applyFill="1" applyBorder="1" applyAlignment="1" applyProtection="1">
      <alignment horizontal="center" vertical="center" shrinkToFit="1"/>
      <protection locked="0"/>
    </xf>
    <xf numFmtId="191" fontId="10" fillId="6" borderId="80" xfId="0" applyNumberFormat="1" applyFont="1" applyFill="1" applyBorder="1" applyAlignment="1" applyProtection="1">
      <alignment horizontal="center" vertical="center" shrinkToFit="1"/>
      <protection locked="0"/>
    </xf>
    <xf numFmtId="0" fontId="45" fillId="2" borderId="46" xfId="0" applyFont="1" applyFill="1" applyBorder="1" applyAlignment="1" applyProtection="1">
      <alignment horizontal="center" vertical="center" shrinkToFit="1"/>
      <protection locked="0"/>
    </xf>
    <xf numFmtId="0" fontId="0" fillId="0" borderId="62" xfId="0" applyBorder="1" applyAlignment="1" applyProtection="1">
      <alignment horizontal="distributed" vertical="center" shrinkToFit="1"/>
    </xf>
    <xf numFmtId="0" fontId="10" fillId="0" borderId="177" xfId="0" applyFont="1" applyBorder="1" applyAlignment="1" applyProtection="1">
      <alignment horizontal="distributed" vertical="distributed"/>
    </xf>
    <xf numFmtId="0" fontId="10" fillId="0" borderId="31" xfId="0" applyFont="1" applyBorder="1" applyAlignment="1" applyProtection="1">
      <alignment horizontal="distributed" vertical="distributed"/>
    </xf>
    <xf numFmtId="0" fontId="10" fillId="0" borderId="76" xfId="0" applyFont="1" applyBorder="1" applyAlignment="1" applyProtection="1">
      <alignment horizontal="distributed" vertical="distributed"/>
    </xf>
    <xf numFmtId="0" fontId="10" fillId="2" borderId="102" xfId="0" applyFont="1" applyFill="1" applyBorder="1" applyAlignment="1" applyProtection="1">
      <alignment horizontal="center" vertical="center" shrinkToFit="1"/>
      <protection locked="0"/>
    </xf>
    <xf numFmtId="178" fontId="10" fillId="2" borderId="76" xfId="0" applyNumberFormat="1" applyFont="1" applyFill="1" applyBorder="1" applyAlignment="1" applyProtection="1">
      <alignment vertical="center" shrinkToFit="1"/>
      <protection locked="0"/>
    </xf>
    <xf numFmtId="178" fontId="10" fillId="2" borderId="25" xfId="0" applyNumberFormat="1" applyFont="1" applyFill="1" applyBorder="1" applyAlignment="1" applyProtection="1">
      <alignment vertical="center" shrinkToFit="1"/>
      <protection locked="0"/>
    </xf>
    <xf numFmtId="178" fontId="0" fillId="2" borderId="51" xfId="0" applyNumberFormat="1" applyFill="1" applyBorder="1" applyAlignment="1" applyProtection="1">
      <alignment vertical="center" shrinkToFit="1"/>
      <protection locked="0"/>
    </xf>
    <xf numFmtId="0" fontId="38" fillId="0" borderId="0" xfId="0" applyFont="1" applyFill="1" applyBorder="1" applyAlignment="1" applyProtection="1">
      <alignment shrinkToFit="1"/>
      <protection locked="0"/>
    </xf>
    <xf numFmtId="0" fontId="10" fillId="0" borderId="0" xfId="0" applyFont="1" applyFill="1" applyBorder="1" applyAlignment="1" applyProtection="1">
      <alignment shrinkToFit="1"/>
      <protection locked="0"/>
    </xf>
    <xf numFmtId="0" fontId="38" fillId="0" borderId="87" xfId="0" applyFont="1" applyBorder="1" applyAlignment="1" applyProtection="1">
      <alignment horizontal="distributed" vertical="center"/>
    </xf>
    <xf numFmtId="0" fontId="38" fillId="0" borderId="0" xfId="0" applyFont="1" applyBorder="1" applyAlignment="1" applyProtection="1">
      <alignment horizontal="distributed" vertical="center"/>
    </xf>
    <xf numFmtId="0" fontId="10" fillId="6" borderId="31" xfId="0" applyFont="1" applyFill="1" applyBorder="1" applyAlignment="1" applyProtection="1">
      <alignment vertical="center" shrinkToFit="1"/>
      <protection locked="0"/>
    </xf>
    <xf numFmtId="178" fontId="10" fillId="2" borderId="78" xfId="0" applyNumberFormat="1" applyFont="1" applyFill="1" applyBorder="1" applyAlignment="1" applyProtection="1">
      <alignment vertical="center" shrinkToFit="1"/>
      <protection locked="0"/>
    </xf>
    <xf numFmtId="178" fontId="0" fillId="2" borderId="67" xfId="0" applyNumberFormat="1" applyFill="1" applyBorder="1" applyAlignment="1" applyProtection="1">
      <alignment vertical="center" shrinkToFit="1"/>
      <protection locked="0"/>
    </xf>
    <xf numFmtId="191" fontId="10" fillId="2" borderId="104" xfId="0" applyNumberFormat="1" applyFont="1" applyFill="1" applyBorder="1" applyAlignment="1" applyProtection="1">
      <alignment horizontal="center" vertical="center" shrinkToFit="1"/>
      <protection locked="0"/>
    </xf>
    <xf numFmtId="191" fontId="10" fillId="2" borderId="51" xfId="0" applyNumberFormat="1" applyFont="1" applyFill="1" applyBorder="1" applyAlignment="1" applyProtection="1">
      <alignment horizontal="center" vertical="center" shrinkToFit="1"/>
      <protection locked="0"/>
    </xf>
    <xf numFmtId="0" fontId="0" fillId="2" borderId="32" xfId="0" applyFont="1" applyFill="1" applyBorder="1" applyAlignment="1" applyProtection="1">
      <alignment horizontal="center" vertical="center" shrinkToFit="1"/>
      <protection locked="0"/>
    </xf>
    <xf numFmtId="0" fontId="0" fillId="2" borderId="88" xfId="0" applyFont="1" applyFill="1" applyBorder="1" applyAlignment="1" applyProtection="1">
      <alignment horizontal="center" vertical="center" shrinkToFit="1"/>
      <protection locked="0"/>
    </xf>
    <xf numFmtId="0" fontId="0" fillId="2" borderId="177" xfId="0" applyFont="1" applyFill="1" applyBorder="1" applyAlignment="1" applyProtection="1">
      <alignment horizontal="center" vertical="center" shrinkToFit="1"/>
      <protection locked="0"/>
    </xf>
    <xf numFmtId="0" fontId="0" fillId="2" borderId="31" xfId="0" applyFont="1" applyFill="1" applyBorder="1" applyAlignment="1" applyProtection="1">
      <alignment horizontal="center" vertical="center" shrinkToFit="1"/>
      <protection locked="0"/>
    </xf>
    <xf numFmtId="0" fontId="10" fillId="0" borderId="80" xfId="0" applyFont="1" applyBorder="1" applyAlignment="1" applyProtection="1">
      <alignment horizontal="center" vertical="center" shrinkToFit="1"/>
    </xf>
    <xf numFmtId="0" fontId="10" fillId="2" borderId="98" xfId="0" applyFont="1" applyFill="1" applyBorder="1" applyAlignment="1" applyProtection="1">
      <alignment horizontal="center" vertical="center" shrinkToFit="1"/>
      <protection locked="0"/>
    </xf>
    <xf numFmtId="0" fontId="38" fillId="0" borderId="0" xfId="0" applyFont="1" applyFill="1" applyAlignment="1" applyProtection="1">
      <alignment vertical="center" shrinkToFit="1"/>
      <protection locked="0"/>
    </xf>
    <xf numFmtId="0" fontId="10" fillId="0" borderId="0" xfId="0" applyFont="1" applyFill="1" applyAlignment="1" applyProtection="1">
      <alignment vertical="center" shrinkToFit="1"/>
      <protection locked="0"/>
    </xf>
    <xf numFmtId="0" fontId="0" fillId="2" borderId="112" xfId="0" applyFont="1" applyFill="1" applyBorder="1" applyAlignment="1" applyProtection="1">
      <alignment horizontal="center" vertical="center" shrinkToFit="1"/>
      <protection locked="0"/>
    </xf>
    <xf numFmtId="0" fontId="0" fillId="2" borderId="25" xfId="0" applyFont="1" applyFill="1" applyBorder="1" applyAlignment="1" applyProtection="1">
      <alignment horizontal="center" vertical="center" shrinkToFit="1"/>
      <protection locked="0"/>
    </xf>
    <xf numFmtId="0" fontId="0" fillId="2" borderId="110" xfId="0" applyFont="1" applyFill="1" applyBorder="1" applyAlignment="1" applyProtection="1">
      <alignment horizontal="center" vertical="center" shrinkToFit="1"/>
      <protection locked="0"/>
    </xf>
    <xf numFmtId="0" fontId="0" fillId="2" borderId="35" xfId="0" applyFont="1" applyFill="1" applyBorder="1" applyAlignment="1" applyProtection="1">
      <alignment horizontal="center" vertical="center" shrinkToFit="1"/>
      <protection locked="0"/>
    </xf>
    <xf numFmtId="189" fontId="10" fillId="2" borderId="76" xfId="0" applyNumberFormat="1" applyFont="1" applyFill="1" applyBorder="1" applyAlignment="1" applyProtection="1">
      <alignment vertical="center" shrinkToFit="1"/>
      <protection locked="0"/>
    </xf>
    <xf numFmtId="0" fontId="0" fillId="2" borderId="35" xfId="0" applyFont="1" applyFill="1" applyBorder="1" applyAlignment="1" applyProtection="1">
      <alignment vertical="center" shrinkToFit="1"/>
      <protection locked="0"/>
    </xf>
    <xf numFmtId="0" fontId="0" fillId="2" borderId="146" xfId="0" applyFont="1" applyFill="1" applyBorder="1" applyAlignment="1" applyProtection="1">
      <alignment vertical="center" shrinkToFit="1"/>
      <protection locked="0"/>
    </xf>
    <xf numFmtId="0" fontId="10" fillId="2" borderId="161" xfId="0" applyFont="1" applyFill="1" applyBorder="1" applyAlignment="1" applyProtection="1">
      <alignment vertical="center" shrinkToFit="1"/>
      <protection locked="0"/>
    </xf>
    <xf numFmtId="0" fontId="10" fillId="2" borderId="112" xfId="0" applyFont="1" applyFill="1" applyBorder="1" applyAlignment="1" applyProtection="1">
      <alignment horizontal="center" vertical="center" shrinkToFit="1"/>
      <protection locked="0"/>
    </xf>
    <xf numFmtId="0" fontId="10" fillId="2" borderId="25" xfId="0" applyFont="1" applyFill="1" applyBorder="1" applyAlignment="1" applyProtection="1">
      <alignment horizontal="center" vertical="center" shrinkToFit="1"/>
      <protection locked="0"/>
    </xf>
    <xf numFmtId="0" fontId="45" fillId="2" borderId="25" xfId="0" applyFont="1" applyFill="1" applyBorder="1" applyAlignment="1" applyProtection="1">
      <alignment horizontal="center" vertical="center" shrinkToFit="1"/>
      <protection locked="0"/>
    </xf>
    <xf numFmtId="0" fontId="10" fillId="2" borderId="115" xfId="0" applyFont="1" applyFill="1" applyBorder="1" applyAlignment="1" applyProtection="1">
      <alignment horizontal="center" vertical="center" shrinkToFit="1"/>
      <protection locked="0"/>
    </xf>
    <xf numFmtId="0" fontId="10" fillId="2" borderId="193" xfId="0" applyFont="1" applyFill="1" applyBorder="1" applyAlignment="1" applyProtection="1">
      <alignment horizontal="center" vertical="center" shrinkToFit="1"/>
      <protection locked="0"/>
    </xf>
    <xf numFmtId="189" fontId="10" fillId="2" borderId="67" xfId="0" applyNumberFormat="1" applyFont="1" applyFill="1" applyBorder="1" applyAlignment="1" applyProtection="1">
      <alignment vertical="center" shrinkToFit="1"/>
      <protection locked="0"/>
    </xf>
    <xf numFmtId="0" fontId="0" fillId="2" borderId="74" xfId="0" applyFont="1" applyFill="1" applyBorder="1" applyAlignment="1" applyProtection="1">
      <alignment horizontal="center" vertical="center" shrinkToFit="1"/>
      <protection locked="0"/>
    </xf>
    <xf numFmtId="0" fontId="0" fillId="2" borderId="98" xfId="0" applyFont="1" applyFill="1" applyBorder="1" applyAlignment="1" applyProtection="1">
      <alignment horizontal="center" vertical="center" shrinkToFit="1"/>
      <protection locked="0"/>
    </xf>
    <xf numFmtId="0" fontId="60" fillId="2" borderId="177" xfId="0" applyFont="1" applyFill="1" applyBorder="1" applyAlignment="1" applyProtection="1">
      <alignment horizontal="center" vertical="center" shrinkToFit="1"/>
      <protection locked="0"/>
    </xf>
    <xf numFmtId="0" fontId="60" fillId="2" borderId="31" xfId="0" applyFont="1" applyFill="1" applyBorder="1" applyAlignment="1" applyProtection="1">
      <alignment horizontal="center" vertical="center" shrinkToFit="1"/>
      <protection locked="0"/>
    </xf>
    <xf numFmtId="0" fontId="0" fillId="2" borderId="33" xfId="0" applyFont="1" applyFill="1" applyBorder="1" applyAlignment="1" applyProtection="1">
      <alignment horizontal="center" vertical="center" shrinkToFit="1"/>
      <protection locked="0"/>
    </xf>
    <xf numFmtId="0" fontId="0" fillId="2" borderId="78" xfId="0" applyFont="1" applyFill="1" applyBorder="1" applyAlignment="1" applyProtection="1">
      <alignment horizontal="center" vertical="center" shrinkToFit="1"/>
      <protection locked="0"/>
    </xf>
    <xf numFmtId="0" fontId="60" fillId="2" borderId="110" xfId="0" applyFont="1" applyFill="1" applyBorder="1" applyAlignment="1" applyProtection="1">
      <alignment horizontal="center" vertical="center" shrinkToFit="1"/>
      <protection locked="0"/>
    </xf>
    <xf numFmtId="0" fontId="60" fillId="2" borderId="35" xfId="0" applyFont="1" applyFill="1" applyBorder="1" applyAlignment="1" applyProtection="1">
      <alignment horizontal="center" vertical="center" shrinkToFit="1"/>
      <protection locked="0"/>
    </xf>
    <xf numFmtId="0" fontId="14" fillId="2" borderId="177" xfId="0" applyFont="1" applyFill="1" applyBorder="1" applyAlignment="1" applyProtection="1">
      <alignment horizontal="center" vertical="center" wrapText="1" shrinkToFit="1"/>
      <protection locked="0"/>
    </xf>
    <xf numFmtId="0" fontId="14" fillId="2" borderId="31" xfId="0" applyFont="1" applyFill="1" applyBorder="1" applyAlignment="1" applyProtection="1">
      <alignment horizontal="center" vertical="center" shrinkToFit="1"/>
      <protection locked="0"/>
    </xf>
    <xf numFmtId="191" fontId="60" fillId="2" borderId="104" xfId="0" applyNumberFormat="1" applyFont="1" applyFill="1" applyBorder="1" applyAlignment="1" applyProtection="1">
      <alignment horizontal="center" vertical="center" shrinkToFit="1"/>
      <protection locked="0"/>
    </xf>
    <xf numFmtId="191" fontId="60" fillId="2" borderId="51" xfId="0" applyNumberFormat="1" applyFont="1" applyFill="1" applyBorder="1" applyAlignment="1" applyProtection="1">
      <alignment horizontal="center" vertical="center" shrinkToFit="1"/>
      <protection locked="0"/>
    </xf>
    <xf numFmtId="191" fontId="10" fillId="6" borderId="105" xfId="0" applyNumberFormat="1" applyFont="1" applyFill="1" applyBorder="1" applyAlignment="1" applyProtection="1">
      <alignment horizontal="center" vertical="center" shrinkToFit="1"/>
      <protection locked="0"/>
    </xf>
    <xf numFmtId="191" fontId="10" fillId="6" borderId="67" xfId="0" applyNumberFormat="1" applyFont="1" applyFill="1" applyBorder="1" applyAlignment="1" applyProtection="1">
      <alignment horizontal="center" vertical="center" shrinkToFit="1"/>
      <protection locked="0"/>
    </xf>
    <xf numFmtId="191" fontId="10" fillId="6" borderId="104" xfId="0" applyNumberFormat="1" applyFont="1" applyFill="1" applyBorder="1" applyAlignment="1" applyProtection="1">
      <alignment horizontal="center" vertical="center" shrinkToFit="1"/>
      <protection locked="0"/>
    </xf>
    <xf numFmtId="191" fontId="10" fillId="6" borderId="51" xfId="0" applyNumberFormat="1" applyFont="1" applyFill="1" applyBorder="1" applyAlignment="1" applyProtection="1">
      <alignment horizontal="center" vertical="center" shrinkToFit="1"/>
      <protection locked="0"/>
    </xf>
    <xf numFmtId="191" fontId="60" fillId="6" borderId="99" xfId="0" applyNumberFormat="1" applyFont="1" applyFill="1" applyBorder="1" applyAlignment="1" applyProtection="1">
      <alignment horizontal="center" vertical="center" shrinkToFit="1"/>
      <protection locked="0"/>
    </xf>
    <xf numFmtId="191" fontId="60" fillId="6" borderId="76" xfId="0" applyNumberFormat="1" applyFont="1" applyFill="1" applyBorder="1" applyAlignment="1" applyProtection="1">
      <alignment horizontal="center" vertical="center" shrinkToFit="1"/>
      <protection locked="0"/>
    </xf>
    <xf numFmtId="191" fontId="60" fillId="6" borderId="104" xfId="0" applyNumberFormat="1" applyFont="1" applyFill="1" applyBorder="1" applyAlignment="1" applyProtection="1">
      <alignment horizontal="center" vertical="center" shrinkToFit="1"/>
      <protection locked="0"/>
    </xf>
    <xf numFmtId="191" fontId="60" fillId="6" borderId="51" xfId="0" applyNumberFormat="1" applyFont="1" applyFill="1" applyBorder="1" applyAlignment="1" applyProtection="1">
      <alignment horizontal="center" vertical="center" shrinkToFit="1"/>
      <protection locked="0"/>
    </xf>
    <xf numFmtId="178" fontId="10" fillId="2" borderId="174" xfId="0" applyNumberFormat="1" applyFont="1" applyFill="1" applyBorder="1" applyAlignment="1" applyProtection="1">
      <alignment horizontal="center" vertical="center" shrinkToFit="1"/>
      <protection locked="0"/>
    </xf>
    <xf numFmtId="178" fontId="10" fillId="2" borderId="80" xfId="0" applyNumberFormat="1" applyFont="1" applyFill="1" applyBorder="1" applyAlignment="1" applyProtection="1">
      <alignment horizontal="center" vertical="center" shrinkToFit="1"/>
      <protection locked="0"/>
    </xf>
    <xf numFmtId="178" fontId="10" fillId="2" borderId="99" xfId="0" applyNumberFormat="1" applyFont="1" applyFill="1" applyBorder="1" applyAlignment="1" applyProtection="1">
      <alignment horizontal="center" vertical="center" shrinkToFit="1"/>
      <protection locked="0"/>
    </xf>
    <xf numFmtId="178" fontId="10" fillId="2" borderId="76" xfId="0" applyNumberFormat="1" applyFont="1" applyFill="1" applyBorder="1" applyAlignment="1" applyProtection="1">
      <alignment horizontal="center" vertical="center" shrinkToFit="1"/>
      <protection locked="0"/>
    </xf>
    <xf numFmtId="176" fontId="10" fillId="2" borderId="99" xfId="0" applyNumberFormat="1" applyFont="1" applyFill="1" applyBorder="1" applyAlignment="1" applyProtection="1">
      <alignment horizontal="center" vertical="center" shrinkToFit="1"/>
      <protection locked="0"/>
    </xf>
    <xf numFmtId="176" fontId="10" fillId="2" borderId="76" xfId="0" applyNumberFormat="1" applyFont="1" applyFill="1" applyBorder="1" applyAlignment="1" applyProtection="1">
      <alignment horizontal="center" vertical="center" shrinkToFit="1"/>
      <protection locked="0"/>
    </xf>
    <xf numFmtId="178" fontId="10" fillId="2" borderId="100" xfId="0" applyNumberFormat="1" applyFont="1" applyFill="1" applyBorder="1" applyAlignment="1" applyProtection="1">
      <alignment horizontal="center" vertical="center" shrinkToFit="1"/>
      <protection locked="0"/>
    </xf>
    <xf numFmtId="178" fontId="10" fillId="2" borderId="52" xfId="0" applyNumberFormat="1" applyFont="1" applyFill="1" applyBorder="1" applyAlignment="1" applyProtection="1">
      <alignment horizontal="center" vertical="center" shrinkToFit="1"/>
      <protection locked="0"/>
    </xf>
    <xf numFmtId="176" fontId="10" fillId="2" borderId="105" xfId="0" applyNumberFormat="1" applyFont="1" applyFill="1" applyBorder="1" applyAlignment="1" applyProtection="1">
      <alignment horizontal="center" vertical="center" shrinkToFit="1"/>
      <protection locked="0"/>
    </xf>
    <xf numFmtId="176" fontId="10" fillId="2" borderId="67" xfId="0" applyNumberFormat="1" applyFont="1" applyFill="1" applyBorder="1" applyAlignment="1" applyProtection="1">
      <alignment horizontal="center" vertical="center" shrinkToFit="1"/>
      <protection locked="0"/>
    </xf>
    <xf numFmtId="0" fontId="18" fillId="0" borderId="17" xfId="0" applyFont="1" applyBorder="1" applyAlignment="1">
      <alignment vertical="center" shrinkToFit="1"/>
    </xf>
    <xf numFmtId="58" fontId="21" fillId="3" borderId="17" xfId="0" applyNumberFormat="1" applyFont="1" applyFill="1" applyBorder="1" applyAlignment="1">
      <alignment horizontal="left" vertical="center"/>
    </xf>
    <xf numFmtId="0" fontId="0" fillId="0" borderId="17" xfId="0" applyBorder="1" applyAlignment="1"/>
    <xf numFmtId="0" fontId="18" fillId="0" borderId="1" xfId="0" applyFont="1" applyBorder="1" applyAlignment="1">
      <alignment vertical="center"/>
    </xf>
    <xf numFmtId="0" fontId="0" fillId="0" borderId="50" xfId="0" applyBorder="1" applyAlignment="1">
      <alignment vertical="center"/>
    </xf>
    <xf numFmtId="0" fontId="0" fillId="0" borderId="108" xfId="0" applyBorder="1" applyAlignment="1">
      <alignment vertical="center"/>
    </xf>
    <xf numFmtId="0" fontId="0" fillId="0" borderId="53" xfId="0" applyBorder="1" applyAlignment="1">
      <alignment vertical="center"/>
    </xf>
    <xf numFmtId="0" fontId="18" fillId="0" borderId="49" xfId="0" applyFont="1" applyBorder="1" applyAlignment="1">
      <alignment horizontal="center" vertical="center"/>
    </xf>
    <xf numFmtId="0" fontId="0" fillId="0" borderId="30" xfId="0" applyBorder="1" applyAlignment="1">
      <alignment horizontal="center" vertical="center"/>
    </xf>
    <xf numFmtId="0" fontId="18" fillId="0" borderId="49" xfId="0" applyFont="1" applyBorder="1" applyAlignment="1">
      <alignment horizontal="center" vertical="center" shrinkToFit="1"/>
    </xf>
    <xf numFmtId="0" fontId="0" fillId="0" borderId="30" xfId="0" applyBorder="1" applyAlignment="1">
      <alignment horizontal="center" vertical="center" shrinkToFit="1"/>
    </xf>
    <xf numFmtId="0" fontId="18" fillId="0" borderId="1" xfId="0" applyFont="1" applyBorder="1" applyAlignment="1">
      <alignment horizontal="center" vertical="center" wrapText="1"/>
    </xf>
    <xf numFmtId="0" fontId="0" fillId="0" borderId="3" xfId="0" applyBorder="1" applyAlignment="1">
      <alignment wrapText="1"/>
    </xf>
    <xf numFmtId="0" fontId="0" fillId="0" borderId="87" xfId="0" applyBorder="1" applyAlignment="1">
      <alignment wrapText="1"/>
    </xf>
    <xf numFmtId="0" fontId="0" fillId="0" borderId="61" xfId="0" applyBorder="1" applyAlignment="1">
      <alignment wrapText="1"/>
    </xf>
    <xf numFmtId="0" fontId="0" fillId="0" borderId="108" xfId="0" applyBorder="1" applyAlignment="1">
      <alignment wrapText="1"/>
    </xf>
    <xf numFmtId="0" fontId="0" fillId="0" borderId="55" xfId="0" applyBorder="1" applyAlignment="1">
      <alignment wrapText="1"/>
    </xf>
    <xf numFmtId="0" fontId="18" fillId="0" borderId="19" xfId="0" applyFont="1" applyBorder="1" applyAlignment="1">
      <alignment horizontal="center" vertical="center" textRotation="255"/>
    </xf>
    <xf numFmtId="0" fontId="0" fillId="0" borderId="65" xfId="0" applyBorder="1" applyAlignment="1">
      <alignment horizontal="center" vertical="center" textRotation="255"/>
    </xf>
    <xf numFmtId="0" fontId="0" fillId="0" borderId="22" xfId="0" applyBorder="1" applyAlignment="1">
      <alignment horizontal="center" vertical="center" textRotation="255"/>
    </xf>
    <xf numFmtId="0" fontId="18" fillId="0" borderId="1" xfId="0" applyFont="1" applyBorder="1" applyAlignment="1">
      <alignment vertical="center" textRotation="255"/>
    </xf>
    <xf numFmtId="0" fontId="0" fillId="0" borderId="87" xfId="0" applyBorder="1" applyAlignment="1">
      <alignment vertical="center" textRotation="255"/>
    </xf>
    <xf numFmtId="0" fontId="0" fillId="0" borderId="108" xfId="0" applyBorder="1" applyAlignment="1">
      <alignment vertical="center" textRotation="255"/>
    </xf>
    <xf numFmtId="0" fontId="18" fillId="0" borderId="96" xfId="0" applyFont="1" applyBorder="1" applyAlignment="1">
      <alignment horizontal="center" vertical="center" shrinkToFit="1"/>
    </xf>
    <xf numFmtId="0" fontId="0" fillId="0" borderId="94" xfId="0" applyBorder="1" applyAlignment="1">
      <alignment horizontal="center" vertical="center" shrinkToFit="1"/>
    </xf>
    <xf numFmtId="0" fontId="18" fillId="0" borderId="15" xfId="0" applyFont="1" applyBorder="1" applyAlignment="1">
      <alignment horizontal="center" vertical="top"/>
    </xf>
    <xf numFmtId="0" fontId="0" fillId="0" borderId="85" xfId="0" applyBorder="1" applyAlignment="1">
      <alignment horizontal="center" vertical="top"/>
    </xf>
    <xf numFmtId="0" fontId="18" fillId="0" borderId="96" xfId="0" applyFont="1" applyBorder="1" applyAlignment="1">
      <alignment horizontal="center" vertical="center"/>
    </xf>
    <xf numFmtId="0" fontId="0" fillId="0" borderId="94" xfId="0" applyBorder="1" applyAlignment="1">
      <alignment horizontal="center" vertical="center"/>
    </xf>
    <xf numFmtId="0" fontId="18" fillId="0" borderId="69" xfId="0" applyFont="1" applyBorder="1" applyAlignment="1"/>
    <xf numFmtId="0" fontId="18" fillId="0" borderId="57" xfId="0" applyFont="1" applyBorder="1" applyAlignment="1"/>
    <xf numFmtId="0" fontId="18" fillId="0" borderId="41" xfId="0" applyFont="1" applyBorder="1" applyAlignment="1"/>
    <xf numFmtId="0" fontId="18" fillId="0" borderId="86" xfId="0" applyFont="1" applyBorder="1" applyAlignment="1"/>
    <xf numFmtId="0" fontId="18" fillId="0" borderId="7" xfId="0" applyFont="1" applyBorder="1" applyAlignment="1"/>
    <xf numFmtId="0" fontId="18" fillId="0" borderId="81" xfId="0" applyFont="1" applyBorder="1" applyAlignment="1"/>
    <xf numFmtId="0" fontId="18" fillId="0" borderId="49" xfId="0" applyFont="1" applyBorder="1" applyAlignment="1">
      <alignment horizontal="center" vertical="center" textRotation="255" shrinkToFit="1"/>
    </xf>
    <xf numFmtId="0" fontId="0" fillId="0" borderId="4" xfId="0" applyBorder="1" applyAlignment="1">
      <alignment horizontal="center" vertical="center" textRotation="255" shrinkToFit="1"/>
    </xf>
    <xf numFmtId="0" fontId="0" fillId="0" borderId="30" xfId="0" applyBorder="1" applyAlignment="1">
      <alignment horizontal="center" vertical="center" textRotation="255" shrinkToFit="1"/>
    </xf>
    <xf numFmtId="0" fontId="18" fillId="0" borderId="15" xfId="0" applyFont="1" applyBorder="1" applyAlignment="1">
      <alignment horizontal="distributed" vertical="center"/>
    </xf>
    <xf numFmtId="0" fontId="18" fillId="0" borderId="13" xfId="0" applyFont="1" applyBorder="1" applyAlignment="1">
      <alignment horizontal="distributed" vertical="center"/>
    </xf>
    <xf numFmtId="0" fontId="18" fillId="0" borderId="77" xfId="0" applyFont="1" applyBorder="1" applyAlignment="1">
      <alignment horizontal="distributed" vertical="center" shrinkToFit="1"/>
    </xf>
    <xf numFmtId="0" fontId="19" fillId="0" borderId="68" xfId="0" applyFont="1" applyBorder="1" applyAlignment="1">
      <alignment vertical="center" shrinkToFit="1"/>
    </xf>
    <xf numFmtId="0" fontId="18" fillId="0" borderId="77" xfId="0" applyFont="1" applyBorder="1" applyAlignment="1">
      <alignment horizontal="center" vertical="center" textRotation="255"/>
    </xf>
    <xf numFmtId="0" fontId="18" fillId="0" borderId="21" xfId="0" applyFont="1" applyBorder="1" applyAlignment="1">
      <alignment horizontal="center" vertical="center" textRotation="255"/>
    </xf>
    <xf numFmtId="0" fontId="18" fillId="0" borderId="68" xfId="0" applyFont="1" applyBorder="1" applyAlignment="1">
      <alignment horizontal="center" vertical="center" textRotation="255"/>
    </xf>
    <xf numFmtId="0" fontId="18" fillId="0" borderId="15" xfId="0" applyFont="1" applyBorder="1" applyAlignment="1">
      <alignment horizontal="center" vertical="center"/>
    </xf>
    <xf numFmtId="0" fontId="18" fillId="0" borderId="62" xfId="0" applyFont="1" applyBorder="1" applyAlignment="1">
      <alignment vertical="center"/>
    </xf>
    <xf numFmtId="0" fontId="18" fillId="0" borderId="85" xfId="0" applyFont="1" applyBorder="1" applyAlignment="1">
      <alignment vertical="center"/>
    </xf>
    <xf numFmtId="0" fontId="18" fillId="0" borderId="49" xfId="0" applyFont="1" applyBorder="1" applyAlignment="1">
      <alignment horizontal="center" vertical="center" textRotation="255"/>
    </xf>
    <xf numFmtId="0" fontId="0" fillId="0" borderId="4" xfId="0" applyBorder="1" applyAlignment="1">
      <alignment horizontal="center" vertical="center" textRotation="255"/>
    </xf>
    <xf numFmtId="0" fontId="0" fillId="0" borderId="30" xfId="0" applyBorder="1" applyAlignment="1">
      <alignment horizontal="center" vertical="center" textRotation="255"/>
    </xf>
    <xf numFmtId="0" fontId="18" fillId="0" borderId="69" xfId="0" applyFont="1" applyBorder="1" applyAlignment="1">
      <alignment horizontal="center" vertical="center"/>
    </xf>
    <xf numFmtId="0" fontId="18" fillId="0" borderId="57" xfId="0" applyFont="1" applyBorder="1" applyAlignment="1">
      <alignment horizontal="center" vertical="center"/>
    </xf>
    <xf numFmtId="0" fontId="18" fillId="0" borderId="32" xfId="0" applyFont="1" applyBorder="1" applyAlignment="1">
      <alignment horizontal="center" vertical="center"/>
    </xf>
    <xf numFmtId="0" fontId="18" fillId="0" borderId="27" xfId="0" applyFont="1" applyBorder="1" applyAlignment="1">
      <alignment horizontal="center" vertical="center"/>
    </xf>
    <xf numFmtId="0" fontId="18" fillId="0" borderId="33" xfId="0" applyFont="1" applyBorder="1" applyAlignment="1"/>
    <xf numFmtId="0" fontId="18" fillId="0" borderId="75" xfId="0" applyFont="1" applyBorder="1" applyAlignment="1"/>
    <xf numFmtId="0" fontId="18" fillId="0" borderId="75" xfId="0" applyFont="1" applyBorder="1" applyAlignment="1">
      <alignment horizontal="center"/>
    </xf>
    <xf numFmtId="38" fontId="18" fillId="0" borderId="57" xfId="2" applyFont="1" applyBorder="1" applyAlignment="1">
      <alignment horizontal="center" vertical="center"/>
    </xf>
    <xf numFmtId="38" fontId="21" fillId="0" borderId="49" xfId="2" applyFont="1" applyBorder="1" applyAlignment="1" applyProtection="1">
      <alignment horizontal="right" vertical="center" shrinkToFit="1"/>
      <protection hidden="1"/>
    </xf>
    <xf numFmtId="38" fontId="21" fillId="0" borderId="4" xfId="2" applyFont="1" applyBorder="1" applyAlignment="1" applyProtection="1">
      <alignment horizontal="right" vertical="center" shrinkToFit="1"/>
      <protection hidden="1"/>
    </xf>
    <xf numFmtId="0" fontId="8" fillId="0" borderId="93" xfId="0" applyFont="1" applyBorder="1" applyAlignment="1" applyProtection="1">
      <alignment horizontal="right" vertical="center" shrinkToFit="1"/>
      <protection hidden="1"/>
    </xf>
    <xf numFmtId="38" fontId="22" fillId="0" borderId="96" xfId="2" applyFont="1" applyBorder="1" applyAlignment="1">
      <alignment horizontal="center" vertical="center" shrinkToFit="1"/>
    </xf>
    <xf numFmtId="0" fontId="0" fillId="0" borderId="90" xfId="0" applyBorder="1" applyAlignment="1">
      <alignment horizontal="center" vertical="center" shrinkToFit="1"/>
    </xf>
    <xf numFmtId="38" fontId="18" fillId="0" borderId="49" xfId="2" applyFont="1" applyBorder="1" applyAlignment="1">
      <alignment horizontal="center" vertical="center"/>
    </xf>
    <xf numFmtId="38" fontId="18" fillId="0" borderId="4" xfId="2" applyFont="1" applyBorder="1" applyAlignment="1">
      <alignment horizontal="center" vertical="center"/>
    </xf>
    <xf numFmtId="38" fontId="18" fillId="0" borderId="30" xfId="2" applyFont="1" applyBorder="1" applyAlignment="1">
      <alignment horizontal="center" vertical="center"/>
    </xf>
    <xf numFmtId="38" fontId="18" fillId="0" borderId="142" xfId="2" applyFont="1" applyBorder="1" applyAlignment="1">
      <alignment horizontal="center" vertical="center" textRotation="255"/>
    </xf>
    <xf numFmtId="38" fontId="18" fillId="0" borderId="160" xfId="2" applyFont="1" applyBorder="1" applyAlignment="1">
      <alignment horizontal="center" vertical="center" textRotation="255"/>
    </xf>
    <xf numFmtId="38" fontId="18" fillId="0" borderId="113" xfId="2" applyFont="1" applyBorder="1" applyAlignment="1">
      <alignment horizontal="center" vertical="center" textRotation="255"/>
    </xf>
    <xf numFmtId="0" fontId="18" fillId="2" borderId="26" xfId="0" applyFont="1" applyFill="1" applyBorder="1" applyAlignment="1" applyProtection="1">
      <alignment vertical="center"/>
      <protection locked="0"/>
    </xf>
    <xf numFmtId="0" fontId="18" fillId="2" borderId="54" xfId="0" applyFont="1" applyFill="1" applyBorder="1" applyAlignment="1" applyProtection="1">
      <alignment vertical="center"/>
      <protection locked="0"/>
    </xf>
    <xf numFmtId="0" fontId="18" fillId="2" borderId="25" xfId="0" applyFont="1" applyFill="1" applyBorder="1" applyAlignment="1" applyProtection="1">
      <alignment vertical="center"/>
      <protection locked="0"/>
    </xf>
    <xf numFmtId="0" fontId="18" fillId="2" borderId="51" xfId="0" applyFont="1" applyFill="1" applyBorder="1" applyAlignment="1" applyProtection="1">
      <alignment vertical="center"/>
      <protection locked="0"/>
    </xf>
    <xf numFmtId="38" fontId="18" fillId="2" borderId="6" xfId="2" applyFont="1" applyFill="1" applyBorder="1" applyAlignment="1" applyProtection="1">
      <alignment horizontal="center" vertical="center" shrinkToFit="1"/>
      <protection locked="0"/>
    </xf>
    <xf numFmtId="0" fontId="18" fillId="2" borderId="27" xfId="0" applyFont="1" applyFill="1" applyBorder="1" applyAlignment="1" applyProtection="1">
      <alignment horizontal="center" vertical="center" shrinkToFit="1"/>
      <protection locked="0"/>
    </xf>
    <xf numFmtId="38" fontId="18" fillId="2" borderId="6" xfId="2" applyFont="1" applyFill="1" applyBorder="1" applyAlignment="1" applyProtection="1">
      <alignment vertical="center" wrapText="1"/>
      <protection locked="0"/>
    </xf>
    <xf numFmtId="0" fontId="18" fillId="2" borderId="27" xfId="0" applyFont="1" applyFill="1" applyBorder="1" applyAlignment="1" applyProtection="1">
      <alignment vertical="center" wrapText="1"/>
      <protection locked="0"/>
    </xf>
    <xf numFmtId="38" fontId="18" fillId="2" borderId="6" xfId="2" applyFont="1" applyFill="1" applyBorder="1" applyAlignment="1" applyProtection="1">
      <alignment vertical="center" shrinkToFit="1"/>
      <protection locked="0"/>
    </xf>
    <xf numFmtId="0" fontId="18" fillId="2" borderId="27" xfId="0" applyFont="1" applyFill="1" applyBorder="1" applyAlignment="1" applyProtection="1">
      <alignment vertical="center" shrinkToFit="1"/>
      <protection locked="0"/>
    </xf>
    <xf numFmtId="191" fontId="18" fillId="2" borderId="7" xfId="2" applyNumberFormat="1" applyFont="1" applyFill="1" applyBorder="1" applyAlignment="1" applyProtection="1">
      <alignment horizontal="center" vertical="center" shrinkToFit="1"/>
      <protection locked="0"/>
    </xf>
    <xf numFmtId="191" fontId="18" fillId="2" borderId="4" xfId="2" applyNumberFormat="1" applyFont="1" applyFill="1" applyBorder="1" applyAlignment="1" applyProtection="1">
      <alignment horizontal="center" vertical="center" shrinkToFit="1"/>
      <protection locked="0"/>
    </xf>
    <xf numFmtId="191" fontId="18" fillId="2" borderId="129" xfId="2" applyNumberFormat="1" applyFont="1" applyFill="1" applyBorder="1" applyAlignment="1" applyProtection="1">
      <alignment horizontal="center" vertical="center" shrinkToFit="1"/>
      <protection locked="0"/>
    </xf>
    <xf numFmtId="10" fontId="18" fillId="2" borderId="5" xfId="1" applyNumberFormat="1" applyFont="1" applyFill="1" applyBorder="1" applyAlignment="1" applyProtection="1">
      <alignment vertical="center" shrinkToFit="1"/>
      <protection locked="0"/>
    </xf>
    <xf numFmtId="10" fontId="18" fillId="2" borderId="39" xfId="1" applyNumberFormat="1" applyFont="1" applyFill="1" applyBorder="1" applyAlignment="1" applyProtection="1">
      <alignment vertical="center" shrinkToFit="1"/>
      <protection locked="0"/>
    </xf>
    <xf numFmtId="0" fontId="18" fillId="0" borderId="6" xfId="0" applyFont="1" applyBorder="1" applyAlignment="1">
      <alignment horizontal="center" vertical="center" shrinkToFit="1"/>
    </xf>
    <xf numFmtId="0" fontId="18" fillId="0" borderId="6" xfId="0" applyFont="1" applyBorder="1" applyAlignment="1">
      <alignment vertical="center" shrinkToFit="1"/>
    </xf>
    <xf numFmtId="0" fontId="18" fillId="0" borderId="27" xfId="0" applyFont="1" applyBorder="1" applyAlignment="1">
      <alignment vertical="center" shrinkToFit="1"/>
    </xf>
    <xf numFmtId="0" fontId="18" fillId="0" borderId="7" xfId="0" applyFont="1" applyBorder="1" applyAlignment="1">
      <alignment vertical="center" shrinkToFit="1"/>
    </xf>
    <xf numFmtId="38" fontId="18" fillId="0" borderId="6" xfId="2" applyFont="1" applyBorder="1" applyAlignment="1">
      <alignment horizontal="center" vertical="center" shrinkToFit="1"/>
    </xf>
    <xf numFmtId="0" fontId="18" fillId="0" borderId="27" xfId="0" applyFont="1" applyBorder="1" applyAlignment="1">
      <alignment horizontal="center" vertical="center" shrinkToFit="1"/>
    </xf>
    <xf numFmtId="0" fontId="18" fillId="0" borderId="7" xfId="0" applyFont="1" applyBorder="1" applyAlignment="1">
      <alignment horizontal="center" vertical="center" shrinkToFit="1"/>
    </xf>
    <xf numFmtId="38" fontId="21" fillId="0" borderId="72" xfId="2" applyFont="1" applyBorder="1" applyAlignment="1" applyProtection="1">
      <alignment horizontal="right" vertical="center" shrinkToFit="1"/>
      <protection hidden="1"/>
    </xf>
    <xf numFmtId="38" fontId="21" fillId="0" borderId="27" xfId="2" applyFont="1" applyBorder="1" applyAlignment="1" applyProtection="1">
      <alignment horizontal="right" vertical="center" shrinkToFit="1"/>
      <protection hidden="1"/>
    </xf>
    <xf numFmtId="38" fontId="21" fillId="0" borderId="75" xfId="2" applyFont="1" applyBorder="1" applyAlignment="1" applyProtection="1">
      <alignment horizontal="right" vertical="center" shrinkToFit="1"/>
      <protection hidden="1"/>
    </xf>
    <xf numFmtId="38" fontId="22" fillId="0" borderId="109" xfId="2" applyFont="1" applyBorder="1" applyAlignment="1">
      <alignment horizontal="center" vertical="center" shrinkToFit="1"/>
    </xf>
    <xf numFmtId="38" fontId="22" fillId="0" borderId="90" xfId="2" applyFont="1" applyBorder="1" applyAlignment="1">
      <alignment horizontal="center" vertical="center" shrinkToFit="1"/>
    </xf>
    <xf numFmtId="38" fontId="22" fillId="0" borderId="94" xfId="2" applyFont="1" applyBorder="1" applyAlignment="1">
      <alignment horizontal="center" vertical="center" shrinkToFit="1"/>
    </xf>
    <xf numFmtId="38" fontId="18" fillId="0" borderId="107" xfId="2" applyFont="1" applyBorder="1" applyAlignment="1">
      <alignment horizontal="center" vertical="center" shrinkToFit="1"/>
    </xf>
    <xf numFmtId="38" fontId="18" fillId="0" borderId="4" xfId="2" applyFont="1" applyBorder="1" applyAlignment="1">
      <alignment horizontal="center" vertical="center" shrinkToFit="1"/>
    </xf>
    <xf numFmtId="38" fontId="18" fillId="0" borderId="30" xfId="2" applyFont="1" applyBorder="1" applyAlignment="1">
      <alignment horizontal="center" vertical="center" shrinkToFit="1"/>
    </xf>
    <xf numFmtId="191" fontId="18" fillId="3" borderId="4" xfId="2" applyNumberFormat="1" applyFont="1" applyFill="1" applyBorder="1" applyAlignment="1" applyProtection="1">
      <alignment horizontal="center" vertical="center" shrinkToFit="1"/>
      <protection locked="0"/>
    </xf>
    <xf numFmtId="0" fontId="0" fillId="3" borderId="4" xfId="0" applyFill="1" applyBorder="1" applyAlignment="1">
      <alignment horizontal="center" vertical="center" shrinkToFit="1"/>
    </xf>
    <xf numFmtId="0" fontId="0" fillId="3" borderId="6" xfId="0" applyFill="1" applyBorder="1" applyAlignment="1">
      <alignment horizontal="center" vertical="center" shrinkToFit="1"/>
    </xf>
    <xf numFmtId="38" fontId="18" fillId="0" borderId="107" xfId="2" applyFont="1" applyBorder="1" applyAlignment="1">
      <alignment horizontal="center" vertical="center" textRotation="255" shrinkToFit="1"/>
    </xf>
    <xf numFmtId="38" fontId="18" fillId="0" borderId="4" xfId="2" applyFont="1" applyBorder="1" applyAlignment="1">
      <alignment horizontal="center" vertical="center" textRotation="255" shrinkToFit="1"/>
    </xf>
    <xf numFmtId="38" fontId="18" fillId="0" borderId="129" xfId="2" applyFont="1" applyBorder="1" applyAlignment="1">
      <alignment horizontal="center" vertical="center" textRotation="255" shrinkToFit="1"/>
    </xf>
    <xf numFmtId="38" fontId="18" fillId="2" borderId="72" xfId="2" applyFont="1" applyFill="1" applyBorder="1" applyAlignment="1" applyProtection="1">
      <alignment horizontal="center" vertical="center" wrapText="1" shrinkToFit="1"/>
      <protection locked="0"/>
    </xf>
    <xf numFmtId="38" fontId="18" fillId="2" borderId="107" xfId="2" applyFont="1" applyFill="1" applyBorder="1" applyAlignment="1" applyProtection="1">
      <alignment horizontal="center" vertical="center" shrinkToFit="1"/>
      <protection locked="0"/>
    </xf>
    <xf numFmtId="0" fontId="18" fillId="2" borderId="4" xfId="0" applyFont="1" applyFill="1" applyBorder="1" applyAlignment="1" applyProtection="1">
      <alignment horizontal="center" vertical="center" shrinkToFit="1"/>
      <protection locked="0"/>
    </xf>
    <xf numFmtId="0" fontId="18" fillId="2" borderId="6" xfId="0" applyFont="1" applyFill="1" applyBorder="1" applyAlignment="1" applyProtection="1">
      <alignment horizontal="center" vertical="center" shrinkToFit="1"/>
      <protection locked="0"/>
    </xf>
    <xf numFmtId="38" fontId="19" fillId="2" borderId="72" xfId="2" applyFont="1" applyFill="1" applyBorder="1" applyAlignment="1" applyProtection="1">
      <alignment vertical="center" wrapText="1"/>
      <protection locked="0"/>
    </xf>
    <xf numFmtId="0" fontId="19" fillId="2" borderId="27" xfId="0" applyFont="1" applyFill="1" applyBorder="1" applyAlignment="1" applyProtection="1">
      <alignment vertical="center" wrapText="1"/>
      <protection locked="0"/>
    </xf>
    <xf numFmtId="191" fontId="18" fillId="2" borderId="6" xfId="2" applyNumberFormat="1" applyFont="1" applyFill="1" applyBorder="1" applyAlignment="1" applyProtection="1">
      <alignment horizontal="center" vertical="center" shrinkToFit="1"/>
      <protection locked="0"/>
    </xf>
    <xf numFmtId="10" fontId="18" fillId="2" borderId="38" xfId="1" applyNumberFormat="1" applyFont="1" applyFill="1" applyBorder="1" applyAlignment="1" applyProtection="1">
      <alignment vertical="center" shrinkToFit="1"/>
      <protection locked="0"/>
    </xf>
    <xf numFmtId="10" fontId="18" fillId="2" borderId="81" xfId="1" applyNumberFormat="1" applyFont="1" applyFill="1" applyBorder="1" applyAlignment="1" applyProtection="1">
      <alignment vertical="center" shrinkToFit="1"/>
      <protection locked="0"/>
    </xf>
    <xf numFmtId="0" fontId="18" fillId="2" borderId="91" xfId="0" applyFont="1" applyFill="1" applyBorder="1" applyAlignment="1" applyProtection="1">
      <alignment vertical="center"/>
      <protection locked="0"/>
    </xf>
    <xf numFmtId="0" fontId="18" fillId="2" borderId="79" xfId="0" applyFont="1" applyFill="1" applyBorder="1" applyAlignment="1" applyProtection="1">
      <alignment vertical="center"/>
      <protection locked="0"/>
    </xf>
    <xf numFmtId="0" fontId="18" fillId="2" borderId="197" xfId="0" applyFont="1" applyFill="1" applyBorder="1" applyAlignment="1" applyProtection="1">
      <alignment vertical="center"/>
      <protection locked="0"/>
    </xf>
    <xf numFmtId="0" fontId="18" fillId="2" borderId="198" xfId="0" applyFont="1" applyFill="1" applyBorder="1" applyAlignment="1" applyProtection="1">
      <alignment vertical="center"/>
      <protection locked="0"/>
    </xf>
    <xf numFmtId="38" fontId="18" fillId="2" borderId="27" xfId="2" applyFont="1" applyFill="1" applyBorder="1" applyAlignment="1" applyProtection="1">
      <alignment horizontal="center" vertical="center" shrinkToFit="1"/>
      <protection locked="0"/>
    </xf>
    <xf numFmtId="0" fontId="18" fillId="2" borderId="56" xfId="0" applyFont="1" applyFill="1" applyBorder="1" applyAlignment="1" applyProtection="1">
      <alignment horizontal="center" vertical="center" shrinkToFit="1"/>
      <protection locked="0"/>
    </xf>
    <xf numFmtId="38" fontId="18" fillId="2" borderId="27" xfId="2" applyFont="1" applyFill="1" applyBorder="1" applyAlignment="1" applyProtection="1">
      <alignment vertical="center" wrapText="1"/>
      <protection locked="0"/>
    </xf>
    <xf numFmtId="0" fontId="18" fillId="2" borderId="56" xfId="0" applyFont="1" applyFill="1" applyBorder="1" applyAlignment="1" applyProtection="1">
      <alignment vertical="center" wrapText="1"/>
      <protection locked="0"/>
    </xf>
    <xf numFmtId="38" fontId="18" fillId="2" borderId="27" xfId="2" applyFont="1" applyFill="1" applyBorder="1" applyAlignment="1" applyProtection="1">
      <alignment vertical="center" shrinkToFit="1"/>
      <protection locked="0"/>
    </xf>
    <xf numFmtId="0" fontId="18" fillId="2" borderId="56" xfId="0" applyFont="1" applyFill="1" applyBorder="1" applyAlignment="1" applyProtection="1">
      <alignment vertical="center" shrinkToFit="1"/>
      <protection locked="0"/>
    </xf>
    <xf numFmtId="194" fontId="18" fillId="2" borderId="49" xfId="2" applyNumberFormat="1" applyFont="1" applyFill="1" applyBorder="1" applyAlignment="1" applyProtection="1">
      <alignment horizontal="center" vertical="center" shrinkToFit="1"/>
      <protection locked="0"/>
    </xf>
    <xf numFmtId="194" fontId="18" fillId="2" borderId="4" xfId="2" applyNumberFormat="1" applyFont="1" applyFill="1" applyBorder="1" applyAlignment="1" applyProtection="1">
      <alignment horizontal="center" vertical="center" shrinkToFit="1"/>
      <protection locked="0"/>
    </xf>
    <xf numFmtId="194" fontId="18" fillId="2" borderId="6" xfId="2" applyNumberFormat="1" applyFont="1" applyFill="1" applyBorder="1" applyAlignment="1" applyProtection="1">
      <alignment horizontal="center" vertical="center" shrinkToFit="1"/>
      <protection locked="0"/>
    </xf>
    <xf numFmtId="38" fontId="22" fillId="3" borderId="72" xfId="2" applyFont="1" applyFill="1" applyBorder="1" applyAlignment="1">
      <alignment horizontal="center" vertical="center" shrinkToFit="1"/>
    </xf>
    <xf numFmtId="0" fontId="22" fillId="3" borderId="27" xfId="0" applyFont="1" applyFill="1" applyBorder="1" applyAlignment="1">
      <alignment horizontal="center" vertical="center" shrinkToFit="1"/>
    </xf>
    <xf numFmtId="0" fontId="22" fillId="3" borderId="75" xfId="0" applyFont="1" applyFill="1" applyBorder="1" applyAlignment="1">
      <alignment horizontal="center" vertical="center" shrinkToFit="1"/>
    </xf>
    <xf numFmtId="38" fontId="22" fillId="3" borderId="109" xfId="2" applyFont="1" applyFill="1" applyBorder="1" applyAlignment="1">
      <alignment horizontal="center" vertical="center" shrinkToFit="1"/>
    </xf>
    <xf numFmtId="38" fontId="22" fillId="3" borderId="90" xfId="2" applyFont="1" applyFill="1" applyBorder="1" applyAlignment="1">
      <alignment horizontal="center" vertical="center" shrinkToFit="1"/>
    </xf>
    <xf numFmtId="38" fontId="22" fillId="3" borderId="94" xfId="2" applyFont="1" applyFill="1" applyBorder="1" applyAlignment="1">
      <alignment horizontal="center" vertical="center" shrinkToFit="1"/>
    </xf>
    <xf numFmtId="38" fontId="21" fillId="3" borderId="72" xfId="2" applyFont="1" applyFill="1" applyBorder="1" applyAlignment="1" applyProtection="1">
      <alignment vertical="center" shrinkToFit="1"/>
      <protection hidden="1"/>
    </xf>
    <xf numFmtId="38" fontId="21" fillId="3" borderId="27" xfId="2" applyFont="1" applyFill="1" applyBorder="1" applyAlignment="1" applyProtection="1">
      <alignment vertical="center" shrinkToFit="1"/>
      <protection hidden="1"/>
    </xf>
    <xf numFmtId="38" fontId="21" fillId="3" borderId="75" xfId="2" applyFont="1" applyFill="1" applyBorder="1" applyAlignment="1" applyProtection="1">
      <alignment vertical="center" shrinkToFit="1"/>
      <protection hidden="1"/>
    </xf>
    <xf numFmtId="38" fontId="22" fillId="3" borderId="168" xfId="2" applyFont="1" applyFill="1" applyBorder="1" applyAlignment="1">
      <alignment horizontal="center" vertical="center" shrinkToFit="1"/>
    </xf>
    <xf numFmtId="0" fontId="22" fillId="3" borderId="163" xfId="0" applyFont="1" applyFill="1" applyBorder="1" applyAlignment="1">
      <alignment horizontal="center" vertical="center" shrinkToFit="1"/>
    </xf>
    <xf numFmtId="0" fontId="22" fillId="3" borderId="26" xfId="0" applyFont="1" applyFill="1" applyBorder="1" applyAlignment="1">
      <alignment horizontal="center" vertical="center" shrinkToFit="1"/>
    </xf>
    <xf numFmtId="0" fontId="22" fillId="3" borderId="54" xfId="0" applyFont="1" applyFill="1" applyBorder="1" applyAlignment="1">
      <alignment horizontal="center" vertical="center" shrinkToFit="1"/>
    </xf>
    <xf numFmtId="0" fontId="22" fillId="3" borderId="93" xfId="0" applyFont="1" applyFill="1" applyBorder="1" applyAlignment="1">
      <alignment horizontal="center" vertical="center" shrinkToFit="1"/>
    </xf>
    <xf numFmtId="0" fontId="22" fillId="3" borderId="53" xfId="0" applyFont="1" applyFill="1" applyBorder="1" applyAlignment="1">
      <alignment horizontal="center" vertical="center" shrinkToFit="1"/>
    </xf>
    <xf numFmtId="38" fontId="22" fillId="3" borderId="107" xfId="2" applyFont="1" applyFill="1" applyBorder="1" applyAlignment="1">
      <alignment horizontal="center" vertical="center" shrinkToFit="1"/>
    </xf>
    <xf numFmtId="38" fontId="22" fillId="3" borderId="4" xfId="2" applyFont="1" applyFill="1" applyBorder="1" applyAlignment="1">
      <alignment horizontal="center" vertical="center" shrinkToFit="1"/>
    </xf>
    <xf numFmtId="38" fontId="22" fillId="3" borderId="30" xfId="2" applyFont="1" applyFill="1" applyBorder="1" applyAlignment="1">
      <alignment horizontal="center" vertical="center" shrinkToFit="1"/>
    </xf>
    <xf numFmtId="191" fontId="18" fillId="3" borderId="107" xfId="2" applyNumberFormat="1" applyFont="1" applyFill="1" applyBorder="1" applyAlignment="1" applyProtection="1">
      <alignment horizontal="center" vertical="center" shrinkToFit="1"/>
      <protection locked="0"/>
    </xf>
    <xf numFmtId="0" fontId="0" fillId="3" borderId="30" xfId="0" applyFill="1" applyBorder="1" applyAlignment="1">
      <alignment horizontal="center" vertical="center" shrinkToFit="1"/>
    </xf>
    <xf numFmtId="10" fontId="18" fillId="2" borderId="81" xfId="1" applyNumberFormat="1" applyFont="1" applyFill="1" applyBorder="1" applyAlignment="1" applyProtection="1">
      <alignment horizontal="center" vertical="center" shrinkToFit="1"/>
      <protection locked="0"/>
    </xf>
    <xf numFmtId="10" fontId="18" fillId="2" borderId="90" xfId="1" applyNumberFormat="1" applyFont="1" applyFill="1" applyBorder="1" applyAlignment="1" applyProtection="1">
      <alignment horizontal="center" vertical="center" shrinkToFit="1"/>
      <protection locked="0"/>
    </xf>
    <xf numFmtId="10" fontId="18" fillId="2" borderId="175" xfId="1" applyNumberFormat="1" applyFont="1" applyFill="1" applyBorder="1" applyAlignment="1" applyProtection="1">
      <alignment horizontal="center" vertical="center" shrinkToFit="1"/>
      <protection locked="0"/>
    </xf>
    <xf numFmtId="10" fontId="18" fillId="2" borderId="42" xfId="1" applyNumberFormat="1" applyFont="1" applyFill="1" applyBorder="1" applyAlignment="1" applyProtection="1">
      <alignment vertical="center" shrinkToFit="1"/>
      <protection locked="0"/>
    </xf>
    <xf numFmtId="38" fontId="18" fillId="0" borderId="49" xfId="2" applyFont="1" applyBorder="1" applyAlignment="1">
      <alignment vertical="center" textRotation="255" shrinkToFit="1"/>
    </xf>
    <xf numFmtId="0" fontId="0" fillId="0" borderId="4" xfId="0" applyBorder="1" applyAlignment="1">
      <alignment vertical="center" textRotation="255" shrinkToFit="1"/>
    </xf>
    <xf numFmtId="0" fontId="0" fillId="0" borderId="4" xfId="0" applyBorder="1" applyAlignment="1"/>
    <xf numFmtId="0" fontId="0" fillId="0" borderId="129" xfId="0" applyBorder="1" applyAlignment="1"/>
    <xf numFmtId="38" fontId="18" fillId="2" borderId="27" xfId="2" applyFont="1" applyFill="1" applyBorder="1" applyAlignment="1" applyProtection="1">
      <alignment horizontal="center" vertical="center" wrapText="1" shrinkToFit="1"/>
      <protection locked="0"/>
    </xf>
    <xf numFmtId="38" fontId="18" fillId="2" borderId="7" xfId="2" applyFont="1" applyFill="1" applyBorder="1" applyAlignment="1" applyProtection="1">
      <alignment horizontal="center" vertical="center" shrinkToFit="1"/>
      <protection locked="0"/>
    </xf>
    <xf numFmtId="10" fontId="18" fillId="2" borderId="41" xfId="1" applyNumberFormat="1" applyFont="1" applyFill="1" applyBorder="1" applyAlignment="1" applyProtection="1">
      <alignment vertical="center" shrinkToFit="1"/>
      <protection locked="0"/>
    </xf>
    <xf numFmtId="0" fontId="28" fillId="0" borderId="17" xfId="0" applyFont="1" applyBorder="1" applyAlignment="1">
      <alignment vertical="center" shrinkToFit="1"/>
    </xf>
    <xf numFmtId="58" fontId="33" fillId="0" borderId="17" xfId="0" applyNumberFormat="1" applyFont="1" applyBorder="1" applyAlignment="1">
      <alignment horizontal="left" vertical="center"/>
    </xf>
    <xf numFmtId="0" fontId="33" fillId="0" borderId="17" xfId="0" applyFont="1" applyBorder="1" applyAlignment="1">
      <alignment horizontal="left" vertical="center"/>
    </xf>
    <xf numFmtId="185" fontId="33" fillId="3" borderId="17" xfId="2" applyNumberFormat="1" applyFont="1" applyFill="1" applyBorder="1" applyAlignment="1" applyProtection="1">
      <alignment vertical="center" shrinkToFit="1"/>
      <protection locked="0"/>
    </xf>
    <xf numFmtId="0" fontId="18" fillId="0" borderId="1" xfId="0" applyFont="1" applyBorder="1" applyAlignment="1">
      <alignment horizontal="center" vertical="center"/>
    </xf>
    <xf numFmtId="0" fontId="0" fillId="0" borderId="2" xfId="0" applyBorder="1" applyAlignment="1">
      <alignment horizontal="center" vertical="center"/>
    </xf>
    <xf numFmtId="0" fontId="0" fillId="0" borderId="50" xfId="0" applyBorder="1" applyAlignment="1">
      <alignment horizontal="center" vertical="center"/>
    </xf>
    <xf numFmtId="0" fontId="0" fillId="0" borderId="87" xfId="0" applyBorder="1" applyAlignment="1">
      <alignment horizontal="center" vertical="center"/>
    </xf>
    <xf numFmtId="0" fontId="0" fillId="0" borderId="0" xfId="0" applyBorder="1" applyAlignment="1">
      <alignment horizontal="center" vertical="center"/>
    </xf>
    <xf numFmtId="0" fontId="0" fillId="0" borderId="54" xfId="0" applyBorder="1" applyAlignment="1">
      <alignment horizontal="center" vertical="center"/>
    </xf>
    <xf numFmtId="0" fontId="0" fillId="0" borderId="108" xfId="0" applyBorder="1" applyAlignment="1">
      <alignment horizontal="center" vertical="center"/>
    </xf>
    <xf numFmtId="0" fontId="0" fillId="0" borderId="17" xfId="0" applyBorder="1" applyAlignment="1">
      <alignment horizontal="center" vertical="center"/>
    </xf>
    <xf numFmtId="0" fontId="0" fillId="0" borderId="53" xfId="0" applyBorder="1" applyAlignment="1">
      <alignment horizontal="center" vertical="center"/>
    </xf>
    <xf numFmtId="0" fontId="29" fillId="0" borderId="49" xfId="0" applyFont="1" applyBorder="1" applyAlignment="1">
      <alignment horizontal="center" vertical="center" textRotation="255" shrinkToFit="1"/>
    </xf>
    <xf numFmtId="0" fontId="0" fillId="0" borderId="4" xfId="0" applyBorder="1" applyAlignment="1">
      <alignment horizontal="center" vertical="center" shrinkToFit="1"/>
    </xf>
    <xf numFmtId="0" fontId="18" fillId="0" borderId="96" xfId="0" applyFont="1" applyBorder="1" applyAlignment="1">
      <alignment horizontal="center" vertical="center" textRotation="255" shrinkToFit="1"/>
    </xf>
    <xf numFmtId="0" fontId="0" fillId="0" borderId="90" xfId="0" applyBorder="1" applyAlignment="1">
      <alignment horizontal="center" vertical="center" textRotation="255" shrinkToFit="1"/>
    </xf>
    <xf numFmtId="0" fontId="0" fillId="0" borderId="94" xfId="0" applyBorder="1" applyAlignment="1">
      <alignment horizontal="center" vertical="center" textRotation="255" shrinkToFit="1"/>
    </xf>
    <xf numFmtId="0" fontId="48" fillId="0" borderId="15" xfId="0" applyFont="1" applyBorder="1" applyAlignment="1">
      <alignment horizontal="center" vertical="center"/>
    </xf>
    <xf numFmtId="0" fontId="48" fillId="0" borderId="62" xfId="0" applyFont="1" applyBorder="1" applyAlignment="1">
      <alignment horizontal="center" vertical="center"/>
    </xf>
    <xf numFmtId="0" fontId="48" fillId="0" borderId="85" xfId="0" applyFont="1" applyBorder="1" applyAlignment="1">
      <alignment horizontal="center" vertical="center"/>
    </xf>
    <xf numFmtId="0" fontId="33" fillId="0" borderId="0" xfId="0" applyFont="1" applyBorder="1" applyAlignment="1">
      <alignment shrinkToFit="1"/>
    </xf>
    <xf numFmtId="0" fontId="19" fillId="0" borderId="11" xfId="0" applyFont="1" applyBorder="1" applyAlignment="1">
      <alignment vertical="center"/>
    </xf>
    <xf numFmtId="0" fontId="19" fillId="0" borderId="24" xfId="0" applyFont="1" applyBorder="1" applyAlignment="1">
      <alignment vertical="center"/>
    </xf>
    <xf numFmtId="0" fontId="31" fillId="3" borderId="112" xfId="0" applyFont="1" applyFill="1" applyBorder="1" applyAlignment="1">
      <alignment vertical="center" textRotation="255" shrinkToFit="1"/>
    </xf>
    <xf numFmtId="0" fontId="31" fillId="3" borderId="32" xfId="0" applyFont="1" applyFill="1" applyBorder="1" applyAlignment="1">
      <alignment vertical="center" textRotation="255" shrinkToFit="1"/>
    </xf>
    <xf numFmtId="0" fontId="31" fillId="3" borderId="33" xfId="0" applyFont="1" applyFill="1" applyBorder="1" applyAlignment="1">
      <alignment vertical="center" textRotation="255" shrinkToFit="1"/>
    </xf>
    <xf numFmtId="0" fontId="19" fillId="0" borderId="112" xfId="0" applyFont="1" applyBorder="1" applyAlignment="1">
      <alignment horizontal="left" vertical="center" shrinkToFit="1"/>
    </xf>
    <xf numFmtId="0" fontId="19" fillId="0" borderId="38" xfId="0" applyFont="1" applyBorder="1" applyAlignment="1">
      <alignment horizontal="left" vertical="center" shrinkToFit="1"/>
    </xf>
    <xf numFmtId="0" fontId="19" fillId="3" borderId="4" xfId="0" applyFont="1" applyFill="1" applyBorder="1" applyAlignment="1">
      <alignment horizontal="distributed" vertical="center" shrinkToFit="1"/>
    </xf>
    <xf numFmtId="0" fontId="0" fillId="0" borderId="30" xfId="0" applyBorder="1" applyAlignment="1">
      <alignment vertical="center" shrinkToFit="1"/>
    </xf>
    <xf numFmtId="0" fontId="19" fillId="3" borderId="142" xfId="0" applyFont="1" applyFill="1" applyBorder="1" applyAlignment="1">
      <alignment vertical="center" textRotation="255" shrinkToFit="1"/>
    </xf>
    <xf numFmtId="0" fontId="0" fillId="0" borderId="160" xfId="0" applyBorder="1" applyAlignment="1">
      <alignment vertical="center"/>
    </xf>
    <xf numFmtId="0" fontId="0" fillId="0" borderId="113" xfId="0" applyBorder="1" applyAlignment="1">
      <alignment vertical="center"/>
    </xf>
    <xf numFmtId="0" fontId="19" fillId="0" borderId="33" xfId="0" applyFont="1" applyBorder="1" applyAlignment="1">
      <alignment horizontal="center" vertical="center" shrinkToFit="1"/>
    </xf>
    <xf numFmtId="0" fontId="19" fillId="0" borderId="40" xfId="0" applyFont="1" applyBorder="1" applyAlignment="1">
      <alignment horizontal="center" vertical="center" shrinkToFit="1"/>
    </xf>
    <xf numFmtId="0" fontId="19" fillId="0" borderId="69" xfId="0" applyFont="1" applyBorder="1" applyAlignment="1">
      <alignment horizontal="left" vertical="center" shrinkToFit="1"/>
    </xf>
    <xf numFmtId="0" fontId="19" fillId="0" borderId="41" xfId="0" applyFont="1" applyBorder="1" applyAlignment="1">
      <alignment horizontal="left" vertical="center" shrinkToFit="1"/>
    </xf>
    <xf numFmtId="179" fontId="32" fillId="6" borderId="0" xfId="0" quotePrefix="1" applyNumberFormat="1" applyFont="1" applyFill="1" applyBorder="1" applyAlignment="1" applyProtection="1">
      <alignment horizontal="center" vertical="center"/>
      <protection locked="0"/>
    </xf>
    <xf numFmtId="179" fontId="32" fillId="6" borderId="0" xfId="0" applyNumberFormat="1" applyFont="1" applyFill="1" applyBorder="1" applyAlignment="1" applyProtection="1">
      <alignment horizontal="center" vertical="center"/>
      <protection locked="0"/>
    </xf>
    <xf numFmtId="0" fontId="31" fillId="3" borderId="107" xfId="0" applyFont="1" applyFill="1" applyBorder="1" applyAlignment="1">
      <alignment horizontal="center" vertical="center" shrinkToFit="1"/>
    </xf>
    <xf numFmtId="0" fontId="31" fillId="3" borderId="30" xfId="0" applyFont="1" applyFill="1" applyBorder="1" applyAlignment="1">
      <alignment horizontal="center" vertical="center" shrinkToFit="1"/>
    </xf>
    <xf numFmtId="0" fontId="31" fillId="3" borderId="72" xfId="0" applyFont="1" applyFill="1" applyBorder="1" applyAlignment="1">
      <alignment horizontal="center" vertical="center" shrinkToFit="1"/>
    </xf>
    <xf numFmtId="0" fontId="31" fillId="3" borderId="56" xfId="0" applyFont="1" applyFill="1" applyBorder="1" applyAlignment="1">
      <alignment horizontal="center" vertical="center" shrinkToFit="1"/>
    </xf>
    <xf numFmtId="0" fontId="19" fillId="0" borderId="63" xfId="0" applyFont="1" applyBorder="1" applyAlignment="1">
      <alignment horizontal="center" vertical="center" shrinkToFit="1"/>
    </xf>
    <xf numFmtId="0" fontId="19" fillId="0" borderId="39" xfId="0" applyFont="1" applyBorder="1" applyAlignment="1">
      <alignment horizontal="center" vertical="center" shrinkToFit="1"/>
    </xf>
    <xf numFmtId="0" fontId="31" fillId="3" borderId="129" xfId="0" applyFont="1" applyFill="1" applyBorder="1" applyAlignment="1">
      <alignment horizontal="center" vertical="center" shrinkToFit="1"/>
    </xf>
    <xf numFmtId="0" fontId="19" fillId="0" borderId="12" xfId="0" applyFont="1" applyBorder="1" applyAlignment="1">
      <alignment vertical="center"/>
    </xf>
    <xf numFmtId="0" fontId="31" fillId="3" borderId="57" xfId="0" applyFont="1" applyFill="1" applyBorder="1" applyAlignment="1">
      <alignment horizontal="center" vertical="center" shrinkToFit="1"/>
    </xf>
    <xf numFmtId="0" fontId="19" fillId="0" borderId="32" xfId="0" applyFont="1" applyBorder="1" applyAlignment="1">
      <alignment horizontal="center" vertical="center"/>
    </xf>
    <xf numFmtId="0" fontId="19" fillId="0" borderId="27" xfId="0" applyFont="1" applyBorder="1" applyAlignment="1">
      <alignment horizontal="center" vertical="center"/>
    </xf>
    <xf numFmtId="0" fontId="19" fillId="0" borderId="5" xfId="0" applyFont="1" applyBorder="1" applyAlignment="1">
      <alignment horizontal="center" vertical="center"/>
    </xf>
    <xf numFmtId="0" fontId="19" fillId="0" borderId="33" xfId="0" applyFont="1" applyBorder="1" applyAlignment="1">
      <alignment vertical="center" shrinkToFit="1"/>
    </xf>
    <xf numFmtId="0" fontId="19" fillId="0" borderId="75" xfId="0" applyFont="1" applyBorder="1" applyAlignment="1">
      <alignment vertical="center" shrinkToFit="1"/>
    </xf>
    <xf numFmtId="0" fontId="19" fillId="0" borderId="40" xfId="0" applyFont="1" applyBorder="1" applyAlignment="1">
      <alignment vertical="center" shrinkToFit="1"/>
    </xf>
    <xf numFmtId="0" fontId="0" fillId="0" borderId="12" xfId="0" applyBorder="1" applyAlignment="1">
      <alignment vertical="center"/>
    </xf>
    <xf numFmtId="0" fontId="0" fillId="0" borderId="24" xfId="0" applyBorder="1" applyAlignment="1">
      <alignment vertical="center"/>
    </xf>
    <xf numFmtId="0" fontId="19" fillId="0" borderId="177" xfId="0" applyFont="1" applyBorder="1" applyAlignment="1">
      <alignment horizontal="center" vertical="center" shrinkToFit="1"/>
    </xf>
    <xf numFmtId="0" fontId="19" fillId="0" borderId="31" xfId="0" applyFont="1" applyBorder="1" applyAlignment="1">
      <alignment horizontal="center" vertical="center" shrinkToFit="1"/>
    </xf>
    <xf numFmtId="0" fontId="19" fillId="0" borderId="161" xfId="0" applyFont="1" applyBorder="1" applyAlignment="1">
      <alignment horizontal="center" vertical="center" shrinkToFit="1"/>
    </xf>
    <xf numFmtId="0" fontId="19" fillId="0" borderId="112" xfId="0" applyFont="1" applyBorder="1" applyAlignment="1">
      <alignment vertical="center" textRotation="255" shrinkToFit="1"/>
    </xf>
    <xf numFmtId="0" fontId="19" fillId="0" borderId="32" xfId="0" applyFont="1" applyBorder="1" applyAlignment="1">
      <alignment vertical="center" textRotation="255" shrinkToFit="1"/>
    </xf>
    <xf numFmtId="0" fontId="19" fillId="0" borderId="38" xfId="0" applyFont="1" applyBorder="1" applyAlignment="1">
      <alignment vertical="center" textRotation="255"/>
    </xf>
    <xf numFmtId="0" fontId="19" fillId="0" borderId="5" xfId="0" applyFont="1" applyBorder="1" applyAlignment="1">
      <alignment vertical="center" textRotation="255"/>
    </xf>
    <xf numFmtId="0" fontId="0" fillId="0" borderId="5" xfId="0" applyBorder="1" applyAlignment="1">
      <alignment vertical="center"/>
    </xf>
    <xf numFmtId="0" fontId="24" fillId="6" borderId="2" xfId="0" quotePrefix="1" applyFont="1" applyFill="1" applyBorder="1" applyAlignment="1" applyProtection="1">
      <alignment horizontal="center" vertical="center" shrinkToFit="1"/>
      <protection locked="0"/>
    </xf>
    <xf numFmtId="0" fontId="0" fillId="6" borderId="2" xfId="0" applyFill="1" applyBorder="1" applyAlignment="1" applyProtection="1">
      <alignment horizontal="center" vertical="center" shrinkToFit="1"/>
      <protection locked="0"/>
    </xf>
    <xf numFmtId="0" fontId="18" fillId="0" borderId="93" xfId="0" applyFont="1" applyBorder="1" applyAlignment="1">
      <alignment horizontal="distributed" vertical="center" shrinkToFit="1"/>
    </xf>
    <xf numFmtId="0" fontId="18" fillId="0" borderId="55" xfId="0" applyFont="1" applyBorder="1" applyAlignment="1">
      <alignment horizontal="distributed" vertical="center" shrinkToFit="1"/>
    </xf>
    <xf numFmtId="0" fontId="18" fillId="0" borderId="88" xfId="0" applyFont="1" applyFill="1" applyBorder="1" applyAlignment="1">
      <alignment horizontal="distributed" vertical="center" shrinkToFit="1"/>
    </xf>
    <xf numFmtId="0" fontId="18" fillId="0" borderId="161" xfId="0" applyFont="1" applyFill="1" applyBorder="1" applyAlignment="1">
      <alignment horizontal="distributed" vertical="center" shrinkToFit="1"/>
    </xf>
    <xf numFmtId="0" fontId="18" fillId="0" borderId="88" xfId="0" applyFont="1" applyBorder="1" applyAlignment="1">
      <alignment horizontal="distributed" vertical="center" shrinkToFit="1"/>
    </xf>
    <xf numFmtId="0" fontId="18" fillId="0" borderId="161" xfId="0" applyFont="1" applyBorder="1" applyAlignment="1">
      <alignment horizontal="distributed" vertical="center" shrinkToFit="1"/>
    </xf>
    <xf numFmtId="0" fontId="18" fillId="0" borderId="110" xfId="0" applyFont="1" applyBorder="1" applyAlignment="1">
      <alignment horizontal="distributed" vertical="center" shrinkToFit="1"/>
    </xf>
    <xf numFmtId="0" fontId="19" fillId="0" borderId="35" xfId="0" applyFont="1" applyBorder="1" applyAlignment="1">
      <alignment horizontal="distributed" vertical="center" shrinkToFit="1"/>
    </xf>
    <xf numFmtId="0" fontId="19" fillId="0" borderId="146" xfId="0" applyFont="1" applyBorder="1" applyAlignment="1">
      <alignment horizontal="distributed" vertical="center" shrinkToFit="1"/>
    </xf>
    <xf numFmtId="0" fontId="59" fillId="0" borderId="108" xfId="0" applyFont="1" applyBorder="1" applyAlignment="1">
      <alignment horizontal="distributed" vertical="center" shrinkToFit="1"/>
    </xf>
    <xf numFmtId="0" fontId="58" fillId="0" borderId="17" xfId="0" applyFont="1" applyBorder="1" applyAlignment="1">
      <alignment horizontal="distributed" vertical="center" shrinkToFit="1"/>
    </xf>
    <xf numFmtId="0" fontId="58" fillId="0" borderId="55" xfId="0" applyFont="1" applyBorder="1" applyAlignment="1">
      <alignment horizontal="distributed" vertical="center" shrinkToFit="1"/>
    </xf>
    <xf numFmtId="0" fontId="59" fillId="0" borderId="108" xfId="0" applyFont="1" applyBorder="1" applyAlignment="1">
      <alignment vertical="center" shrinkToFit="1"/>
    </xf>
    <xf numFmtId="0" fontId="58" fillId="0" borderId="17" xfId="0" applyFont="1" applyBorder="1" applyAlignment="1">
      <alignment vertical="center" shrinkToFit="1"/>
    </xf>
    <xf numFmtId="0" fontId="58" fillId="0" borderId="55" xfId="0" applyFont="1" applyBorder="1" applyAlignment="1">
      <alignment vertical="center" shrinkToFit="1"/>
    </xf>
    <xf numFmtId="0" fontId="18" fillId="0" borderId="177" xfId="0" applyFont="1" applyBorder="1" applyAlignment="1">
      <alignment vertical="center" shrinkToFit="1"/>
    </xf>
    <xf numFmtId="0" fontId="19" fillId="0" borderId="31" xfId="0" applyFont="1" applyBorder="1" applyAlignment="1">
      <alignment vertical="center" shrinkToFit="1"/>
    </xf>
    <xf numFmtId="0" fontId="19" fillId="0" borderId="161" xfId="0" applyFont="1" applyBorder="1" applyAlignment="1">
      <alignment vertical="center" shrinkToFit="1"/>
    </xf>
    <xf numFmtId="0" fontId="20" fillId="0" borderId="0" xfId="0" applyFont="1" applyAlignment="1">
      <alignment horizontal="center" vertical="center"/>
    </xf>
    <xf numFmtId="0" fontId="18" fillId="0" borderId="142" xfId="0" applyFont="1" applyBorder="1" applyAlignment="1">
      <alignment vertical="center" textRotation="255" shrinkToFit="1"/>
    </xf>
    <xf numFmtId="0" fontId="19" fillId="0" borderId="160" xfId="0" applyFont="1" applyBorder="1" applyAlignment="1">
      <alignment vertical="center" textRotation="255" shrinkToFit="1"/>
    </xf>
    <xf numFmtId="0" fontId="19" fillId="0" borderId="113" xfId="0" applyFont="1" applyBorder="1" applyAlignment="1">
      <alignment vertical="center" textRotation="255" shrinkToFit="1"/>
    </xf>
    <xf numFmtId="0" fontId="18" fillId="0" borderId="88" xfId="0" applyFont="1" applyFill="1" applyBorder="1" applyAlignment="1" applyProtection="1">
      <alignment horizontal="distributed" vertical="center" shrinkToFit="1"/>
    </xf>
    <xf numFmtId="0" fontId="18" fillId="0" borderId="161" xfId="0" applyFont="1" applyFill="1" applyBorder="1" applyAlignment="1" applyProtection="1">
      <alignment horizontal="distributed" vertical="center" shrinkToFit="1"/>
    </xf>
    <xf numFmtId="0" fontId="18" fillId="0" borderId="59" xfId="0" applyFont="1" applyFill="1" applyBorder="1" applyAlignment="1">
      <alignment horizontal="distributed" vertical="center" shrinkToFit="1"/>
    </xf>
    <xf numFmtId="0" fontId="18" fillId="0" borderId="64" xfId="0" applyFont="1" applyFill="1" applyBorder="1" applyAlignment="1">
      <alignment horizontal="distributed" vertical="center" shrinkToFit="1"/>
    </xf>
    <xf numFmtId="0" fontId="22" fillId="8" borderId="199" xfId="0" applyFont="1" applyFill="1" applyBorder="1" applyAlignment="1" applyProtection="1">
      <alignment horizontal="center" vertical="center" shrinkToFit="1"/>
      <protection locked="0"/>
    </xf>
    <xf numFmtId="0" fontId="22" fillId="8" borderId="200" xfId="0" applyFont="1" applyFill="1" applyBorder="1" applyAlignment="1" applyProtection="1">
      <alignment horizontal="center" vertical="center" shrinkToFit="1"/>
      <protection locked="0"/>
    </xf>
    <xf numFmtId="0" fontId="18" fillId="8" borderId="88" xfId="0" applyFont="1" applyFill="1" applyBorder="1" applyAlignment="1" applyProtection="1">
      <alignment horizontal="center" vertical="center" shrinkToFit="1"/>
      <protection locked="0"/>
    </xf>
    <xf numFmtId="0" fontId="18" fillId="8" borderId="161" xfId="0" applyFont="1" applyFill="1" applyBorder="1" applyAlignment="1" applyProtection="1">
      <alignment horizontal="center" vertical="center" shrinkToFit="1"/>
      <protection locked="0"/>
    </xf>
    <xf numFmtId="0" fontId="18" fillId="0" borderId="3" xfId="0" applyFont="1" applyBorder="1" applyAlignment="1">
      <alignment horizontal="distributed" vertical="center" shrinkToFit="1"/>
    </xf>
    <xf numFmtId="0" fontId="19" fillId="0" borderId="94" xfId="0" applyFont="1" applyBorder="1" applyAlignment="1">
      <alignment vertical="center" shrinkToFit="1"/>
    </xf>
    <xf numFmtId="0" fontId="18" fillId="3" borderId="88" xfId="0" applyFont="1" applyFill="1" applyBorder="1" applyAlignment="1">
      <alignment horizontal="center" vertical="center" shrinkToFit="1"/>
    </xf>
    <xf numFmtId="0" fontId="18" fillId="3" borderId="161" xfId="0" applyFont="1" applyFill="1" applyBorder="1" applyAlignment="1">
      <alignment horizontal="center" vertical="center" shrinkToFit="1"/>
    </xf>
    <xf numFmtId="0" fontId="22" fillId="6" borderId="59" xfId="0" applyFont="1" applyFill="1" applyBorder="1" applyAlignment="1" applyProtection="1">
      <alignment horizontal="center" vertical="center" shrinkToFit="1"/>
      <protection locked="0"/>
    </xf>
    <xf numFmtId="0" fontId="22" fillId="6" borderId="64" xfId="0" applyFont="1" applyFill="1" applyBorder="1" applyAlignment="1" applyProtection="1">
      <alignment horizontal="center" vertical="center" shrinkToFit="1"/>
      <protection locked="0"/>
    </xf>
    <xf numFmtId="0" fontId="18" fillId="0" borderId="25" xfId="0" applyFont="1" applyBorder="1" applyAlignment="1">
      <alignment horizontal="distributed" vertical="center" shrinkToFit="1"/>
    </xf>
    <xf numFmtId="0" fontId="18" fillId="0" borderId="146" xfId="0" applyFont="1" applyBorder="1" applyAlignment="1">
      <alignment horizontal="distributed" vertical="center" shrinkToFit="1"/>
    </xf>
    <xf numFmtId="0" fontId="18" fillId="0" borderId="108" xfId="0" applyFont="1" applyBorder="1" applyAlignment="1">
      <alignment horizontal="distributed" vertical="center" shrinkToFit="1"/>
    </xf>
    <xf numFmtId="0" fontId="19" fillId="0" borderId="17" xfId="0" applyFont="1" applyBorder="1" applyAlignment="1">
      <alignment horizontal="distributed" vertical="center" shrinkToFit="1"/>
    </xf>
    <xf numFmtId="0" fontId="19" fillId="0" borderId="55" xfId="0" applyFont="1" applyBorder="1" applyAlignment="1">
      <alignment horizontal="distributed" vertical="center" shrinkToFit="1"/>
    </xf>
    <xf numFmtId="0" fontId="18" fillId="3" borderId="58" xfId="0" applyFont="1" applyFill="1" applyBorder="1" applyAlignment="1">
      <alignment horizontal="center" vertical="center" shrinkToFit="1"/>
    </xf>
    <xf numFmtId="0" fontId="18" fillId="3" borderId="145" xfId="0" applyFont="1" applyFill="1" applyBorder="1" applyAlignment="1">
      <alignment horizontal="center" vertical="center" shrinkToFit="1"/>
    </xf>
    <xf numFmtId="0" fontId="33" fillId="3" borderId="17" xfId="0" applyFont="1" applyFill="1" applyBorder="1" applyAlignment="1">
      <alignment vertical="center"/>
    </xf>
    <xf numFmtId="0" fontId="0" fillId="0" borderId="160" xfId="0" applyBorder="1" applyAlignment="1">
      <alignment vertical="center" textRotation="255" shrinkToFit="1"/>
    </xf>
    <xf numFmtId="0" fontId="0" fillId="0" borderId="113" xfId="0" applyBorder="1" applyAlignment="1">
      <alignment vertical="center" textRotation="255" shrinkToFit="1"/>
    </xf>
    <xf numFmtId="0" fontId="19" fillId="0" borderId="76" xfId="0" applyFont="1" applyBorder="1" applyAlignment="1">
      <alignment horizontal="distributed" vertical="center"/>
    </xf>
    <xf numFmtId="0" fontId="19" fillId="0" borderId="5" xfId="0" applyFont="1" applyBorder="1" applyAlignment="1">
      <alignment horizontal="distributed" vertical="center"/>
    </xf>
    <xf numFmtId="0" fontId="19" fillId="0" borderId="17" xfId="0" applyFont="1" applyBorder="1" applyAlignment="1">
      <alignment horizontal="right"/>
    </xf>
    <xf numFmtId="0" fontId="34" fillId="0" borderId="0" xfId="0" applyFont="1" applyAlignment="1">
      <alignment horizontal="center"/>
    </xf>
    <xf numFmtId="0" fontId="19" fillId="0" borderId="53" xfId="0" applyFont="1" applyBorder="1" applyAlignment="1">
      <alignment horizontal="distributed" vertical="center"/>
    </xf>
    <xf numFmtId="0" fontId="19" fillId="0" borderId="94" xfId="0" applyFont="1" applyBorder="1" applyAlignment="1">
      <alignment horizontal="distributed" vertical="center"/>
    </xf>
    <xf numFmtId="0" fontId="19" fillId="0" borderId="76" xfId="0" applyFont="1" applyFill="1" applyBorder="1" applyAlignment="1">
      <alignment horizontal="distributed" vertical="center"/>
    </xf>
    <xf numFmtId="0" fontId="19" fillId="0" borderId="5" xfId="0" applyFont="1" applyFill="1" applyBorder="1" applyAlignment="1">
      <alignment horizontal="distributed" vertical="center"/>
    </xf>
    <xf numFmtId="0" fontId="19" fillId="0" borderId="113" xfId="0" applyFont="1" applyBorder="1" applyAlignment="1">
      <alignment horizontal="center" vertical="center"/>
    </xf>
    <xf numFmtId="0" fontId="19" fillId="0" borderId="30" xfId="0" applyFont="1" applyBorder="1" applyAlignment="1">
      <alignment horizontal="center" vertical="center"/>
    </xf>
    <xf numFmtId="0" fontId="19" fillId="0" borderId="94" xfId="0" applyFont="1" applyBorder="1" applyAlignment="1">
      <alignment horizontal="center" vertical="center"/>
    </xf>
    <xf numFmtId="0" fontId="19" fillId="0" borderId="15" xfId="0" applyFont="1" applyBorder="1" applyAlignment="1">
      <alignment horizontal="center" vertical="center"/>
    </xf>
    <xf numFmtId="0" fontId="19" fillId="0" borderId="62" xfId="0" applyFont="1" applyBorder="1" applyAlignment="1">
      <alignment horizontal="center" vertical="center"/>
    </xf>
    <xf numFmtId="0" fontId="19" fillId="0" borderId="85" xfId="0" applyFont="1" applyBorder="1" applyAlignment="1">
      <alignment horizontal="center" vertical="center"/>
    </xf>
    <xf numFmtId="0" fontId="19" fillId="0" borderId="115" xfId="0" applyFont="1" applyBorder="1" applyAlignment="1">
      <alignment vertical="center"/>
    </xf>
    <xf numFmtId="0" fontId="19" fillId="0" borderId="145" xfId="0" applyFont="1" applyBorder="1" applyAlignment="1">
      <alignment vertical="center"/>
    </xf>
    <xf numFmtId="0" fontId="19" fillId="0" borderId="77" xfId="0" applyFont="1" applyBorder="1" applyAlignment="1">
      <alignment horizontal="center" vertical="center" textRotation="255"/>
    </xf>
    <xf numFmtId="0" fontId="19" fillId="0" borderId="21" xfId="0" applyFont="1" applyBorder="1" applyAlignment="1">
      <alignment horizontal="center" vertical="center" textRotation="255"/>
    </xf>
    <xf numFmtId="0" fontId="19" fillId="0" borderId="68" xfId="0" applyFont="1" applyBorder="1" applyAlignment="1">
      <alignment horizontal="center" vertical="center" textRotation="255"/>
    </xf>
    <xf numFmtId="0" fontId="19" fillId="0" borderId="76" xfId="0" applyFont="1" applyBorder="1" applyAlignment="1">
      <alignment horizontal="center" vertical="center" textRotation="255"/>
    </xf>
    <xf numFmtId="0" fontId="19" fillId="0" borderId="52" xfId="0" applyFont="1" applyBorder="1" applyAlignment="1">
      <alignment horizontal="distributed" vertical="center"/>
    </xf>
    <xf numFmtId="0" fontId="19" fillId="0" borderId="39" xfId="0" applyFont="1" applyBorder="1" applyAlignment="1">
      <alignment horizontal="distributed" vertical="center"/>
    </xf>
    <xf numFmtId="0" fontId="19" fillId="0" borderId="52" xfId="0" applyFont="1" applyFill="1" applyBorder="1" applyAlignment="1">
      <alignment horizontal="distributed" vertical="center"/>
    </xf>
    <xf numFmtId="0" fontId="19" fillId="0" borderId="39" xfId="0" applyFont="1" applyFill="1" applyBorder="1" applyAlignment="1">
      <alignment horizontal="distributed" vertical="center"/>
    </xf>
    <xf numFmtId="0" fontId="19" fillId="0" borderId="80" xfId="0" applyFont="1" applyBorder="1" applyAlignment="1">
      <alignment horizontal="distributed" vertical="center"/>
    </xf>
    <xf numFmtId="0" fontId="19" fillId="0" borderId="41" xfId="0" applyFont="1" applyBorder="1" applyAlignment="1">
      <alignment horizontal="distributed" vertical="center"/>
    </xf>
    <xf numFmtId="0" fontId="45" fillId="0" borderId="27" xfId="3" applyBorder="1" applyAlignment="1">
      <alignment horizontal="center" vertical="center" shrinkToFit="1"/>
    </xf>
    <xf numFmtId="0" fontId="0" fillId="0" borderId="51" xfId="3" applyFont="1" applyBorder="1" applyAlignment="1">
      <alignment horizontal="center" vertical="center" wrapText="1" shrinkToFit="1"/>
    </xf>
    <xf numFmtId="0" fontId="45" fillId="0" borderId="76" xfId="3" applyBorder="1" applyAlignment="1">
      <alignment horizontal="center" vertical="center" shrinkToFit="1"/>
    </xf>
    <xf numFmtId="0" fontId="45" fillId="0" borderId="79" xfId="3" applyBorder="1" applyAlignment="1">
      <alignment horizontal="center" vertical="center" shrinkToFit="1"/>
    </xf>
    <xf numFmtId="0" fontId="0" fillId="0" borderId="7" xfId="3" applyFont="1" applyBorder="1" applyAlignment="1">
      <alignment horizontal="center" vertical="center" wrapText="1" shrinkToFit="1"/>
    </xf>
    <xf numFmtId="0" fontId="0" fillId="0" borderId="4" xfId="3" applyFont="1" applyBorder="1" applyAlignment="1">
      <alignment horizontal="center" vertical="center" wrapText="1" shrinkToFit="1"/>
    </xf>
    <xf numFmtId="0" fontId="0" fillId="0" borderId="6" xfId="3" applyFont="1" applyBorder="1" applyAlignment="1">
      <alignment horizontal="center" vertical="center" wrapText="1" shrinkToFit="1"/>
    </xf>
    <xf numFmtId="0" fontId="0" fillId="0" borderId="56" xfId="3" applyFont="1" applyBorder="1" applyAlignment="1">
      <alignment horizontal="center" vertical="center"/>
    </xf>
    <xf numFmtId="0" fontId="45" fillId="0" borderId="56" xfId="3" applyBorder="1" applyAlignment="1">
      <alignment horizontal="center" vertical="center"/>
    </xf>
    <xf numFmtId="0" fontId="45" fillId="0" borderId="0" xfId="3" applyBorder="1" applyAlignment="1">
      <alignment horizontal="center" vertical="center"/>
    </xf>
    <xf numFmtId="0" fontId="45" fillId="0" borderId="54" xfId="3" applyBorder="1" applyAlignment="1">
      <alignment horizontal="center" vertical="center"/>
    </xf>
    <xf numFmtId="0" fontId="45" fillId="0" borderId="35" xfId="3" applyBorder="1" applyAlignment="1">
      <alignment horizontal="center" vertical="center"/>
    </xf>
    <xf numFmtId="0" fontId="45" fillId="0" borderId="51" xfId="3" applyBorder="1" applyAlignment="1">
      <alignment horizontal="center" vertical="center"/>
    </xf>
    <xf numFmtId="0" fontId="0" fillId="0" borderId="76" xfId="3" applyFont="1" applyBorder="1" applyAlignment="1">
      <alignment horizontal="center" vertical="center" wrapText="1" shrinkToFit="1"/>
    </xf>
    <xf numFmtId="0" fontId="45" fillId="0" borderId="92" xfId="3" applyBorder="1" applyAlignment="1">
      <alignment horizontal="center" vertical="center"/>
    </xf>
    <xf numFmtId="0" fontId="45" fillId="0" borderId="79" xfId="3" applyBorder="1" applyAlignment="1">
      <alignment horizontal="center" vertical="center"/>
    </xf>
    <xf numFmtId="0" fontId="0" fillId="0" borderId="107" xfId="3" applyFont="1" applyBorder="1" applyAlignment="1">
      <alignment horizontal="center" vertical="center" wrapText="1" shrinkToFit="1"/>
    </xf>
    <xf numFmtId="0" fontId="45" fillId="0" borderId="4" xfId="3" applyBorder="1" applyAlignment="1">
      <alignment horizontal="center" vertical="center" wrapText="1" shrinkToFit="1"/>
    </xf>
    <xf numFmtId="0" fontId="45" fillId="0" borderId="6" xfId="3" applyBorder="1" applyAlignment="1">
      <alignment horizontal="center" vertical="center" wrapText="1" shrinkToFit="1"/>
    </xf>
    <xf numFmtId="0" fontId="45" fillId="0" borderId="46" xfId="3" applyBorder="1" applyAlignment="1">
      <alignment horizontal="center" vertical="center"/>
    </xf>
    <xf numFmtId="0" fontId="45" fillId="0" borderId="52" xfId="3" applyBorder="1" applyAlignment="1">
      <alignment horizontal="center" vertical="center"/>
    </xf>
    <xf numFmtId="0" fontId="55" fillId="0" borderId="107" xfId="3" applyFont="1" applyBorder="1" applyAlignment="1">
      <alignment horizontal="center" vertical="center" wrapText="1" shrinkToFit="1"/>
    </xf>
    <xf numFmtId="0" fontId="55" fillId="0" borderId="4" xfId="3" applyFont="1" applyBorder="1" applyAlignment="1">
      <alignment horizontal="center" vertical="center" wrapText="1" shrinkToFit="1"/>
    </xf>
    <xf numFmtId="0" fontId="55" fillId="0" borderId="6" xfId="3" applyFont="1" applyBorder="1" applyAlignment="1">
      <alignment horizontal="center" vertical="center" wrapText="1" shrinkToFit="1"/>
    </xf>
    <xf numFmtId="0" fontId="45" fillId="0" borderId="169" xfId="3" applyBorder="1" applyAlignment="1">
      <alignment horizontal="center" vertical="center"/>
    </xf>
    <xf numFmtId="0" fontId="45" fillId="0" borderId="163" xfId="3" applyBorder="1" applyAlignment="1">
      <alignment horizontal="center" vertical="center"/>
    </xf>
    <xf numFmtId="200" fontId="21" fillId="0" borderId="115" xfId="0" applyNumberFormat="1" applyFont="1" applyBorder="1" applyAlignment="1">
      <alignment horizontal="center" vertical="center" shrinkToFit="1"/>
    </xf>
    <xf numFmtId="200" fontId="21" fillId="0" borderId="57" xfId="0" applyNumberFormat="1" applyFont="1" applyBorder="1" applyAlignment="1">
      <alignment horizontal="center" vertical="center" shrinkToFit="1"/>
    </xf>
    <xf numFmtId="200" fontId="31" fillId="4" borderId="13" xfId="0" applyNumberFormat="1" applyFont="1" applyFill="1" applyBorder="1" applyAlignment="1" applyProtection="1">
      <alignment horizontal="center" vertical="center" shrinkToFit="1"/>
    </xf>
    <xf numFmtId="200" fontId="21" fillId="3" borderId="12" xfId="0" applyNumberFormat="1" applyFont="1" applyFill="1" applyBorder="1" applyAlignment="1">
      <alignment horizontal="center" vertical="center" shrinkToFit="1"/>
    </xf>
    <xf numFmtId="200" fontId="21" fillId="3" borderId="24" xfId="0" applyNumberFormat="1" applyFont="1" applyFill="1" applyBorder="1" applyAlignment="1">
      <alignment horizontal="center" vertical="center" shrinkToFit="1"/>
    </xf>
    <xf numFmtId="200" fontId="31" fillId="0" borderId="0" xfId="0" applyNumberFormat="1" applyFont="1" applyAlignment="1">
      <alignment shrinkToFit="1"/>
    </xf>
  </cellXfs>
  <cellStyles count="4">
    <cellStyle name="パーセント" xfId="1" builtinId="5"/>
    <cellStyle name="桁区切り" xfId="2"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17</xdr:col>
      <xdr:colOff>9525</xdr:colOff>
      <xdr:row>2</xdr:row>
      <xdr:rowOff>28575</xdr:rowOff>
    </xdr:from>
    <xdr:to>
      <xdr:col>19</xdr:col>
      <xdr:colOff>2047875</xdr:colOff>
      <xdr:row>3</xdr:row>
      <xdr:rowOff>190500</xdr:rowOff>
    </xdr:to>
    <xdr:sp macro="" textlink="">
      <xdr:nvSpPr>
        <xdr:cNvPr id="13120" name="Line 1">
          <a:extLst>
            <a:ext uri="{FF2B5EF4-FFF2-40B4-BE49-F238E27FC236}">
              <a16:creationId xmlns:a16="http://schemas.microsoft.com/office/drawing/2014/main" id="{00000000-0008-0000-0400-000040330000}"/>
            </a:ext>
          </a:extLst>
        </xdr:cNvPr>
        <xdr:cNvSpPr>
          <a:spLocks noChangeShapeType="1"/>
        </xdr:cNvSpPr>
      </xdr:nvSpPr>
      <xdr:spPr bwMode="auto">
        <a:xfrm>
          <a:off x="13754100" y="476250"/>
          <a:ext cx="2895600" cy="37147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0</xdr:colOff>
      <xdr:row>2</xdr:row>
      <xdr:rowOff>9525</xdr:rowOff>
    </xdr:from>
    <xdr:to>
      <xdr:col>3</xdr:col>
      <xdr:colOff>0</xdr:colOff>
      <xdr:row>3</xdr:row>
      <xdr:rowOff>200025</xdr:rowOff>
    </xdr:to>
    <xdr:sp macro="" textlink="">
      <xdr:nvSpPr>
        <xdr:cNvPr id="13121" name="Line 2">
          <a:extLst>
            <a:ext uri="{FF2B5EF4-FFF2-40B4-BE49-F238E27FC236}">
              <a16:creationId xmlns:a16="http://schemas.microsoft.com/office/drawing/2014/main" id="{00000000-0008-0000-0400-000041330000}"/>
            </a:ext>
          </a:extLst>
        </xdr:cNvPr>
        <xdr:cNvSpPr>
          <a:spLocks noChangeShapeType="1"/>
        </xdr:cNvSpPr>
      </xdr:nvSpPr>
      <xdr:spPr bwMode="auto">
        <a:xfrm>
          <a:off x="114300" y="457200"/>
          <a:ext cx="571500" cy="400050"/>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twoCellAnchor>
    <xdr:from>
      <xdr:col>20</xdr:col>
      <xdr:colOff>9525</xdr:colOff>
      <xdr:row>41</xdr:row>
      <xdr:rowOff>28575</xdr:rowOff>
    </xdr:from>
    <xdr:to>
      <xdr:col>21</xdr:col>
      <xdr:colOff>0</xdr:colOff>
      <xdr:row>43</xdr:row>
      <xdr:rowOff>200025</xdr:rowOff>
    </xdr:to>
    <xdr:sp macro="" textlink="">
      <xdr:nvSpPr>
        <xdr:cNvPr id="13122" name="Line 6">
          <a:extLst>
            <a:ext uri="{FF2B5EF4-FFF2-40B4-BE49-F238E27FC236}">
              <a16:creationId xmlns:a16="http://schemas.microsoft.com/office/drawing/2014/main" id="{00000000-0008-0000-0400-000042330000}"/>
            </a:ext>
          </a:extLst>
        </xdr:cNvPr>
        <xdr:cNvSpPr>
          <a:spLocks noChangeShapeType="1"/>
        </xdr:cNvSpPr>
      </xdr:nvSpPr>
      <xdr:spPr bwMode="auto">
        <a:xfrm>
          <a:off x="16668750" y="8420100"/>
          <a:ext cx="838200" cy="590550"/>
        </a:xfrm>
        <a:prstGeom prst="line">
          <a:avLst/>
        </a:prstGeom>
        <a:noFill/>
        <a:ln w="9525">
          <a:solidFill>
            <a:srgbClr val="000000"/>
          </a:solidFill>
          <a:round/>
          <a:headEnd/>
          <a:tailEnd/>
        </a:ln>
        <a:effectLst>
          <a:outerShdw dist="35921" dir="2700000" algn="ctr" rotWithShape="0">
            <a:srgbClr val="000000"/>
          </a:outerShdw>
        </a:effectLst>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50000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32"/>
  <sheetViews>
    <sheetView showGridLines="0" tabSelected="1" zoomScale="70" zoomScaleNormal="70" workbookViewId="0">
      <selection activeCell="P12" sqref="P12"/>
    </sheetView>
  </sheetViews>
  <sheetFormatPr defaultColWidth="8.6640625" defaultRowHeight="13.2" x14ac:dyDescent="0.2"/>
  <cols>
    <col min="1" max="1" width="16.88671875" style="88" customWidth="1"/>
    <col min="2" max="2" width="9.44140625" style="88" customWidth="1"/>
    <col min="3" max="5" width="11" style="88" customWidth="1"/>
    <col min="6" max="6" width="11.88671875" style="88" customWidth="1"/>
    <col min="7" max="10" width="11" style="88" customWidth="1"/>
    <col min="11" max="11" width="14.77734375" style="88" customWidth="1"/>
    <col min="12" max="12" width="4.6640625" style="88" customWidth="1"/>
    <col min="13" max="14" width="11" style="88" customWidth="1"/>
    <col min="15" max="16384" width="8.6640625" style="88"/>
  </cols>
  <sheetData>
    <row r="2" spans="1:14" x14ac:dyDescent="0.2">
      <c r="K2" s="812"/>
      <c r="L2" s="777"/>
    </row>
    <row r="4" spans="1:14" x14ac:dyDescent="0.2">
      <c r="H4" s="1060"/>
      <c r="I4" s="1060"/>
      <c r="J4" s="1060"/>
    </row>
    <row r="5" spans="1:14" ht="14.4" x14ac:dyDescent="0.2">
      <c r="A5" s="725"/>
      <c r="B5" s="725"/>
      <c r="C5" s="725"/>
      <c r="D5" s="725"/>
      <c r="E5" s="725"/>
      <c r="F5" s="725"/>
      <c r="G5" s="725"/>
      <c r="H5" s="725"/>
      <c r="I5" s="725"/>
      <c r="J5" s="725"/>
      <c r="K5" s="725"/>
      <c r="L5" s="725"/>
      <c r="M5" s="725"/>
    </row>
    <row r="6" spans="1:14" ht="14.4" x14ac:dyDescent="0.2">
      <c r="A6" s="726"/>
      <c r="B6" s="1059"/>
      <c r="C6" s="1059"/>
      <c r="D6" s="726"/>
      <c r="E6" s="726"/>
      <c r="F6" s="726"/>
      <c r="G6" s="726"/>
      <c r="H6" s="726"/>
      <c r="I6" s="725"/>
      <c r="J6" s="727"/>
      <c r="K6" s="725"/>
      <c r="L6" s="725"/>
      <c r="M6" s="725"/>
      <c r="N6" s="735"/>
    </row>
    <row r="7" spans="1:14" ht="14.4" x14ac:dyDescent="0.2">
      <c r="A7" s="725"/>
      <c r="B7" s="1059"/>
      <c r="C7" s="1059"/>
      <c r="D7" s="725"/>
      <c r="E7" s="725"/>
      <c r="F7" s="728"/>
      <c r="G7" s="729"/>
      <c r="H7" s="729"/>
      <c r="I7" s="730"/>
      <c r="J7" s="725"/>
      <c r="K7" s="730"/>
      <c r="L7" s="725"/>
      <c r="M7" s="725"/>
      <c r="N7" s="735"/>
    </row>
    <row r="8" spans="1:14" ht="14.4" x14ac:dyDescent="0.2">
      <c r="A8" s="725"/>
      <c r="B8" s="1059"/>
      <c r="C8" s="1059"/>
      <c r="D8" s="725"/>
      <c r="E8" s="725"/>
      <c r="F8" s="728"/>
      <c r="G8" s="729"/>
      <c r="H8" s="729"/>
      <c r="I8" s="730"/>
      <c r="J8" s="725"/>
      <c r="K8" s="730"/>
      <c r="L8" s="725"/>
      <c r="M8" s="725"/>
      <c r="N8" s="735"/>
    </row>
    <row r="9" spans="1:14" ht="14.4" x14ac:dyDescent="0.2">
      <c r="A9" s="725"/>
      <c r="B9" s="1059"/>
      <c r="C9" s="1059"/>
      <c r="D9" s="725"/>
      <c r="E9" s="725"/>
      <c r="F9" s="728"/>
      <c r="G9" s="724"/>
      <c r="H9" s="729"/>
      <c r="I9" s="730"/>
      <c r="J9" s="725"/>
      <c r="K9" s="730"/>
      <c r="L9" s="725"/>
      <c r="M9" s="725"/>
      <c r="N9" s="735"/>
    </row>
    <row r="10" spans="1:14" ht="14.4" x14ac:dyDescent="0.2">
      <c r="A10" s="725"/>
      <c r="B10" s="1059"/>
      <c r="C10" s="1059"/>
      <c r="D10" s="725"/>
      <c r="E10" s="725"/>
      <c r="F10" s="728"/>
      <c r="G10" s="729"/>
      <c r="H10" s="729"/>
      <c r="I10" s="730"/>
      <c r="J10" s="725"/>
      <c r="K10" s="730"/>
      <c r="L10" s="725"/>
      <c r="M10" s="725"/>
      <c r="N10" s="735"/>
    </row>
    <row r="11" spans="1:14" ht="14.4" x14ac:dyDescent="0.2">
      <c r="A11" s="725"/>
      <c r="B11" s="725"/>
      <c r="C11" s="726"/>
      <c r="D11" s="725"/>
      <c r="E11" s="725"/>
      <c r="F11" s="728"/>
      <c r="G11" s="730"/>
      <c r="H11" s="728"/>
      <c r="I11" s="730"/>
      <c r="J11" s="725"/>
      <c r="K11" s="730"/>
      <c r="L11" s="725"/>
      <c r="M11" s="725"/>
      <c r="N11" s="735"/>
    </row>
    <row r="12" spans="1:14" ht="14.4" x14ac:dyDescent="0.2">
      <c r="A12" s="725"/>
      <c r="B12" s="725"/>
      <c r="C12" s="726"/>
      <c r="D12" s="725"/>
      <c r="E12" s="725"/>
      <c r="F12" s="728"/>
      <c r="G12" s="730"/>
      <c r="H12" s="728"/>
      <c r="I12" s="730"/>
      <c r="J12" s="725"/>
      <c r="K12" s="730"/>
      <c r="L12" s="725"/>
      <c r="M12" s="725"/>
      <c r="N12" s="735"/>
    </row>
    <row r="13" spans="1:14" ht="14.4" x14ac:dyDescent="0.2">
      <c r="A13" s="731"/>
      <c r="B13" s="731"/>
      <c r="C13" s="731"/>
      <c r="D13" s="731"/>
      <c r="E13" s="731"/>
      <c r="F13" s="731"/>
      <c r="G13" s="731"/>
      <c r="H13" s="731"/>
      <c r="I13" s="731"/>
      <c r="J13" s="731"/>
      <c r="K13" s="731"/>
      <c r="L13" s="731"/>
      <c r="M13" s="731"/>
      <c r="N13" s="731"/>
    </row>
    <row r="14" spans="1:14" ht="28.5" customHeight="1" x14ac:dyDescent="0.2">
      <c r="A14" s="731"/>
      <c r="B14" s="813" t="s">
        <v>112</v>
      </c>
      <c r="C14" s="814"/>
      <c r="D14" s="814"/>
      <c r="E14" s="814"/>
      <c r="F14" s="814"/>
      <c r="G14" s="814"/>
      <c r="H14" s="814"/>
      <c r="I14" s="814"/>
      <c r="J14" s="814"/>
      <c r="K14" s="814"/>
      <c r="L14" s="729"/>
      <c r="M14" s="729"/>
      <c r="N14" s="736"/>
    </row>
    <row r="15" spans="1:14" ht="14.4" x14ac:dyDescent="0.2">
      <c r="A15" s="731"/>
      <c r="B15" s="732"/>
      <c r="C15" s="729"/>
      <c r="D15" s="729"/>
      <c r="E15" s="729"/>
      <c r="F15" s="729"/>
      <c r="G15" s="729"/>
      <c r="H15" s="729"/>
      <c r="I15" s="729"/>
      <c r="J15" s="729"/>
      <c r="K15" s="729"/>
      <c r="L15" s="729"/>
      <c r="M15" s="729"/>
      <c r="N15" s="736"/>
    </row>
    <row r="16" spans="1:14" ht="14.4" x14ac:dyDescent="0.2">
      <c r="A16" s="731"/>
      <c r="B16" s="729"/>
      <c r="C16" s="729"/>
      <c r="D16" s="729"/>
      <c r="E16" s="729"/>
      <c r="F16" s="729"/>
      <c r="G16" s="729"/>
      <c r="H16" s="729"/>
      <c r="I16" s="729"/>
      <c r="J16" s="729"/>
      <c r="K16" s="729"/>
      <c r="L16" s="729"/>
      <c r="M16" s="729"/>
      <c r="N16" s="729"/>
    </row>
    <row r="17" spans="1:14" ht="14.4" x14ac:dyDescent="0.2">
      <c r="A17" s="731"/>
      <c r="B17" s="729"/>
      <c r="C17" s="729"/>
      <c r="D17" s="729"/>
      <c r="E17" s="729"/>
      <c r="F17" s="729"/>
      <c r="G17" s="729"/>
      <c r="H17" s="729"/>
      <c r="J17" s="729"/>
      <c r="K17" s="729"/>
      <c r="L17" s="729"/>
      <c r="M17" s="729"/>
      <c r="N17" s="736"/>
    </row>
    <row r="18" spans="1:14" ht="14.4" x14ac:dyDescent="0.2">
      <c r="A18" s="725"/>
      <c r="B18" s="725"/>
      <c r="C18" s="726"/>
      <c r="D18" s="725"/>
      <c r="E18" s="725"/>
      <c r="F18" s="728"/>
      <c r="G18" s="730"/>
      <c r="H18" s="728"/>
      <c r="I18" s="730"/>
      <c r="J18" s="725"/>
      <c r="K18" s="730"/>
      <c r="L18" s="725"/>
      <c r="M18" s="725"/>
      <c r="N18" s="735"/>
    </row>
    <row r="19" spans="1:14" ht="14.4" x14ac:dyDescent="0.2">
      <c r="A19" s="725"/>
      <c r="B19" s="725"/>
      <c r="C19" s="726"/>
      <c r="D19" s="725"/>
      <c r="E19" s="725"/>
      <c r="F19" s="728"/>
      <c r="G19" s="730"/>
      <c r="H19" s="728"/>
      <c r="I19" s="730"/>
      <c r="J19" s="725"/>
      <c r="K19" s="730"/>
      <c r="L19" s="725"/>
      <c r="M19" s="725"/>
      <c r="N19" s="735"/>
    </row>
    <row r="20" spans="1:14" ht="14.4" x14ac:dyDescent="0.2">
      <c r="A20" s="725"/>
      <c r="B20" s="725"/>
      <c r="C20" s="726"/>
      <c r="D20" s="725"/>
      <c r="E20" s="725"/>
      <c r="F20" s="728"/>
      <c r="G20" s="730"/>
      <c r="H20" s="728"/>
      <c r="I20" s="730"/>
      <c r="J20" s="725"/>
      <c r="K20" s="730"/>
      <c r="L20" s="725"/>
      <c r="M20" s="725"/>
      <c r="N20" s="735"/>
    </row>
    <row r="21" spans="1:14" ht="14.4" x14ac:dyDescent="0.2">
      <c r="A21" s="725"/>
      <c r="B21" s="725"/>
      <c r="C21" s="726"/>
      <c r="D21" s="725"/>
      <c r="E21" s="725"/>
      <c r="F21" s="728"/>
      <c r="G21" s="730"/>
      <c r="H21" s="728"/>
      <c r="I21" s="730"/>
      <c r="J21" s="725"/>
      <c r="K21" s="730"/>
      <c r="L21" s="725"/>
      <c r="M21" s="725"/>
    </row>
    <row r="22" spans="1:14" ht="14.4" x14ac:dyDescent="0.2">
      <c r="A22" s="725"/>
      <c r="B22" s="1059"/>
      <c r="C22" s="1059"/>
      <c r="D22" s="725"/>
      <c r="E22" s="725"/>
      <c r="F22" s="728"/>
      <c r="G22" s="730"/>
      <c r="H22" s="728"/>
      <c r="I22" s="730"/>
      <c r="J22" s="725"/>
      <c r="K22" s="730"/>
      <c r="L22" s="725"/>
      <c r="M22" s="725"/>
    </row>
    <row r="23" spans="1:14" ht="14.4" x14ac:dyDescent="0.2">
      <c r="A23" s="725"/>
      <c r="B23" s="725"/>
      <c r="C23" s="725"/>
      <c r="D23" s="725"/>
      <c r="E23" s="725"/>
      <c r="F23" s="728"/>
      <c r="G23" s="728"/>
      <c r="H23" s="728"/>
      <c r="I23" s="728"/>
      <c r="J23" s="725"/>
      <c r="K23" s="728"/>
      <c r="L23" s="725"/>
      <c r="M23" s="725"/>
    </row>
    <row r="24" spans="1:14" ht="14.4" x14ac:dyDescent="0.2">
      <c r="A24" s="725"/>
      <c r="B24" s="725"/>
      <c r="C24" s="726"/>
      <c r="D24" s="733"/>
      <c r="E24" s="725"/>
      <c r="F24" s="728"/>
      <c r="G24" s="730"/>
      <c r="H24" s="728"/>
      <c r="I24" s="730"/>
      <c r="J24" s="725"/>
      <c r="K24" s="730"/>
      <c r="L24" s="725"/>
      <c r="M24" s="725"/>
    </row>
    <row r="25" spans="1:14" ht="14.4" x14ac:dyDescent="0.2">
      <c r="A25" s="725"/>
      <c r="B25" s="725"/>
      <c r="C25" s="726"/>
      <c r="D25" s="733"/>
      <c r="E25" s="725"/>
      <c r="F25" s="728"/>
      <c r="G25" s="730"/>
      <c r="H25" s="728"/>
      <c r="I25" s="730"/>
      <c r="J25" s="725"/>
      <c r="K25" s="730"/>
      <c r="L25" s="725"/>
      <c r="M25" s="725"/>
    </row>
    <row r="26" spans="1:14" ht="14.4" x14ac:dyDescent="0.2">
      <c r="A26" s="725"/>
      <c r="B26" s="725"/>
      <c r="C26" s="726"/>
      <c r="D26" s="733"/>
      <c r="E26" s="725"/>
      <c r="F26" s="728"/>
      <c r="G26" s="730"/>
      <c r="H26" s="728"/>
      <c r="I26" s="730"/>
      <c r="J26" s="725"/>
      <c r="K26" s="730"/>
      <c r="L26" s="725"/>
      <c r="M26" s="725"/>
    </row>
    <row r="27" spans="1:14" ht="14.4" x14ac:dyDescent="0.2">
      <c r="A27" s="725"/>
      <c r="B27" s="725"/>
      <c r="C27" s="726"/>
      <c r="D27" s="733"/>
      <c r="E27" s="725"/>
      <c r="F27" s="728"/>
      <c r="G27" s="730"/>
      <c r="H27" s="728"/>
      <c r="I27" s="730"/>
      <c r="J27" s="725"/>
      <c r="K27" s="730"/>
      <c r="L27" s="725"/>
      <c r="M27" s="725"/>
    </row>
    <row r="28" spans="1:14" ht="14.4" x14ac:dyDescent="0.2">
      <c r="A28" s="725"/>
      <c r="B28" s="725"/>
      <c r="C28" s="726"/>
      <c r="D28" s="733"/>
      <c r="E28" s="725"/>
      <c r="F28" s="728"/>
      <c r="G28" s="730"/>
      <c r="H28" s="728"/>
      <c r="I28" s="730"/>
      <c r="J28" s="725"/>
      <c r="K28" s="730"/>
      <c r="L28" s="725"/>
      <c r="M28" s="725"/>
    </row>
    <row r="29" spans="1:14" ht="14.4" x14ac:dyDescent="0.2">
      <c r="A29" s="725"/>
      <c r="B29" s="725"/>
      <c r="C29" s="726"/>
      <c r="D29" s="733"/>
      <c r="E29" s="725"/>
      <c r="F29" s="728"/>
      <c r="G29" s="730"/>
      <c r="H29" s="728"/>
      <c r="I29" s="730"/>
      <c r="J29" s="725"/>
      <c r="K29" s="730"/>
      <c r="L29" s="725"/>
      <c r="M29" s="725"/>
    </row>
    <row r="30" spans="1:14" ht="14.4" x14ac:dyDescent="0.2">
      <c r="A30" s="725"/>
      <c r="B30" s="725"/>
      <c r="C30" s="726"/>
      <c r="D30" s="733"/>
      <c r="E30" s="725"/>
      <c r="F30" s="728"/>
      <c r="G30" s="730"/>
      <c r="H30" s="728"/>
      <c r="I30" s="730"/>
      <c r="J30" s="725"/>
      <c r="K30" s="730"/>
      <c r="L30" s="725"/>
      <c r="M30" s="725"/>
    </row>
    <row r="31" spans="1:14" ht="21" customHeight="1" x14ac:dyDescent="0.2">
      <c r="A31" s="725"/>
      <c r="B31" s="1059"/>
      <c r="C31" s="1059"/>
      <c r="F31" s="103" t="s">
        <v>111</v>
      </c>
      <c r="G31" s="1061"/>
      <c r="H31" s="1062"/>
      <c r="I31" s="1062"/>
      <c r="J31" s="1063"/>
      <c r="K31" s="730"/>
      <c r="L31" s="725"/>
      <c r="M31" s="725"/>
    </row>
    <row r="32" spans="1:14" ht="21" customHeight="1" x14ac:dyDescent="0.2">
      <c r="A32" s="734"/>
      <c r="B32" s="734"/>
      <c r="C32" s="734"/>
      <c r="F32" s="104" t="s">
        <v>113</v>
      </c>
      <c r="G32" s="1064"/>
      <c r="H32" s="1065"/>
      <c r="I32" s="1065"/>
      <c r="J32" s="1066"/>
      <c r="K32" s="725"/>
      <c r="L32" s="734"/>
      <c r="M32" s="734"/>
    </row>
  </sheetData>
  <mergeCells count="10">
    <mergeCell ref="B9:C9"/>
    <mergeCell ref="B10:C10"/>
    <mergeCell ref="H4:J4"/>
    <mergeCell ref="G31:J31"/>
    <mergeCell ref="G32:J32"/>
    <mergeCell ref="B31:C31"/>
    <mergeCell ref="B22:C22"/>
    <mergeCell ref="B6:C6"/>
    <mergeCell ref="B7:C7"/>
    <mergeCell ref="B8:C8"/>
  </mergeCells>
  <phoneticPr fontId="2"/>
  <printOptions horizontalCentered="1" verticalCentered="1"/>
  <pageMargins left="0.78740157480314965" right="0.39370078740157483" top="0.39370078740157483" bottom="0.39370078740157483" header="0.51181102362204722" footer="0.51181102362204722"/>
  <pageSetup paperSize="9" orientation="landscape" cellComments="asDisplayed" r:id="rId1"/>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N28"/>
  <sheetViews>
    <sheetView showGridLines="0" zoomScale="85" zoomScaleNormal="85" workbookViewId="0">
      <selection activeCell="S10" sqref="R10:S10"/>
    </sheetView>
  </sheetViews>
  <sheetFormatPr defaultRowHeight="13.2" x14ac:dyDescent="0.2"/>
  <cols>
    <col min="1" max="1" width="2.21875" customWidth="1"/>
    <col min="2" max="3" width="4.21875" customWidth="1"/>
    <col min="4" max="4" width="18.109375" customWidth="1"/>
    <col min="5" max="14" width="10.6640625" customWidth="1"/>
  </cols>
  <sheetData>
    <row r="1" spans="1:14" ht="7.5" customHeight="1" x14ac:dyDescent="0.2">
      <c r="A1" s="89"/>
      <c r="B1" s="89"/>
      <c r="C1" s="89"/>
      <c r="D1" s="89"/>
      <c r="E1" s="89"/>
      <c r="F1" s="89"/>
      <c r="G1" s="89"/>
      <c r="H1" s="89"/>
      <c r="I1" s="89"/>
      <c r="J1" s="89"/>
      <c r="K1" s="89"/>
      <c r="L1" s="89"/>
      <c r="M1" s="89"/>
      <c r="N1" s="89"/>
    </row>
    <row r="2" spans="1:14" ht="21.75" customHeight="1" x14ac:dyDescent="0.25">
      <c r="A2" s="89"/>
      <c r="B2" s="1579" t="s">
        <v>204</v>
      </c>
      <c r="C2" s="1579"/>
      <c r="D2" s="1579"/>
      <c r="E2" s="1579"/>
      <c r="F2" s="1579"/>
      <c r="G2" s="1579"/>
      <c r="H2" s="1579"/>
      <c r="I2" s="1579"/>
      <c r="J2" s="1579"/>
      <c r="K2" s="1579"/>
      <c r="L2" s="1579"/>
      <c r="M2" s="1579"/>
      <c r="N2" s="1579"/>
    </row>
    <row r="3" spans="1:14" ht="13.8" thickBot="1" x14ac:dyDescent="0.25">
      <c r="A3" s="89"/>
      <c r="B3" s="1578" t="s">
        <v>187</v>
      </c>
      <c r="C3" s="1578"/>
      <c r="D3" s="1578"/>
      <c r="E3" s="1578"/>
      <c r="F3" s="1578"/>
      <c r="G3" s="1578"/>
      <c r="H3" s="1578"/>
      <c r="I3" s="1578"/>
      <c r="J3" s="1578"/>
      <c r="K3" s="1578"/>
      <c r="L3" s="1578"/>
      <c r="M3" s="1578"/>
      <c r="N3" s="1578"/>
    </row>
    <row r="4" spans="1:14" ht="21" customHeight="1" thickBot="1" x14ac:dyDescent="0.25">
      <c r="A4" s="89"/>
      <c r="B4" s="1587" t="s">
        <v>188</v>
      </c>
      <c r="C4" s="1588"/>
      <c r="D4" s="1589"/>
      <c r="E4" s="1630">
        <f>⑧総括!F5</f>
        <v>6</v>
      </c>
      <c r="F4" s="1631">
        <f t="shared" ref="F4:N4" si="0">E4+1</f>
        <v>7</v>
      </c>
      <c r="G4" s="1631">
        <f t="shared" si="0"/>
        <v>8</v>
      </c>
      <c r="H4" s="1631">
        <f t="shared" si="0"/>
        <v>9</v>
      </c>
      <c r="I4" s="1631">
        <f t="shared" si="0"/>
        <v>10</v>
      </c>
      <c r="J4" s="1631">
        <f t="shared" si="0"/>
        <v>11</v>
      </c>
      <c r="K4" s="1631">
        <f t="shared" si="0"/>
        <v>12</v>
      </c>
      <c r="L4" s="1631">
        <f t="shared" si="0"/>
        <v>13</v>
      </c>
      <c r="M4" s="1631">
        <f t="shared" si="0"/>
        <v>14</v>
      </c>
      <c r="N4" s="1632">
        <f t="shared" si="0"/>
        <v>15</v>
      </c>
    </row>
    <row r="5" spans="1:14" s="88" customFormat="1" ht="21" customHeight="1" x14ac:dyDescent="0.2">
      <c r="A5" s="137"/>
      <c r="B5" s="1592" t="s">
        <v>189</v>
      </c>
      <c r="C5" s="1590" t="s">
        <v>190</v>
      </c>
      <c r="D5" s="1591"/>
      <c r="E5" s="857"/>
      <c r="F5" s="858">
        <f>E26</f>
        <v>0</v>
      </c>
      <c r="G5" s="858">
        <f t="shared" ref="G5:N5" si="1">F26</f>
        <v>0</v>
      </c>
      <c r="H5" s="858">
        <f t="shared" si="1"/>
        <v>0</v>
      </c>
      <c r="I5" s="858">
        <f t="shared" si="1"/>
        <v>0</v>
      </c>
      <c r="J5" s="858">
        <f t="shared" si="1"/>
        <v>0</v>
      </c>
      <c r="K5" s="858">
        <f t="shared" si="1"/>
        <v>0</v>
      </c>
      <c r="L5" s="858">
        <f t="shared" si="1"/>
        <v>0</v>
      </c>
      <c r="M5" s="858">
        <f t="shared" si="1"/>
        <v>0</v>
      </c>
      <c r="N5" s="859">
        <f t="shared" si="1"/>
        <v>0</v>
      </c>
    </row>
    <row r="6" spans="1:14" s="88" customFormat="1" ht="21" customHeight="1" x14ac:dyDescent="0.2">
      <c r="A6" s="137"/>
      <c r="B6" s="1593"/>
      <c r="C6" s="1576" t="s">
        <v>191</v>
      </c>
      <c r="D6" s="1577"/>
      <c r="E6" s="860">
        <f>ROUND((⑧総括!F6+⑧総括!F7+⑧総括!F8+⑧総括!F9+⑧総括!F10+⑧総括!F11-⑧総括!F31),-3)/1000</f>
        <v>0</v>
      </c>
      <c r="F6" s="861">
        <f>ROUND((⑧総括!G6+⑧総括!G7+⑧総括!G8+⑧総括!G9+⑧総括!G10+⑧総括!G11-⑧総括!G31),-3)/1000</f>
        <v>0</v>
      </c>
      <c r="G6" s="861">
        <f>ROUND((⑧総括!H6+⑧総括!H7+⑧総括!H8+⑧総括!H9+⑧総括!H10+⑧総括!H11-⑧総括!H31),-3)/1000</f>
        <v>0</v>
      </c>
      <c r="H6" s="861">
        <f>ROUND((⑧総括!I6+⑧総括!I7+⑧総括!I8+⑧総括!I9+⑧総括!I10+⑧総括!I11-⑧総括!I31),-3)/1000</f>
        <v>0</v>
      </c>
      <c r="I6" s="861">
        <f>ROUND((⑧総括!J6+⑧総括!J7+⑧総括!J8+⑧総括!J9+⑧総括!J10+⑧総括!J11-⑧総括!J31),-3)/1000</f>
        <v>0</v>
      </c>
      <c r="J6" s="861">
        <f>ROUND((⑧総括!K6+⑧総括!K7+⑧総括!K8+⑧総括!K9+⑧総括!K10+⑧総括!K11-⑧総括!K31),-3)/1000</f>
        <v>0</v>
      </c>
      <c r="K6" s="861">
        <f>ROUND((⑧総括!L6+⑧総括!L7+⑧総括!L8+⑧総括!L9+⑧総括!L10+⑧総括!L11-⑧総括!L31),-3)/1000</f>
        <v>0</v>
      </c>
      <c r="L6" s="861">
        <f>ROUND((⑧総括!M6+⑧総括!M7+⑧総括!M8+⑧総括!M9+⑧総括!M10+⑧総括!M11-⑧総括!M31),-3)/1000</f>
        <v>0</v>
      </c>
      <c r="M6" s="861">
        <f>ROUND((⑧総括!N6+⑧総括!N7+⑧総括!N8+⑧総括!N9+⑧総括!N10+⑧総括!N11-⑧総括!N31),-3)/1000</f>
        <v>0</v>
      </c>
      <c r="N6" s="862">
        <f>ROUND((⑧総括!O6+⑧総括!O7+⑧総括!O8+⑧総括!O9+⑧総括!O10+⑧総括!O11-⑧総括!O31),-3)/1000</f>
        <v>0</v>
      </c>
    </row>
    <row r="7" spans="1:14" s="88" customFormat="1" ht="21" customHeight="1" x14ac:dyDescent="0.2">
      <c r="A7" s="137"/>
      <c r="B7" s="1593"/>
      <c r="C7" s="1576" t="s">
        <v>192</v>
      </c>
      <c r="D7" s="1577"/>
      <c r="E7" s="860">
        <f>ROUND(⑧総括!F33,-3)/1000</f>
        <v>0</v>
      </c>
      <c r="F7" s="861">
        <f>ROUND(⑧総括!G33,-3)/1000</f>
        <v>0</v>
      </c>
      <c r="G7" s="861">
        <f>ROUND(⑧総括!H33,-3)/1000</f>
        <v>0</v>
      </c>
      <c r="H7" s="861">
        <f>ROUND(⑧総括!I33,-3)/1000</f>
        <v>0</v>
      </c>
      <c r="I7" s="861">
        <f>ROUND(⑧総括!J33,-3)/1000</f>
        <v>0</v>
      </c>
      <c r="J7" s="861">
        <f>ROUND(⑧総括!K33,-3)/1000</f>
        <v>0</v>
      </c>
      <c r="K7" s="861">
        <f>ROUND(⑧総括!L33,-3)/1000</f>
        <v>0</v>
      </c>
      <c r="L7" s="861">
        <f>ROUND(⑧総括!M33,-3)/1000</f>
        <v>0</v>
      </c>
      <c r="M7" s="861">
        <f>ROUND(⑧総括!N33,-3)/1000</f>
        <v>0</v>
      </c>
      <c r="N7" s="862">
        <f>ROUND(⑧総括!O33,-3)/1000</f>
        <v>0</v>
      </c>
    </row>
    <row r="8" spans="1:14" s="88" customFormat="1" ht="21" customHeight="1" x14ac:dyDescent="0.2">
      <c r="A8" s="137"/>
      <c r="B8" s="1593"/>
      <c r="C8" s="1576" t="s">
        <v>213</v>
      </c>
      <c r="D8" s="1577"/>
      <c r="E8" s="863"/>
      <c r="F8" s="864"/>
      <c r="G8" s="864"/>
      <c r="H8" s="864"/>
      <c r="I8" s="864"/>
      <c r="J8" s="864"/>
      <c r="K8" s="864"/>
      <c r="L8" s="864"/>
      <c r="M8" s="864"/>
      <c r="N8" s="865"/>
    </row>
    <row r="9" spans="1:14" s="88" customFormat="1" ht="21" customHeight="1" x14ac:dyDescent="0.2">
      <c r="A9" s="137"/>
      <c r="B9" s="1593"/>
      <c r="C9" s="1576" t="s">
        <v>193</v>
      </c>
      <c r="D9" s="1577"/>
      <c r="E9" s="860">
        <f>ROUND(⑧総括!F37,-3)/1000</f>
        <v>0</v>
      </c>
      <c r="F9" s="861">
        <f>ROUND(⑧総括!G37,-3)/1000</f>
        <v>0</v>
      </c>
      <c r="G9" s="861">
        <f>ROUND(⑧総括!H37,-3)/1000</f>
        <v>0</v>
      </c>
      <c r="H9" s="861">
        <f>ROUND(⑧総括!I37,-3)/1000</f>
        <v>0</v>
      </c>
      <c r="I9" s="861">
        <f>ROUND(⑧総括!J37,-3)/1000</f>
        <v>0</v>
      </c>
      <c r="J9" s="861">
        <f>ROUND(⑧総括!K37,-3)/1000</f>
        <v>0</v>
      </c>
      <c r="K9" s="861">
        <f>ROUND(⑧総括!L37,-3)/1000</f>
        <v>0</v>
      </c>
      <c r="L9" s="861">
        <f>ROUND(⑧総括!M37,-3)/1000</f>
        <v>0</v>
      </c>
      <c r="M9" s="861">
        <f>ROUND(⑧総括!N37,-3)/1000</f>
        <v>0</v>
      </c>
      <c r="N9" s="862">
        <f>ROUND(⑧総括!O37,-3)/1000</f>
        <v>0</v>
      </c>
    </row>
    <row r="10" spans="1:14" s="88" customFormat="1" ht="21" customHeight="1" x14ac:dyDescent="0.2">
      <c r="A10" s="137"/>
      <c r="B10" s="1593"/>
      <c r="C10" s="1576" t="s">
        <v>194</v>
      </c>
      <c r="D10" s="1577"/>
      <c r="E10" s="860">
        <f>SUM(E11:E12)</f>
        <v>0</v>
      </c>
      <c r="F10" s="861">
        <f t="shared" ref="F10:N10" si="2">SUM(F11:F12)</f>
        <v>0</v>
      </c>
      <c r="G10" s="861">
        <f t="shared" si="2"/>
        <v>0</v>
      </c>
      <c r="H10" s="861">
        <f t="shared" si="2"/>
        <v>0</v>
      </c>
      <c r="I10" s="861">
        <f t="shared" si="2"/>
        <v>0</v>
      </c>
      <c r="J10" s="861">
        <f t="shared" si="2"/>
        <v>0</v>
      </c>
      <c r="K10" s="861">
        <f t="shared" si="2"/>
        <v>0</v>
      </c>
      <c r="L10" s="861">
        <f t="shared" si="2"/>
        <v>0</v>
      </c>
      <c r="M10" s="861">
        <f t="shared" si="2"/>
        <v>0</v>
      </c>
      <c r="N10" s="862">
        <f t="shared" si="2"/>
        <v>0</v>
      </c>
    </row>
    <row r="11" spans="1:14" s="88" customFormat="1" ht="21" customHeight="1" x14ac:dyDescent="0.2">
      <c r="A11" s="137"/>
      <c r="B11" s="1593"/>
      <c r="C11" s="1595" t="s">
        <v>195</v>
      </c>
      <c r="D11" s="755" t="s">
        <v>214</v>
      </c>
      <c r="E11" s="866"/>
      <c r="F11" s="867"/>
      <c r="G11" s="867"/>
      <c r="H11" s="867"/>
      <c r="I11" s="867"/>
      <c r="J11" s="867"/>
      <c r="K11" s="867"/>
      <c r="L11" s="867"/>
      <c r="M11" s="867"/>
      <c r="N11" s="868"/>
    </row>
    <row r="12" spans="1:14" s="88" customFormat="1" ht="21" customHeight="1" x14ac:dyDescent="0.2">
      <c r="A12" s="137"/>
      <c r="B12" s="1593"/>
      <c r="C12" s="1595"/>
      <c r="D12" s="756" t="s">
        <v>215</v>
      </c>
      <c r="E12" s="869"/>
      <c r="F12" s="870"/>
      <c r="G12" s="870"/>
      <c r="H12" s="870"/>
      <c r="I12" s="870"/>
      <c r="J12" s="870"/>
      <c r="K12" s="870"/>
      <c r="L12" s="870"/>
      <c r="M12" s="870"/>
      <c r="N12" s="871"/>
    </row>
    <row r="13" spans="1:14" s="88" customFormat="1" ht="21" customHeight="1" x14ac:dyDescent="0.2">
      <c r="A13" s="137"/>
      <c r="B13" s="1593"/>
      <c r="C13" s="1576" t="s">
        <v>196</v>
      </c>
      <c r="D13" s="1577"/>
      <c r="E13" s="863"/>
      <c r="F13" s="864"/>
      <c r="G13" s="864"/>
      <c r="H13" s="864"/>
      <c r="I13" s="864"/>
      <c r="J13" s="864"/>
      <c r="K13" s="864"/>
      <c r="L13" s="864"/>
      <c r="M13" s="864"/>
      <c r="N13" s="865"/>
    </row>
    <row r="14" spans="1:14" s="777" customFormat="1" ht="21" customHeight="1" thickBot="1" x14ac:dyDescent="0.25">
      <c r="A14" s="717"/>
      <c r="B14" s="1593"/>
      <c r="C14" s="1598" t="s">
        <v>197</v>
      </c>
      <c r="D14" s="1599"/>
      <c r="E14" s="872">
        <f>⑧総括!F12/1000</f>
        <v>0</v>
      </c>
      <c r="F14" s="873">
        <f>⑧総括!G12/1000</f>
        <v>0</v>
      </c>
      <c r="G14" s="873">
        <f>⑧総括!H12/1000</f>
        <v>0</v>
      </c>
      <c r="H14" s="873">
        <f>⑧総括!I12/1000</f>
        <v>0</v>
      </c>
      <c r="I14" s="873">
        <f>⑧総括!J12/1000</f>
        <v>0</v>
      </c>
      <c r="J14" s="873">
        <f>⑧総括!K12/1000</f>
        <v>0</v>
      </c>
      <c r="K14" s="873">
        <f>⑧総括!L12/1000</f>
        <v>0</v>
      </c>
      <c r="L14" s="873">
        <f>⑧総括!M12/1000</f>
        <v>0</v>
      </c>
      <c r="M14" s="873">
        <f>⑧総括!N12/1000</f>
        <v>0</v>
      </c>
      <c r="N14" s="874">
        <f>⑧総括!O12/1000</f>
        <v>0</v>
      </c>
    </row>
    <row r="15" spans="1:14" s="88" customFormat="1" ht="21" customHeight="1" thickTop="1" thickBot="1" x14ac:dyDescent="0.25">
      <c r="A15" s="137"/>
      <c r="B15" s="1594"/>
      <c r="C15" s="1580" t="s">
        <v>198</v>
      </c>
      <c r="D15" s="1581"/>
      <c r="E15" s="875">
        <f>SUM(E5:E10)+SUM(E13:E14)</f>
        <v>0</v>
      </c>
      <c r="F15" s="876">
        <f t="shared" ref="F15:N15" si="3">SUM(F5:F10)+SUM(F13:F14)</f>
        <v>0</v>
      </c>
      <c r="G15" s="876">
        <f t="shared" si="3"/>
        <v>0</v>
      </c>
      <c r="H15" s="876">
        <f t="shared" si="3"/>
        <v>0</v>
      </c>
      <c r="I15" s="876">
        <f t="shared" si="3"/>
        <v>0</v>
      </c>
      <c r="J15" s="876">
        <f t="shared" si="3"/>
        <v>0</v>
      </c>
      <c r="K15" s="876">
        <f t="shared" si="3"/>
        <v>0</v>
      </c>
      <c r="L15" s="876">
        <f t="shared" si="3"/>
        <v>0</v>
      </c>
      <c r="M15" s="876">
        <f t="shared" si="3"/>
        <v>0</v>
      </c>
      <c r="N15" s="877">
        <f t="shared" si="3"/>
        <v>0</v>
      </c>
    </row>
    <row r="16" spans="1:14" s="88" customFormat="1" ht="21" customHeight="1" x14ac:dyDescent="0.2">
      <c r="A16" s="137"/>
      <c r="B16" s="1592" t="s">
        <v>199</v>
      </c>
      <c r="C16" s="1600" t="s">
        <v>411</v>
      </c>
      <c r="D16" s="1601"/>
      <c r="E16" s="878"/>
      <c r="F16" s="879"/>
      <c r="G16" s="879"/>
      <c r="H16" s="879"/>
      <c r="I16" s="879"/>
      <c r="J16" s="879"/>
      <c r="K16" s="879"/>
      <c r="L16" s="879"/>
      <c r="M16" s="879"/>
      <c r="N16" s="880"/>
    </row>
    <row r="17" spans="1:14" s="88" customFormat="1" ht="21" customHeight="1" x14ac:dyDescent="0.2">
      <c r="A17" s="137"/>
      <c r="B17" s="1593"/>
      <c r="C17" s="1576" t="s">
        <v>200</v>
      </c>
      <c r="D17" s="1577"/>
      <c r="E17" s="863"/>
      <c r="F17" s="864"/>
      <c r="G17" s="864"/>
      <c r="H17" s="864"/>
      <c r="I17" s="864"/>
      <c r="J17" s="864"/>
      <c r="K17" s="864"/>
      <c r="L17" s="864"/>
      <c r="M17" s="864"/>
      <c r="N17" s="865"/>
    </row>
    <row r="18" spans="1:14" s="88" customFormat="1" ht="21" customHeight="1" x14ac:dyDescent="0.2">
      <c r="A18" s="137"/>
      <c r="B18" s="1593"/>
      <c r="C18" s="1576" t="s">
        <v>201</v>
      </c>
      <c r="D18" s="1577"/>
      <c r="E18" s="860">
        <f>ROUND(⑧総括!F35,-3)/1000</f>
        <v>0</v>
      </c>
      <c r="F18" s="861">
        <f>ROUND(⑧総括!G35,-3)/1000</f>
        <v>0</v>
      </c>
      <c r="G18" s="861">
        <f>ROUND(⑧総括!H35,-3)/1000</f>
        <v>0</v>
      </c>
      <c r="H18" s="861">
        <f>ROUND(⑧総括!I35,-3)/1000</f>
        <v>0</v>
      </c>
      <c r="I18" s="861">
        <f>ROUND(⑧総括!J35,-3)/1000</f>
        <v>0</v>
      </c>
      <c r="J18" s="861">
        <f>ROUND(⑧総括!K35,-3)/1000</f>
        <v>0</v>
      </c>
      <c r="K18" s="861">
        <f>ROUND(⑧総括!L35,-3)/1000</f>
        <v>0</v>
      </c>
      <c r="L18" s="861">
        <f>ROUND(⑧総括!M35,-3)/1000</f>
        <v>0</v>
      </c>
      <c r="M18" s="861">
        <f>ROUND(⑧総括!N35,-3)/1000</f>
        <v>0</v>
      </c>
      <c r="N18" s="862">
        <f>ROUND(⑧総括!O35,-3)/1000</f>
        <v>0</v>
      </c>
    </row>
    <row r="19" spans="1:14" s="88" customFormat="1" ht="21" customHeight="1" x14ac:dyDescent="0.2">
      <c r="A19" s="137"/>
      <c r="B19" s="1593"/>
      <c r="C19" s="1582" t="s">
        <v>202</v>
      </c>
      <c r="D19" s="1583"/>
      <c r="E19" s="863"/>
      <c r="F19" s="864"/>
      <c r="G19" s="864"/>
      <c r="H19" s="864"/>
      <c r="I19" s="864"/>
      <c r="J19" s="864"/>
      <c r="K19" s="864"/>
      <c r="L19" s="864"/>
      <c r="M19" s="864"/>
      <c r="N19" s="865"/>
    </row>
    <row r="20" spans="1:14" s="88" customFormat="1" ht="21" customHeight="1" x14ac:dyDescent="0.2">
      <c r="A20" s="137"/>
      <c r="B20" s="1593"/>
      <c r="C20" s="1576" t="s">
        <v>205</v>
      </c>
      <c r="D20" s="1577"/>
      <c r="E20" s="860">
        <f>SUM(E21:E22)</f>
        <v>0</v>
      </c>
      <c r="F20" s="861">
        <f t="shared" ref="F20:N20" si="4">SUM(F21:F22)</f>
        <v>0</v>
      </c>
      <c r="G20" s="861">
        <f t="shared" si="4"/>
        <v>0</v>
      </c>
      <c r="H20" s="861">
        <f t="shared" si="4"/>
        <v>0</v>
      </c>
      <c r="I20" s="861">
        <f t="shared" si="4"/>
        <v>0</v>
      </c>
      <c r="J20" s="861">
        <f t="shared" si="4"/>
        <v>0</v>
      </c>
      <c r="K20" s="861">
        <f t="shared" si="4"/>
        <v>0</v>
      </c>
      <c r="L20" s="861">
        <f t="shared" si="4"/>
        <v>0</v>
      </c>
      <c r="M20" s="861">
        <f t="shared" si="4"/>
        <v>0</v>
      </c>
      <c r="N20" s="862">
        <f t="shared" si="4"/>
        <v>0</v>
      </c>
    </row>
    <row r="21" spans="1:14" s="88" customFormat="1" ht="21" customHeight="1" x14ac:dyDescent="0.2">
      <c r="A21" s="137"/>
      <c r="B21" s="1593"/>
      <c r="C21" s="1595" t="s">
        <v>195</v>
      </c>
      <c r="D21" s="212" t="s">
        <v>214</v>
      </c>
      <c r="E21" s="881">
        <f>ROUND(⑤償還!N34,-3)/1000</f>
        <v>0</v>
      </c>
      <c r="F21" s="882">
        <f>ROUND(⑤償還!O34,-3)/1000</f>
        <v>0</v>
      </c>
      <c r="G21" s="882">
        <f>ROUND(⑤償還!P34,-3)/1000</f>
        <v>0</v>
      </c>
      <c r="H21" s="882">
        <f>ROUND(⑤償還!Q34,-3)/1000</f>
        <v>0</v>
      </c>
      <c r="I21" s="882">
        <f>ROUND(⑤償還!R34,-3)/1000</f>
        <v>0</v>
      </c>
      <c r="J21" s="882">
        <f>ROUND(⑤償還!S34,-3)/1000</f>
        <v>0</v>
      </c>
      <c r="K21" s="882">
        <f>ROUND(⑤償還!T34,-3)/1000</f>
        <v>0</v>
      </c>
      <c r="L21" s="882">
        <f>ROUND(⑤償還!U34,-3)/1000</f>
        <v>0</v>
      </c>
      <c r="M21" s="882">
        <f>ROUND(⑤償還!V34,-3)/1000</f>
        <v>0</v>
      </c>
      <c r="N21" s="883">
        <f>ROUND(⑤償還!W34,-3)/1000</f>
        <v>0</v>
      </c>
    </row>
    <row r="22" spans="1:14" s="88" customFormat="1" ht="21" customHeight="1" x14ac:dyDescent="0.2">
      <c r="A22" s="137"/>
      <c r="B22" s="1593"/>
      <c r="C22" s="1595"/>
      <c r="D22" s="211" t="s">
        <v>215</v>
      </c>
      <c r="E22" s="884">
        <f>ROUND(⑤償還!N43,-3)/1000</f>
        <v>0</v>
      </c>
      <c r="F22" s="885">
        <f>ROUND(⑤償還!O43,-3)/1000</f>
        <v>0</v>
      </c>
      <c r="G22" s="885">
        <f>ROUND(⑤償還!P43,-3)/1000</f>
        <v>0</v>
      </c>
      <c r="H22" s="885">
        <f>ROUND(⑤償還!Q43,-3)/1000</f>
        <v>0</v>
      </c>
      <c r="I22" s="885">
        <f>ROUND(⑤償還!R43,-3)/1000</f>
        <v>0</v>
      </c>
      <c r="J22" s="885">
        <f>ROUND(⑤償還!S43,-3)/1000</f>
        <v>0</v>
      </c>
      <c r="K22" s="885">
        <f>ROUND(⑤償還!T43,-3)/1000</f>
        <v>0</v>
      </c>
      <c r="L22" s="885">
        <f>ROUND(⑤償還!U43,-3)/1000</f>
        <v>0</v>
      </c>
      <c r="M22" s="885">
        <f>ROUND(⑤償還!V43,-3)/1000</f>
        <v>0</v>
      </c>
      <c r="N22" s="886">
        <f>ROUND(⑤償還!W43,-3)/1000</f>
        <v>0</v>
      </c>
    </row>
    <row r="23" spans="1:14" s="88" customFormat="1" ht="21" customHeight="1" x14ac:dyDescent="0.2">
      <c r="A23" s="137"/>
      <c r="B23" s="1593"/>
      <c r="C23" s="1576" t="s">
        <v>203</v>
      </c>
      <c r="D23" s="1577"/>
      <c r="E23" s="860">
        <f>ROUND(⑧総括!F36,-3)/1000</f>
        <v>0</v>
      </c>
      <c r="F23" s="861">
        <f>ROUND(⑧総括!G36,-3)/1000</f>
        <v>0</v>
      </c>
      <c r="G23" s="861">
        <f>ROUND(⑧総括!H36,-3)/1000</f>
        <v>0</v>
      </c>
      <c r="H23" s="861">
        <f>ROUND(⑧総括!I36,-3)/1000</f>
        <v>0</v>
      </c>
      <c r="I23" s="861">
        <f>ROUND(⑧総括!J36,-3)/1000</f>
        <v>0</v>
      </c>
      <c r="J23" s="861">
        <f>ROUND(⑧総括!K36,-3)/1000</f>
        <v>0</v>
      </c>
      <c r="K23" s="861">
        <f>ROUND(⑧総括!L36,-3)/1000</f>
        <v>0</v>
      </c>
      <c r="L23" s="861">
        <f>ROUND(⑧総括!M36,-3)/1000</f>
        <v>0</v>
      </c>
      <c r="M23" s="861">
        <f>ROUND(⑧総括!N36,-3)/1000</f>
        <v>0</v>
      </c>
      <c r="N23" s="862">
        <f>ROUND(⑧総括!O36,-3)/1000</f>
        <v>0</v>
      </c>
    </row>
    <row r="24" spans="1:14" s="88" customFormat="1" ht="21" customHeight="1" thickBot="1" x14ac:dyDescent="0.25">
      <c r="A24" s="137"/>
      <c r="B24" s="1593"/>
      <c r="C24" s="1596" t="s">
        <v>406</v>
      </c>
      <c r="D24" s="1597"/>
      <c r="E24" s="887"/>
      <c r="F24" s="888"/>
      <c r="G24" s="888"/>
      <c r="H24" s="888"/>
      <c r="I24" s="888"/>
      <c r="J24" s="888"/>
      <c r="K24" s="888"/>
      <c r="L24" s="888"/>
      <c r="M24" s="888"/>
      <c r="N24" s="889"/>
    </row>
    <row r="25" spans="1:14" s="88" customFormat="1" ht="21" customHeight="1" thickTop="1" thickBot="1" x14ac:dyDescent="0.25">
      <c r="A25" s="137"/>
      <c r="B25" s="1594"/>
      <c r="C25" s="1580" t="s">
        <v>30</v>
      </c>
      <c r="D25" s="1581"/>
      <c r="E25" s="875">
        <f>SUM(E16:E20)+SUM(E23:E24)</f>
        <v>0</v>
      </c>
      <c r="F25" s="876">
        <f t="shared" ref="F25:N25" si="5">SUM(F16:F20)+SUM(F23:F24)</f>
        <v>0</v>
      </c>
      <c r="G25" s="876">
        <f t="shared" si="5"/>
        <v>0</v>
      </c>
      <c r="H25" s="876">
        <f t="shared" si="5"/>
        <v>0</v>
      </c>
      <c r="I25" s="876">
        <f t="shared" si="5"/>
        <v>0</v>
      </c>
      <c r="J25" s="876">
        <f t="shared" si="5"/>
        <v>0</v>
      </c>
      <c r="K25" s="876">
        <f t="shared" si="5"/>
        <v>0</v>
      </c>
      <c r="L25" s="876">
        <f t="shared" si="5"/>
        <v>0</v>
      </c>
      <c r="M25" s="876">
        <f t="shared" si="5"/>
        <v>0</v>
      </c>
      <c r="N25" s="877">
        <f t="shared" si="5"/>
        <v>0</v>
      </c>
    </row>
    <row r="26" spans="1:14" s="88" customFormat="1" ht="21" customHeight="1" thickBot="1" x14ac:dyDescent="0.25">
      <c r="A26" s="137"/>
      <c r="B26" s="1584" t="s">
        <v>186</v>
      </c>
      <c r="C26" s="1585"/>
      <c r="D26" s="1586"/>
      <c r="E26" s="875">
        <f>E15-E25</f>
        <v>0</v>
      </c>
      <c r="F26" s="876">
        <f t="shared" ref="F26:N26" si="6">F15-F25</f>
        <v>0</v>
      </c>
      <c r="G26" s="876">
        <f t="shared" si="6"/>
        <v>0</v>
      </c>
      <c r="H26" s="876">
        <f t="shared" si="6"/>
        <v>0</v>
      </c>
      <c r="I26" s="876">
        <f t="shared" si="6"/>
        <v>0</v>
      </c>
      <c r="J26" s="876">
        <f t="shared" si="6"/>
        <v>0</v>
      </c>
      <c r="K26" s="876">
        <f t="shared" si="6"/>
        <v>0</v>
      </c>
      <c r="L26" s="876">
        <f t="shared" si="6"/>
        <v>0</v>
      </c>
      <c r="M26" s="876">
        <f t="shared" si="6"/>
        <v>0</v>
      </c>
      <c r="N26" s="877">
        <f t="shared" si="6"/>
        <v>0</v>
      </c>
    </row>
    <row r="27" spans="1:14" ht="21.75" customHeight="1" x14ac:dyDescent="0.2">
      <c r="A27" s="89"/>
      <c r="B27" s="89"/>
      <c r="C27" s="89"/>
      <c r="D27" s="89"/>
      <c r="E27" s="89"/>
      <c r="F27" s="89"/>
      <c r="G27" s="89"/>
      <c r="H27" s="1007" t="s">
        <v>475</v>
      </c>
      <c r="I27" s="89"/>
      <c r="J27" s="89"/>
      <c r="K27" s="89"/>
      <c r="L27" s="89"/>
      <c r="M27" s="89"/>
      <c r="N27" s="89"/>
    </row>
    <row r="28" spans="1:14" x14ac:dyDescent="0.2">
      <c r="A28" s="89"/>
      <c r="B28" s="89"/>
      <c r="C28" s="89"/>
      <c r="D28" s="89"/>
      <c r="E28" s="89"/>
      <c r="F28" s="89"/>
      <c r="G28" s="89"/>
      <c r="H28" s="89"/>
      <c r="I28" s="89"/>
      <c r="J28" s="89"/>
      <c r="K28" s="89"/>
      <c r="L28" s="89"/>
      <c r="M28" s="89"/>
      <c r="N28" s="89"/>
    </row>
  </sheetData>
  <mergeCells count="25">
    <mergeCell ref="C25:D25"/>
    <mergeCell ref="C19:D19"/>
    <mergeCell ref="B26:D26"/>
    <mergeCell ref="B4:D4"/>
    <mergeCell ref="C5:D5"/>
    <mergeCell ref="B5:B15"/>
    <mergeCell ref="B16:B25"/>
    <mergeCell ref="C21:C22"/>
    <mergeCell ref="C20:D20"/>
    <mergeCell ref="C23:D23"/>
    <mergeCell ref="C24:D24"/>
    <mergeCell ref="C14:D14"/>
    <mergeCell ref="C15:D15"/>
    <mergeCell ref="C11:C12"/>
    <mergeCell ref="C16:D16"/>
    <mergeCell ref="C17:D17"/>
    <mergeCell ref="C18:D18"/>
    <mergeCell ref="B3:N3"/>
    <mergeCell ref="B2:N2"/>
    <mergeCell ref="C10:D10"/>
    <mergeCell ref="C13:D13"/>
    <mergeCell ref="C6:D6"/>
    <mergeCell ref="C7:D7"/>
    <mergeCell ref="C8:D8"/>
    <mergeCell ref="C9:D9"/>
  </mergeCells>
  <phoneticPr fontId="2"/>
  <printOptions horizontalCentered="1" verticalCentered="1"/>
  <pageMargins left="0.19685039370078741" right="0.39370078740157483" top="0.59055118110236227" bottom="0.19685039370078741" header="0.51181102362204722" footer="0.51181102362204722"/>
  <pageSetup paperSize="9" orientation="landscape" cellComments="asDisplayed"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Q27"/>
  <sheetViews>
    <sheetView showGridLines="0" zoomScale="80" zoomScaleNormal="80" workbookViewId="0">
      <selection activeCell="AU6" sqref="AU6"/>
    </sheetView>
  </sheetViews>
  <sheetFormatPr defaultColWidth="9" defaultRowHeight="13.2" x14ac:dyDescent="0.2"/>
  <cols>
    <col min="1" max="1" width="10.44140625" style="785" customWidth="1"/>
    <col min="2" max="2" width="10.33203125" style="785" customWidth="1"/>
    <col min="3" max="38" width="2.6640625" style="785" customWidth="1"/>
    <col min="39" max="43" width="3.109375" style="785" customWidth="1"/>
    <col min="44" max="16384" width="9" style="785"/>
  </cols>
  <sheetData>
    <row r="1" spans="1:43" ht="14.4" x14ac:dyDescent="0.2">
      <c r="A1" s="784" t="s">
        <v>478</v>
      </c>
    </row>
    <row r="3" spans="1:43" ht="13.8" thickBot="1" x14ac:dyDescent="0.25">
      <c r="A3" s="786" t="s">
        <v>429</v>
      </c>
      <c r="B3" s="786" t="s">
        <v>430</v>
      </c>
      <c r="C3" s="1609" t="s">
        <v>445</v>
      </c>
      <c r="D3" s="1610"/>
      <c r="E3" s="1610"/>
      <c r="F3" s="1609" t="s">
        <v>434</v>
      </c>
      <c r="G3" s="1610"/>
      <c r="H3" s="1610"/>
      <c r="I3" s="1609" t="s">
        <v>435</v>
      </c>
      <c r="J3" s="1610"/>
      <c r="K3" s="1610"/>
      <c r="L3" s="1609" t="s">
        <v>436</v>
      </c>
      <c r="M3" s="1610"/>
      <c r="N3" s="1610"/>
      <c r="O3" s="1609" t="s">
        <v>437</v>
      </c>
      <c r="P3" s="1610"/>
      <c r="Q3" s="1610"/>
      <c r="R3" s="1609" t="s">
        <v>446</v>
      </c>
      <c r="S3" s="1610"/>
      <c r="T3" s="1610"/>
      <c r="U3" s="1609" t="s">
        <v>447</v>
      </c>
      <c r="V3" s="1610"/>
      <c r="W3" s="1610"/>
      <c r="X3" s="1609" t="s">
        <v>448</v>
      </c>
      <c r="Y3" s="1610"/>
      <c r="Z3" s="1610"/>
      <c r="AA3" s="1609" t="s">
        <v>449</v>
      </c>
      <c r="AB3" s="1610"/>
      <c r="AC3" s="1610"/>
      <c r="AD3" s="1609" t="s">
        <v>431</v>
      </c>
      <c r="AE3" s="1610"/>
      <c r="AF3" s="1610"/>
      <c r="AG3" s="1609" t="s">
        <v>432</v>
      </c>
      <c r="AH3" s="1610"/>
      <c r="AI3" s="1610"/>
      <c r="AJ3" s="1609" t="s">
        <v>433</v>
      </c>
      <c r="AK3" s="1610"/>
      <c r="AL3" s="1610"/>
      <c r="AM3" s="1621" t="s">
        <v>438</v>
      </c>
      <c r="AN3" s="1621"/>
      <c r="AO3" s="1621"/>
      <c r="AP3" s="1621"/>
      <c r="AQ3" s="1622"/>
    </row>
    <row r="4" spans="1:43" ht="20.100000000000001" customHeight="1" thickTop="1" x14ac:dyDescent="0.2">
      <c r="A4" s="1618"/>
      <c r="B4" s="1623"/>
      <c r="C4" s="800"/>
      <c r="D4" s="801"/>
      <c r="E4" s="802"/>
      <c r="F4" s="803"/>
      <c r="G4" s="801"/>
      <c r="H4" s="802"/>
      <c r="I4" s="803"/>
      <c r="J4" s="801"/>
      <c r="K4" s="802"/>
      <c r="L4" s="803"/>
      <c r="M4" s="801"/>
      <c r="N4" s="802"/>
      <c r="O4" s="803"/>
      <c r="P4" s="801"/>
      <c r="Q4" s="802"/>
      <c r="R4" s="803"/>
      <c r="S4" s="807"/>
      <c r="T4" s="817"/>
      <c r="U4" s="803"/>
      <c r="V4" s="807"/>
      <c r="W4" s="817"/>
      <c r="X4" s="803"/>
      <c r="Y4" s="807"/>
      <c r="Z4" s="817"/>
      <c r="AA4" s="803"/>
      <c r="AB4" s="807"/>
      <c r="AC4" s="817"/>
      <c r="AD4" s="803"/>
      <c r="AE4" s="807"/>
      <c r="AF4" s="817"/>
      <c r="AG4" s="803"/>
      <c r="AH4" s="801"/>
      <c r="AI4" s="802"/>
      <c r="AJ4" s="803"/>
      <c r="AK4" s="801"/>
      <c r="AL4" s="900"/>
      <c r="AM4" s="1626"/>
      <c r="AN4" s="1626"/>
      <c r="AO4" s="1626"/>
      <c r="AP4" s="1626"/>
      <c r="AQ4" s="1627"/>
    </row>
    <row r="5" spans="1:43" ht="20.100000000000001" customHeight="1" x14ac:dyDescent="0.2">
      <c r="A5" s="1607"/>
      <c r="B5" s="1624"/>
      <c r="C5" s="818"/>
      <c r="D5" s="788"/>
      <c r="E5" s="789"/>
      <c r="F5" s="787"/>
      <c r="G5" s="788"/>
      <c r="H5" s="789"/>
      <c r="I5" s="787"/>
      <c r="J5" s="788"/>
      <c r="K5" s="789"/>
      <c r="L5" s="787"/>
      <c r="M5" s="788"/>
      <c r="N5" s="789"/>
      <c r="O5" s="787"/>
      <c r="P5" s="788"/>
      <c r="Q5" s="789"/>
      <c r="R5" s="787"/>
      <c r="S5" s="788"/>
      <c r="T5" s="789"/>
      <c r="U5" s="787"/>
      <c r="V5" s="788"/>
      <c r="W5" s="789"/>
      <c r="X5" s="787"/>
      <c r="Y5" s="788"/>
      <c r="Z5" s="789"/>
      <c r="AA5" s="787"/>
      <c r="AB5" s="788"/>
      <c r="AC5" s="789"/>
      <c r="AD5" s="787"/>
      <c r="AE5" s="788"/>
      <c r="AF5" s="789"/>
      <c r="AG5" s="819"/>
      <c r="AH5" s="788"/>
      <c r="AI5" s="789"/>
      <c r="AJ5" s="787"/>
      <c r="AK5" s="788"/>
      <c r="AL5" s="896"/>
      <c r="AM5" s="1611"/>
      <c r="AN5" s="1611"/>
      <c r="AO5" s="1611"/>
      <c r="AP5" s="1611"/>
      <c r="AQ5" s="1612"/>
    </row>
    <row r="6" spans="1:43" ht="20.100000000000001" customHeight="1" x14ac:dyDescent="0.2">
      <c r="A6" s="1607"/>
      <c r="B6" s="1625"/>
      <c r="C6" s="820"/>
      <c r="D6" s="788"/>
      <c r="E6" s="789"/>
      <c r="F6" s="787"/>
      <c r="G6" s="788"/>
      <c r="H6" s="789"/>
      <c r="I6" s="787"/>
      <c r="J6" s="788"/>
      <c r="K6" s="789"/>
      <c r="L6" s="787"/>
      <c r="M6" s="788"/>
      <c r="N6" s="789"/>
      <c r="O6" s="787"/>
      <c r="P6" s="788"/>
      <c r="Q6" s="789"/>
      <c r="R6" s="787"/>
      <c r="S6" s="788"/>
      <c r="T6" s="789"/>
      <c r="U6" s="787"/>
      <c r="V6" s="788"/>
      <c r="W6" s="789"/>
      <c r="X6" s="787"/>
      <c r="Y6" s="788"/>
      <c r="Z6" s="789"/>
      <c r="AA6" s="787"/>
      <c r="AB6" s="788"/>
      <c r="AC6" s="789"/>
      <c r="AD6" s="787"/>
      <c r="AE6" s="788"/>
      <c r="AF6" s="789"/>
      <c r="AG6" s="788"/>
      <c r="AH6" s="788"/>
      <c r="AI6" s="789"/>
      <c r="AJ6" s="787"/>
      <c r="AK6" s="788"/>
      <c r="AL6" s="896"/>
      <c r="AM6" s="1613"/>
      <c r="AN6" s="1613"/>
      <c r="AO6" s="1613"/>
      <c r="AP6" s="1613"/>
      <c r="AQ6" s="1614"/>
    </row>
    <row r="7" spans="1:43" ht="20.100000000000001" customHeight="1" x14ac:dyDescent="0.2">
      <c r="A7" s="1607"/>
      <c r="B7" s="1603"/>
      <c r="C7" s="810"/>
      <c r="D7" s="808"/>
      <c r="E7" s="809"/>
      <c r="F7" s="804"/>
      <c r="G7" s="808"/>
      <c r="H7" s="809"/>
      <c r="I7" s="804"/>
      <c r="J7" s="808"/>
      <c r="K7" s="809"/>
      <c r="L7" s="804"/>
      <c r="M7" s="805"/>
      <c r="N7" s="806"/>
      <c r="O7" s="804"/>
      <c r="P7" s="805"/>
      <c r="Q7" s="806"/>
      <c r="R7" s="804"/>
      <c r="S7" s="805"/>
      <c r="T7" s="806"/>
      <c r="U7" s="804"/>
      <c r="V7" s="805"/>
      <c r="W7" s="806"/>
      <c r="X7" s="804"/>
      <c r="Y7" s="805"/>
      <c r="Z7" s="806"/>
      <c r="AA7" s="804"/>
      <c r="AB7" s="805"/>
      <c r="AC7" s="806"/>
      <c r="AD7" s="804"/>
      <c r="AE7" s="805"/>
      <c r="AF7" s="806"/>
      <c r="AG7" s="804"/>
      <c r="AH7" s="808"/>
      <c r="AI7" s="809"/>
      <c r="AJ7" s="804"/>
      <c r="AK7" s="808"/>
      <c r="AL7" s="901"/>
      <c r="AM7" s="1611"/>
      <c r="AN7" s="1611"/>
      <c r="AO7" s="1611"/>
      <c r="AP7" s="1611"/>
      <c r="AQ7" s="1612"/>
    </row>
    <row r="8" spans="1:43" ht="20.100000000000001" customHeight="1" x14ac:dyDescent="0.2">
      <c r="A8" s="1607"/>
      <c r="B8" s="1604"/>
      <c r="C8" s="820"/>
      <c r="D8" s="788"/>
      <c r="E8" s="789"/>
      <c r="F8" s="787"/>
      <c r="G8" s="788"/>
      <c r="H8" s="789"/>
      <c r="I8" s="787"/>
      <c r="J8" s="788"/>
      <c r="K8" s="816"/>
      <c r="L8" s="787"/>
      <c r="M8" s="788"/>
      <c r="N8" s="816"/>
      <c r="O8" s="787"/>
      <c r="P8" s="788"/>
      <c r="Q8" s="789"/>
      <c r="R8" s="787"/>
      <c r="S8" s="788"/>
      <c r="T8" s="789"/>
      <c r="U8" s="819"/>
      <c r="V8" s="788"/>
      <c r="W8" s="789"/>
      <c r="X8" s="787"/>
      <c r="Y8" s="788"/>
      <c r="Z8" s="789"/>
      <c r="AA8" s="787"/>
      <c r="AB8" s="788"/>
      <c r="AC8" s="789"/>
      <c r="AD8" s="787"/>
      <c r="AE8" s="788"/>
      <c r="AF8" s="789"/>
      <c r="AG8" s="787"/>
      <c r="AH8" s="788"/>
      <c r="AI8" s="789"/>
      <c r="AJ8" s="787"/>
      <c r="AK8" s="788"/>
      <c r="AL8" s="896"/>
      <c r="AM8" s="1611"/>
      <c r="AN8" s="1611"/>
      <c r="AO8" s="1611"/>
      <c r="AP8" s="1611"/>
      <c r="AQ8" s="1612"/>
    </row>
    <row r="9" spans="1:43" ht="20.100000000000001" customHeight="1" x14ac:dyDescent="0.2">
      <c r="A9" s="1608"/>
      <c r="B9" s="1605"/>
      <c r="C9" s="820"/>
      <c r="D9" s="788"/>
      <c r="E9" s="789"/>
      <c r="F9" s="787"/>
      <c r="G9" s="788"/>
      <c r="H9" s="789"/>
      <c r="I9" s="787"/>
      <c r="J9" s="788"/>
      <c r="K9" s="789"/>
      <c r="L9" s="787"/>
      <c r="M9" s="788"/>
      <c r="N9" s="789"/>
      <c r="O9" s="787"/>
      <c r="P9" s="788"/>
      <c r="Q9" s="789"/>
      <c r="R9" s="787"/>
      <c r="S9" s="788"/>
      <c r="T9" s="789"/>
      <c r="U9" s="787"/>
      <c r="V9" s="788"/>
      <c r="W9" s="789"/>
      <c r="X9" s="787"/>
      <c r="Y9" s="788"/>
      <c r="Z9" s="789"/>
      <c r="AA9" s="791"/>
      <c r="AB9" s="792"/>
      <c r="AC9" s="796"/>
      <c r="AD9" s="791"/>
      <c r="AE9" s="792"/>
      <c r="AF9" s="796"/>
      <c r="AG9" s="788"/>
      <c r="AH9" s="788"/>
      <c r="AI9" s="789"/>
      <c r="AJ9" s="787"/>
      <c r="AK9" s="788"/>
      <c r="AL9" s="896"/>
      <c r="AM9" s="1613"/>
      <c r="AN9" s="1613"/>
      <c r="AO9" s="1613"/>
      <c r="AP9" s="1613"/>
      <c r="AQ9" s="1614"/>
    </row>
    <row r="10" spans="1:43" ht="20.100000000000001" customHeight="1" x14ac:dyDescent="0.2">
      <c r="A10" s="1606"/>
      <c r="B10" s="1615"/>
      <c r="C10" s="821"/>
      <c r="D10" s="822"/>
      <c r="E10" s="823"/>
      <c r="F10" s="804"/>
      <c r="G10" s="808"/>
      <c r="H10" s="809"/>
      <c r="I10" s="804"/>
      <c r="J10" s="808"/>
      <c r="K10" s="809"/>
      <c r="L10" s="804"/>
      <c r="M10" s="808"/>
      <c r="N10" s="809"/>
      <c r="O10" s="804"/>
      <c r="P10" s="808"/>
      <c r="Q10" s="809"/>
      <c r="R10" s="804"/>
      <c r="S10" s="805"/>
      <c r="T10" s="806"/>
      <c r="U10" s="804"/>
      <c r="V10" s="805"/>
      <c r="W10" s="806"/>
      <c r="X10" s="804"/>
      <c r="Y10" s="805"/>
      <c r="Z10" s="806"/>
      <c r="AA10" s="804"/>
      <c r="AB10" s="805"/>
      <c r="AC10" s="806"/>
      <c r="AD10" s="804"/>
      <c r="AE10" s="805"/>
      <c r="AF10" s="806"/>
      <c r="AG10" s="822"/>
      <c r="AH10" s="822"/>
      <c r="AI10" s="823"/>
      <c r="AJ10" s="804"/>
      <c r="AK10" s="808"/>
      <c r="AL10" s="901"/>
      <c r="AM10" s="1611"/>
      <c r="AN10" s="1611"/>
      <c r="AO10" s="1611"/>
      <c r="AP10" s="1611"/>
      <c r="AQ10" s="1612"/>
    </row>
    <row r="11" spans="1:43" ht="20.100000000000001" customHeight="1" x14ac:dyDescent="0.2">
      <c r="A11" s="1619"/>
      <c r="B11" s="1604"/>
      <c r="C11" s="824"/>
      <c r="D11" s="825"/>
      <c r="E11" s="826"/>
      <c r="F11" s="787"/>
      <c r="G11" s="815"/>
      <c r="H11" s="789"/>
      <c r="I11" s="787"/>
      <c r="J11" s="788"/>
      <c r="K11" s="789"/>
      <c r="L11" s="787"/>
      <c r="M11" s="788"/>
      <c r="N11" s="789"/>
      <c r="O11" s="787"/>
      <c r="P11" s="788"/>
      <c r="Q11" s="789"/>
      <c r="R11" s="787"/>
      <c r="S11" s="788"/>
      <c r="T11" s="789"/>
      <c r="U11" s="787"/>
      <c r="V11" s="788"/>
      <c r="W11" s="789"/>
      <c r="X11" s="787"/>
      <c r="Y11" s="788"/>
      <c r="Z11" s="789"/>
      <c r="AA11" s="787"/>
      <c r="AB11" s="788"/>
      <c r="AC11" s="789"/>
      <c r="AD11" s="819"/>
      <c r="AE11" s="788"/>
      <c r="AF11" s="816"/>
      <c r="AG11" s="825"/>
      <c r="AH11" s="825"/>
      <c r="AI11" s="826"/>
      <c r="AJ11" s="787"/>
      <c r="AK11" s="788"/>
      <c r="AL11" s="896"/>
      <c r="AM11" s="1611"/>
      <c r="AN11" s="1611"/>
      <c r="AO11" s="1611"/>
      <c r="AP11" s="1611"/>
      <c r="AQ11" s="1612"/>
    </row>
    <row r="12" spans="1:43" ht="20.100000000000001" customHeight="1" x14ac:dyDescent="0.2">
      <c r="A12" s="1619"/>
      <c r="B12" s="1604"/>
      <c r="C12" s="827"/>
      <c r="D12" s="828"/>
      <c r="E12" s="829"/>
      <c r="F12" s="791"/>
      <c r="G12" s="792"/>
      <c r="H12" s="796"/>
      <c r="I12" s="791"/>
      <c r="J12" s="792"/>
      <c r="K12" s="796"/>
      <c r="L12" s="791"/>
      <c r="M12" s="792"/>
      <c r="N12" s="796"/>
      <c r="O12" s="791"/>
      <c r="P12" s="792"/>
      <c r="Q12" s="796"/>
      <c r="R12" s="791"/>
      <c r="S12" s="792"/>
      <c r="T12" s="796"/>
      <c r="U12" s="791"/>
      <c r="V12" s="792"/>
      <c r="W12" s="796"/>
      <c r="X12" s="791"/>
      <c r="Y12" s="792"/>
      <c r="Z12" s="796"/>
      <c r="AA12" s="791"/>
      <c r="AB12" s="792"/>
      <c r="AC12" s="796"/>
      <c r="AD12" s="791"/>
      <c r="AE12" s="792"/>
      <c r="AF12" s="796"/>
      <c r="AG12" s="828"/>
      <c r="AH12" s="828"/>
      <c r="AI12" s="829"/>
      <c r="AJ12" s="791"/>
      <c r="AK12" s="792"/>
      <c r="AL12" s="897"/>
      <c r="AM12" s="1613"/>
      <c r="AN12" s="1613"/>
      <c r="AO12" s="1613"/>
      <c r="AP12" s="1613"/>
      <c r="AQ12" s="1614"/>
    </row>
    <row r="13" spans="1:43" ht="20.100000000000001" customHeight="1" x14ac:dyDescent="0.2">
      <c r="A13" s="1619"/>
      <c r="B13" s="1615"/>
      <c r="C13" s="810"/>
      <c r="D13" s="808"/>
      <c r="E13" s="809"/>
      <c r="F13" s="804"/>
      <c r="G13" s="808"/>
      <c r="H13" s="809"/>
      <c r="I13" s="804"/>
      <c r="J13" s="808"/>
      <c r="K13" s="809"/>
      <c r="L13" s="804"/>
      <c r="M13" s="808"/>
      <c r="N13" s="809"/>
      <c r="O13" s="804"/>
      <c r="P13" s="808"/>
      <c r="Q13" s="809"/>
      <c r="R13" s="804"/>
      <c r="S13" s="808"/>
      <c r="T13" s="809"/>
      <c r="U13" s="804"/>
      <c r="V13" s="808"/>
      <c r="W13" s="809"/>
      <c r="X13" s="804"/>
      <c r="Y13" s="808"/>
      <c r="Z13" s="809"/>
      <c r="AA13" s="804"/>
      <c r="AB13" s="808"/>
      <c r="AC13" s="809"/>
      <c r="AD13" s="804"/>
      <c r="AE13" s="808"/>
      <c r="AF13" s="809"/>
      <c r="AG13" s="804"/>
      <c r="AH13" s="808"/>
      <c r="AI13" s="809"/>
      <c r="AJ13" s="804"/>
      <c r="AK13" s="808"/>
      <c r="AL13" s="901"/>
      <c r="AM13" s="1611"/>
      <c r="AN13" s="1611"/>
      <c r="AO13" s="1611"/>
      <c r="AP13" s="1611"/>
      <c r="AQ13" s="1612"/>
    </row>
    <row r="14" spans="1:43" ht="20.100000000000001" customHeight="1" x14ac:dyDescent="0.2">
      <c r="A14" s="1619"/>
      <c r="B14" s="1604"/>
      <c r="C14" s="820"/>
      <c r="D14" s="788"/>
      <c r="E14" s="789"/>
      <c r="F14" s="819"/>
      <c r="G14" s="788"/>
      <c r="H14" s="789"/>
      <c r="I14" s="787"/>
      <c r="J14" s="815"/>
      <c r="K14" s="789"/>
      <c r="L14" s="787"/>
      <c r="M14" s="788"/>
      <c r="N14" s="816"/>
      <c r="O14" s="787"/>
      <c r="P14" s="788"/>
      <c r="Q14" s="789"/>
      <c r="R14" s="787"/>
      <c r="S14" s="788"/>
      <c r="T14" s="789"/>
      <c r="U14" s="787"/>
      <c r="V14" s="788"/>
      <c r="W14" s="789"/>
      <c r="X14" s="787"/>
      <c r="Y14" s="788"/>
      <c r="Z14" s="789"/>
      <c r="AA14" s="787"/>
      <c r="AB14" s="788"/>
      <c r="AC14" s="789"/>
      <c r="AD14" s="787"/>
      <c r="AE14" s="788"/>
      <c r="AF14" s="789"/>
      <c r="AG14" s="787"/>
      <c r="AH14" s="788"/>
      <c r="AI14" s="789"/>
      <c r="AJ14" s="787"/>
      <c r="AK14" s="788"/>
      <c r="AL14" s="896"/>
      <c r="AM14" s="1611"/>
      <c r="AN14" s="1611"/>
      <c r="AO14" s="1611"/>
      <c r="AP14" s="1611"/>
      <c r="AQ14" s="1612"/>
    </row>
    <row r="15" spans="1:43" ht="20.100000000000001" customHeight="1" x14ac:dyDescent="0.2">
      <c r="A15" s="1620"/>
      <c r="B15" s="1604"/>
      <c r="C15" s="830"/>
      <c r="D15" s="792"/>
      <c r="E15" s="796"/>
      <c r="F15" s="791"/>
      <c r="G15" s="792"/>
      <c r="H15" s="796"/>
      <c r="I15" s="791"/>
      <c r="J15" s="792"/>
      <c r="K15" s="796"/>
      <c r="L15" s="791"/>
      <c r="M15" s="792"/>
      <c r="N15" s="796"/>
      <c r="O15" s="791"/>
      <c r="P15" s="792"/>
      <c r="Q15" s="796"/>
      <c r="R15" s="791"/>
      <c r="S15" s="792"/>
      <c r="T15" s="796"/>
      <c r="U15" s="791"/>
      <c r="V15" s="792"/>
      <c r="W15" s="796"/>
      <c r="X15" s="791"/>
      <c r="Y15" s="792"/>
      <c r="Z15" s="796"/>
      <c r="AA15" s="791"/>
      <c r="AB15" s="792"/>
      <c r="AC15" s="796"/>
      <c r="AD15" s="791"/>
      <c r="AE15" s="792"/>
      <c r="AF15" s="796"/>
      <c r="AG15" s="792"/>
      <c r="AH15" s="792"/>
      <c r="AI15" s="796"/>
      <c r="AJ15" s="791"/>
      <c r="AK15" s="792"/>
      <c r="AL15" s="897"/>
      <c r="AM15" s="1613"/>
      <c r="AN15" s="1613"/>
      <c r="AO15" s="1613"/>
      <c r="AP15" s="1613"/>
      <c r="AQ15" s="1614"/>
    </row>
    <row r="16" spans="1:43" ht="20.100000000000001" customHeight="1" x14ac:dyDescent="0.2">
      <c r="A16" s="1606"/>
      <c r="B16" s="1615"/>
      <c r="C16" s="820"/>
      <c r="D16" s="788"/>
      <c r="E16" s="789"/>
      <c r="F16" s="804"/>
      <c r="G16" s="808"/>
      <c r="H16" s="809"/>
      <c r="I16" s="804"/>
      <c r="J16" s="808"/>
      <c r="K16" s="809"/>
      <c r="L16" s="804"/>
      <c r="M16" s="808"/>
      <c r="N16" s="809"/>
      <c r="O16" s="804"/>
      <c r="P16" s="808"/>
      <c r="Q16" s="809"/>
      <c r="R16" s="787"/>
      <c r="S16" s="788"/>
      <c r="T16" s="789"/>
      <c r="U16" s="787"/>
      <c r="V16" s="788"/>
      <c r="W16" s="789"/>
      <c r="X16" s="787"/>
      <c r="Y16" s="788"/>
      <c r="Z16" s="789"/>
      <c r="AA16" s="787"/>
      <c r="AB16" s="788"/>
      <c r="AC16" s="789"/>
      <c r="AD16" s="787"/>
      <c r="AE16" s="788"/>
      <c r="AF16" s="789"/>
      <c r="AG16" s="788"/>
      <c r="AH16" s="788"/>
      <c r="AI16" s="789"/>
      <c r="AJ16" s="804"/>
      <c r="AK16" s="808"/>
      <c r="AL16" s="901"/>
      <c r="AM16" s="1616"/>
      <c r="AN16" s="1616"/>
      <c r="AO16" s="1616"/>
      <c r="AP16" s="1616"/>
      <c r="AQ16" s="1617"/>
    </row>
    <row r="17" spans="1:43" ht="20.100000000000001" customHeight="1" x14ac:dyDescent="0.2">
      <c r="A17" s="1607"/>
      <c r="B17" s="1604"/>
      <c r="C17" s="818"/>
      <c r="D17" s="788"/>
      <c r="E17" s="789"/>
      <c r="F17" s="787"/>
      <c r="G17" s="788"/>
      <c r="H17" s="789"/>
      <c r="I17" s="787"/>
      <c r="J17" s="788"/>
      <c r="K17" s="789"/>
      <c r="L17" s="787"/>
      <c r="M17" s="788"/>
      <c r="N17" s="789"/>
      <c r="O17" s="787"/>
      <c r="P17" s="788"/>
      <c r="Q17" s="789"/>
      <c r="R17" s="787"/>
      <c r="S17" s="788"/>
      <c r="T17" s="789"/>
      <c r="U17" s="787"/>
      <c r="V17" s="788"/>
      <c r="W17" s="789"/>
      <c r="X17" s="787"/>
      <c r="Y17" s="788"/>
      <c r="Z17" s="789"/>
      <c r="AA17" s="787"/>
      <c r="AB17" s="815"/>
      <c r="AC17" s="789"/>
      <c r="AD17" s="787"/>
      <c r="AE17" s="788"/>
      <c r="AF17" s="816"/>
      <c r="AG17" s="788"/>
      <c r="AH17" s="788"/>
      <c r="AI17" s="789"/>
      <c r="AJ17" s="787"/>
      <c r="AK17" s="815"/>
      <c r="AL17" s="896"/>
      <c r="AM17" s="1611"/>
      <c r="AN17" s="1611"/>
      <c r="AO17" s="1611"/>
      <c r="AP17" s="1611"/>
      <c r="AQ17" s="1612"/>
    </row>
    <row r="18" spans="1:43" ht="20.100000000000001" customHeight="1" x14ac:dyDescent="0.2">
      <c r="A18" s="1608"/>
      <c r="B18" s="1604"/>
      <c r="C18" s="830"/>
      <c r="D18" s="792"/>
      <c r="E18" s="796"/>
      <c r="F18" s="787"/>
      <c r="G18" s="788"/>
      <c r="H18" s="789"/>
      <c r="I18" s="787"/>
      <c r="J18" s="788"/>
      <c r="K18" s="789"/>
      <c r="L18" s="787"/>
      <c r="M18" s="788"/>
      <c r="N18" s="789"/>
      <c r="O18" s="787"/>
      <c r="P18" s="788"/>
      <c r="Q18" s="789"/>
      <c r="R18" s="791"/>
      <c r="S18" s="792"/>
      <c r="T18" s="796"/>
      <c r="U18" s="791"/>
      <c r="V18" s="792"/>
      <c r="W18" s="796"/>
      <c r="X18" s="791"/>
      <c r="Y18" s="792"/>
      <c r="Z18" s="796"/>
      <c r="AA18" s="791"/>
      <c r="AB18" s="792"/>
      <c r="AC18" s="796"/>
      <c r="AD18" s="791"/>
      <c r="AE18" s="792"/>
      <c r="AF18" s="796"/>
      <c r="AG18" s="791"/>
      <c r="AH18" s="792"/>
      <c r="AI18" s="796"/>
      <c r="AJ18" s="787"/>
      <c r="AK18" s="788"/>
      <c r="AL18" s="896"/>
      <c r="AM18" s="1613"/>
      <c r="AN18" s="1613"/>
      <c r="AO18" s="1613"/>
      <c r="AP18" s="1613"/>
      <c r="AQ18" s="1614"/>
    </row>
    <row r="19" spans="1:43" ht="20.100000000000001" customHeight="1" x14ac:dyDescent="0.2">
      <c r="A19" s="1606"/>
      <c r="B19" s="1603"/>
      <c r="C19" s="820"/>
      <c r="D19" s="788"/>
      <c r="E19" s="789"/>
      <c r="F19" s="804"/>
      <c r="G19" s="808"/>
      <c r="H19" s="809"/>
      <c r="I19" s="804"/>
      <c r="J19" s="808"/>
      <c r="K19" s="809"/>
      <c r="L19" s="804"/>
      <c r="M19" s="808"/>
      <c r="N19" s="809"/>
      <c r="O19" s="804"/>
      <c r="P19" s="808"/>
      <c r="Q19" s="809"/>
      <c r="R19" s="787"/>
      <c r="S19" s="788"/>
      <c r="T19" s="789"/>
      <c r="U19" s="787"/>
      <c r="V19" s="788"/>
      <c r="W19" s="789"/>
      <c r="X19" s="787"/>
      <c r="Y19" s="788"/>
      <c r="Z19" s="789"/>
      <c r="AA19" s="787"/>
      <c r="AB19" s="788"/>
      <c r="AC19" s="789"/>
      <c r="AD19" s="787"/>
      <c r="AE19" s="788"/>
      <c r="AF19" s="789"/>
      <c r="AG19" s="788"/>
      <c r="AH19" s="788"/>
      <c r="AI19" s="789"/>
      <c r="AJ19" s="804"/>
      <c r="AK19" s="808"/>
      <c r="AL19" s="901"/>
      <c r="AM19" s="790"/>
      <c r="AN19" s="790"/>
      <c r="AO19" s="790"/>
      <c r="AP19" s="790"/>
      <c r="AQ19" s="795"/>
    </row>
    <row r="20" spans="1:43" ht="20.100000000000001" customHeight="1" x14ac:dyDescent="0.2">
      <c r="A20" s="1607"/>
      <c r="B20" s="1604"/>
      <c r="C20" s="818"/>
      <c r="D20" s="788"/>
      <c r="E20" s="789"/>
      <c r="F20" s="787"/>
      <c r="G20" s="788"/>
      <c r="H20" s="789"/>
      <c r="I20" s="787"/>
      <c r="J20" s="788"/>
      <c r="K20" s="789"/>
      <c r="L20" s="787"/>
      <c r="M20" s="788"/>
      <c r="N20" s="789"/>
      <c r="O20" s="787"/>
      <c r="P20" s="788"/>
      <c r="Q20" s="789"/>
      <c r="R20" s="787"/>
      <c r="S20" s="788"/>
      <c r="T20" s="789"/>
      <c r="U20" s="787"/>
      <c r="V20" s="788"/>
      <c r="W20" s="789"/>
      <c r="X20" s="787"/>
      <c r="Y20" s="788"/>
      <c r="Z20" s="789"/>
      <c r="AA20" s="787"/>
      <c r="AB20" s="815"/>
      <c r="AC20" s="789"/>
      <c r="AD20" s="787"/>
      <c r="AE20" s="788"/>
      <c r="AF20" s="816"/>
      <c r="AG20" s="788"/>
      <c r="AH20" s="788"/>
      <c r="AI20" s="789"/>
      <c r="AJ20" s="787"/>
      <c r="AK20" s="815"/>
      <c r="AL20" s="896"/>
      <c r="AM20" s="790"/>
      <c r="AN20" s="790"/>
      <c r="AO20" s="790"/>
      <c r="AP20" s="790"/>
      <c r="AQ20" s="795"/>
    </row>
    <row r="21" spans="1:43" ht="20.100000000000001" customHeight="1" x14ac:dyDescent="0.2">
      <c r="A21" s="1608"/>
      <c r="B21" s="1605"/>
      <c r="C21" s="820"/>
      <c r="D21" s="788"/>
      <c r="E21" s="789"/>
      <c r="F21" s="787"/>
      <c r="G21" s="788"/>
      <c r="H21" s="789"/>
      <c r="I21" s="787"/>
      <c r="J21" s="788"/>
      <c r="K21" s="789"/>
      <c r="L21" s="787"/>
      <c r="M21" s="788"/>
      <c r="N21" s="789"/>
      <c r="O21" s="787"/>
      <c r="P21" s="788"/>
      <c r="Q21" s="789"/>
      <c r="R21" s="791"/>
      <c r="S21" s="792"/>
      <c r="T21" s="796"/>
      <c r="U21" s="791"/>
      <c r="V21" s="792"/>
      <c r="W21" s="796"/>
      <c r="X21" s="791"/>
      <c r="Y21" s="792"/>
      <c r="Z21" s="796"/>
      <c r="AA21" s="791"/>
      <c r="AB21" s="792"/>
      <c r="AC21" s="796"/>
      <c r="AD21" s="791"/>
      <c r="AE21" s="792"/>
      <c r="AF21" s="796"/>
      <c r="AG21" s="788"/>
      <c r="AH21" s="788"/>
      <c r="AI21" s="789"/>
      <c r="AJ21" s="787"/>
      <c r="AK21" s="788"/>
      <c r="AL21" s="896"/>
      <c r="AM21" s="793"/>
      <c r="AN21" s="793"/>
      <c r="AO21" s="793"/>
      <c r="AP21" s="793"/>
      <c r="AQ21" s="797"/>
    </row>
    <row r="22" spans="1:43" ht="20.100000000000001" customHeight="1" x14ac:dyDescent="0.2">
      <c r="A22" s="1602"/>
      <c r="B22" s="1602"/>
      <c r="C22" s="831"/>
      <c r="D22" s="805"/>
      <c r="E22" s="806"/>
      <c r="F22" s="811"/>
      <c r="G22" s="805"/>
      <c r="H22" s="806"/>
      <c r="I22" s="811"/>
      <c r="J22" s="805"/>
      <c r="K22" s="806"/>
      <c r="L22" s="811"/>
      <c r="M22" s="805"/>
      <c r="N22" s="806"/>
      <c r="O22" s="811"/>
      <c r="P22" s="805"/>
      <c r="Q22" s="806"/>
      <c r="R22" s="811"/>
      <c r="S22" s="805"/>
      <c r="T22" s="806"/>
      <c r="U22" s="811"/>
      <c r="V22" s="805"/>
      <c r="W22" s="806"/>
      <c r="X22" s="811"/>
      <c r="Y22" s="805"/>
      <c r="Z22" s="806"/>
      <c r="AA22" s="811"/>
      <c r="AB22" s="805"/>
      <c r="AC22" s="806"/>
      <c r="AD22" s="811"/>
      <c r="AE22" s="805"/>
      <c r="AF22" s="806"/>
      <c r="AG22" s="805"/>
      <c r="AH22" s="805"/>
      <c r="AI22" s="806"/>
      <c r="AJ22" s="811"/>
      <c r="AK22" s="805"/>
      <c r="AL22" s="898"/>
      <c r="AM22" s="794"/>
      <c r="AN22" s="794"/>
      <c r="AO22" s="794"/>
      <c r="AP22" s="794"/>
      <c r="AQ22" s="798"/>
    </row>
    <row r="23" spans="1:43" ht="20.100000000000001" customHeight="1" x14ac:dyDescent="0.2">
      <c r="A23" s="1602"/>
      <c r="B23" s="1602"/>
      <c r="C23" s="820"/>
      <c r="D23" s="788"/>
      <c r="E23" s="789"/>
      <c r="F23" s="787"/>
      <c r="G23" s="788"/>
      <c r="H23" s="789"/>
      <c r="I23" s="787"/>
      <c r="J23" s="788"/>
      <c r="K23" s="789"/>
      <c r="L23" s="787"/>
      <c r="M23" s="788"/>
      <c r="N23" s="789"/>
      <c r="O23" s="787"/>
      <c r="P23" s="788"/>
      <c r="Q23" s="789"/>
      <c r="R23" s="787"/>
      <c r="S23" s="788"/>
      <c r="T23" s="789"/>
      <c r="U23" s="787"/>
      <c r="V23" s="788"/>
      <c r="W23" s="789"/>
      <c r="X23" s="787"/>
      <c r="Y23" s="788"/>
      <c r="Z23" s="789"/>
      <c r="AA23" s="787"/>
      <c r="AB23" s="788"/>
      <c r="AC23" s="789"/>
      <c r="AD23" s="787"/>
      <c r="AE23" s="788"/>
      <c r="AF23" s="789"/>
      <c r="AG23" s="788"/>
      <c r="AH23" s="788"/>
      <c r="AI23" s="789"/>
      <c r="AJ23" s="787"/>
      <c r="AK23" s="788"/>
      <c r="AL23" s="896"/>
      <c r="AM23" s="790"/>
      <c r="AN23" s="790"/>
      <c r="AO23" s="790"/>
      <c r="AP23" s="790"/>
      <c r="AQ23" s="795"/>
    </row>
    <row r="24" spans="1:43" ht="20.100000000000001" customHeight="1" x14ac:dyDescent="0.2">
      <c r="A24" s="1602"/>
      <c r="B24" s="1602"/>
      <c r="C24" s="830"/>
      <c r="D24" s="792"/>
      <c r="E24" s="796"/>
      <c r="F24" s="791"/>
      <c r="G24" s="792"/>
      <c r="H24" s="796"/>
      <c r="I24" s="791"/>
      <c r="J24" s="792"/>
      <c r="K24" s="796"/>
      <c r="L24" s="791"/>
      <c r="M24" s="792"/>
      <c r="N24" s="796"/>
      <c r="O24" s="791"/>
      <c r="P24" s="792"/>
      <c r="Q24" s="796"/>
      <c r="R24" s="791"/>
      <c r="S24" s="792"/>
      <c r="T24" s="796"/>
      <c r="U24" s="791"/>
      <c r="V24" s="792"/>
      <c r="W24" s="796"/>
      <c r="X24" s="791"/>
      <c r="Y24" s="792"/>
      <c r="Z24" s="796"/>
      <c r="AA24" s="791"/>
      <c r="AB24" s="792"/>
      <c r="AC24" s="796"/>
      <c r="AD24" s="791"/>
      <c r="AE24" s="792"/>
      <c r="AF24" s="796"/>
      <c r="AG24" s="792"/>
      <c r="AH24" s="792"/>
      <c r="AI24" s="796"/>
      <c r="AJ24" s="791"/>
      <c r="AK24" s="792"/>
      <c r="AL24" s="897"/>
      <c r="AM24" s="793"/>
      <c r="AN24" s="793"/>
      <c r="AO24" s="793"/>
      <c r="AP24" s="793"/>
      <c r="AQ24" s="797"/>
    </row>
    <row r="25" spans="1:43" x14ac:dyDescent="0.2">
      <c r="B25" s="785" t="s">
        <v>439</v>
      </c>
      <c r="C25" s="785" t="s">
        <v>440</v>
      </c>
      <c r="F25" s="785" t="s">
        <v>441</v>
      </c>
      <c r="I25" s="785" t="s">
        <v>442</v>
      </c>
    </row>
    <row r="27" spans="1:43" customFormat="1" ht="21.75" customHeight="1" x14ac:dyDescent="0.2">
      <c r="A27" s="89"/>
      <c r="B27" s="89"/>
      <c r="C27" s="89"/>
      <c r="D27" s="89"/>
      <c r="E27" s="89"/>
      <c r="F27" s="89"/>
      <c r="G27" s="785"/>
      <c r="H27" s="785"/>
      <c r="I27" s="785"/>
      <c r="J27" s="89"/>
      <c r="K27" s="89"/>
      <c r="L27" s="89"/>
      <c r="M27" s="89"/>
      <c r="N27" s="89"/>
      <c r="R27" s="1008"/>
      <c r="S27" s="1007" t="s">
        <v>477</v>
      </c>
      <c r="T27" s="1008"/>
    </row>
  </sheetData>
  <mergeCells count="30">
    <mergeCell ref="AM3:AQ3"/>
    <mergeCell ref="B4:B6"/>
    <mergeCell ref="AM4:AQ6"/>
    <mergeCell ref="AG3:AI3"/>
    <mergeCell ref="AJ3:AL3"/>
    <mergeCell ref="C3:E3"/>
    <mergeCell ref="X3:Z3"/>
    <mergeCell ref="AA3:AC3"/>
    <mergeCell ref="AD3:AF3"/>
    <mergeCell ref="O3:Q3"/>
    <mergeCell ref="U3:W3"/>
    <mergeCell ref="F3:H3"/>
    <mergeCell ref="I3:K3"/>
    <mergeCell ref="L3:N3"/>
    <mergeCell ref="AM13:AQ15"/>
    <mergeCell ref="B16:B18"/>
    <mergeCell ref="AM16:AQ18"/>
    <mergeCell ref="A4:A9"/>
    <mergeCell ref="A10:A15"/>
    <mergeCell ref="A16:A18"/>
    <mergeCell ref="B7:B9"/>
    <mergeCell ref="AM7:AQ9"/>
    <mergeCell ref="B10:B12"/>
    <mergeCell ref="AM10:AQ12"/>
    <mergeCell ref="B13:B15"/>
    <mergeCell ref="A22:A24"/>
    <mergeCell ref="B22:B24"/>
    <mergeCell ref="B19:B21"/>
    <mergeCell ref="A19:A21"/>
    <mergeCell ref="R3:T3"/>
  </mergeCells>
  <phoneticPr fontId="2"/>
  <pageMargins left="0.78740157480314965" right="0.39370078740157483" top="0.98425196850393704" bottom="0.59055118110236227" header="0.51181102362204722" footer="0.51181102362204722"/>
  <pageSetup paperSize="9"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1:Q163"/>
  <sheetViews>
    <sheetView showGridLines="0" zoomScale="70" zoomScaleNormal="70" workbookViewId="0">
      <selection activeCell="X38" sqref="X38"/>
    </sheetView>
  </sheetViews>
  <sheetFormatPr defaultRowHeight="13.2" x14ac:dyDescent="0.2"/>
  <cols>
    <col min="1" max="1" width="1.77734375" customWidth="1"/>
    <col min="2" max="2" width="4" customWidth="1"/>
    <col min="3" max="3" width="7.77734375" customWidth="1"/>
    <col min="4" max="4" width="9.21875" customWidth="1"/>
    <col min="5" max="15" width="11.21875" customWidth="1"/>
    <col min="16" max="17" width="9.6640625" customWidth="1"/>
  </cols>
  <sheetData>
    <row r="1" spans="2:17" ht="23.25" customHeight="1" x14ac:dyDescent="0.2">
      <c r="B1" s="74" t="s">
        <v>97</v>
      </c>
      <c r="C1" s="63"/>
      <c r="D1" s="63"/>
      <c r="E1" s="63"/>
      <c r="F1" s="63"/>
      <c r="G1" s="63"/>
      <c r="H1" s="63"/>
      <c r="I1" s="63"/>
      <c r="J1" s="63"/>
      <c r="K1" s="63"/>
      <c r="L1" s="63"/>
      <c r="M1" s="63"/>
      <c r="N1" s="63"/>
      <c r="O1" s="63"/>
      <c r="P1" s="63"/>
      <c r="Q1" s="63"/>
    </row>
    <row r="2" spans="2:17" ht="23.25" customHeight="1" thickBot="1" x14ac:dyDescent="0.25">
      <c r="B2" s="74" t="s">
        <v>173</v>
      </c>
      <c r="C2" s="63"/>
      <c r="D2" s="63" t="s">
        <v>174</v>
      </c>
      <c r="E2" s="1089">
        <f>①表!G32</f>
        <v>0</v>
      </c>
      <c r="F2" s="1089"/>
      <c r="G2" s="63"/>
      <c r="H2" s="63"/>
      <c r="I2" s="63"/>
      <c r="J2" s="63"/>
      <c r="K2" s="63"/>
      <c r="L2" s="63"/>
      <c r="M2" s="63"/>
      <c r="N2" s="63"/>
      <c r="O2" s="63"/>
      <c r="P2" s="157" t="s">
        <v>161</v>
      </c>
      <c r="Q2" s="63"/>
    </row>
    <row r="3" spans="2:17" ht="23.25" customHeight="1" thickBot="1" x14ac:dyDescent="0.25">
      <c r="B3" s="70"/>
      <c r="C3" s="1084"/>
      <c r="D3" s="1085"/>
      <c r="E3" s="72" t="s">
        <v>179</v>
      </c>
      <c r="F3" s="71" t="s">
        <v>23</v>
      </c>
      <c r="G3" s="71" t="s">
        <v>3</v>
      </c>
      <c r="H3" s="71" t="s">
        <v>4</v>
      </c>
      <c r="I3" s="71" t="s">
        <v>5</v>
      </c>
      <c r="J3" s="71" t="s">
        <v>6</v>
      </c>
      <c r="K3" s="71" t="s">
        <v>7</v>
      </c>
      <c r="L3" s="71" t="s">
        <v>8</v>
      </c>
      <c r="M3" s="71" t="s">
        <v>9</v>
      </c>
      <c r="N3" s="71" t="s">
        <v>52</v>
      </c>
      <c r="O3" s="73" t="s">
        <v>53</v>
      </c>
      <c r="P3" s="81" t="s">
        <v>100</v>
      </c>
      <c r="Q3" s="82" t="s">
        <v>101</v>
      </c>
    </row>
    <row r="4" spans="2:17" ht="23.25" customHeight="1" x14ac:dyDescent="0.2">
      <c r="B4" s="1090" t="s">
        <v>55</v>
      </c>
      <c r="C4" s="1081" t="s">
        <v>0</v>
      </c>
      <c r="D4" s="1082"/>
      <c r="E4" s="955"/>
      <c r="F4" s="956"/>
      <c r="G4" s="966"/>
      <c r="H4" s="966"/>
      <c r="I4" s="966"/>
      <c r="J4" s="966"/>
      <c r="K4" s="966"/>
      <c r="L4" s="966"/>
      <c r="M4" s="966"/>
      <c r="N4" s="966"/>
      <c r="O4" s="967"/>
      <c r="P4" s="968"/>
      <c r="Q4" s="959"/>
    </row>
    <row r="5" spans="2:17" ht="23.25" customHeight="1" x14ac:dyDescent="0.2">
      <c r="B5" s="1091"/>
      <c r="C5" s="1067" t="s">
        <v>10</v>
      </c>
      <c r="D5" s="1068"/>
      <c r="E5" s="910"/>
      <c r="F5" s="911">
        <f>F6/80%</f>
        <v>0</v>
      </c>
      <c r="G5" s="911">
        <f t="shared" ref="G5:O5" si="0">G6/80%</f>
        <v>0</v>
      </c>
      <c r="H5" s="911">
        <f t="shared" si="0"/>
        <v>0</v>
      </c>
      <c r="I5" s="911">
        <f t="shared" si="0"/>
        <v>0</v>
      </c>
      <c r="J5" s="911">
        <f t="shared" si="0"/>
        <v>0</v>
      </c>
      <c r="K5" s="911">
        <f t="shared" si="0"/>
        <v>0</v>
      </c>
      <c r="L5" s="911">
        <f t="shared" si="0"/>
        <v>0</v>
      </c>
      <c r="M5" s="911">
        <f t="shared" si="0"/>
        <v>0</v>
      </c>
      <c r="N5" s="911">
        <f t="shared" si="0"/>
        <v>0</v>
      </c>
      <c r="O5" s="911">
        <f t="shared" si="0"/>
        <v>0</v>
      </c>
      <c r="P5" s="912">
        <f>Q5/10</f>
        <v>0</v>
      </c>
      <c r="Q5" s="913">
        <f>(③収益!$Q$5)</f>
        <v>0</v>
      </c>
    </row>
    <row r="6" spans="2:17" ht="23.25" customHeight="1" x14ac:dyDescent="0.2">
      <c r="B6" s="1091"/>
      <c r="C6" s="1067" t="s">
        <v>11</v>
      </c>
      <c r="D6" s="1068"/>
      <c r="E6" s="910"/>
      <c r="F6" s="911">
        <f>③収益!$S$10*F4/10</f>
        <v>0</v>
      </c>
      <c r="G6" s="911">
        <f>③収益!$S$10*G4/10</f>
        <v>0</v>
      </c>
      <c r="H6" s="911">
        <f>③収益!$S$10*H4/10</f>
        <v>0</v>
      </c>
      <c r="I6" s="911">
        <f>③収益!$S$10*I4/10</f>
        <v>0</v>
      </c>
      <c r="J6" s="911">
        <f>③収益!$S$10*J4/10</f>
        <v>0</v>
      </c>
      <c r="K6" s="911">
        <f>③収益!$S$10*K4/10</f>
        <v>0</v>
      </c>
      <c r="L6" s="911">
        <f>③収益!$S$10*L4/10</f>
        <v>0</v>
      </c>
      <c r="M6" s="911">
        <f>③収益!$S$10*M4/10</f>
        <v>0</v>
      </c>
      <c r="N6" s="911">
        <f>③収益!$S$10*N4/10</f>
        <v>0</v>
      </c>
      <c r="O6" s="911">
        <f>③収益!$S$10*O4/10</f>
        <v>0</v>
      </c>
      <c r="P6" s="912">
        <f>P5</f>
        <v>0</v>
      </c>
      <c r="Q6" s="913">
        <f>Q5</f>
        <v>0</v>
      </c>
    </row>
    <row r="7" spans="2:17" ht="23.25" customHeight="1" thickBot="1" x14ac:dyDescent="0.25">
      <c r="B7" s="1091"/>
      <c r="C7" s="1071" t="s">
        <v>422</v>
      </c>
      <c r="D7" s="1072"/>
      <c r="E7" s="914"/>
      <c r="F7" s="915">
        <f>③収益!$T$10</f>
        <v>0</v>
      </c>
      <c r="G7" s="915">
        <f>③収益!$T$10</f>
        <v>0</v>
      </c>
      <c r="H7" s="915">
        <f>③収益!$T$10</f>
        <v>0</v>
      </c>
      <c r="I7" s="915">
        <f>③収益!$T$10</f>
        <v>0</v>
      </c>
      <c r="J7" s="915">
        <f>③収益!$T$10</f>
        <v>0</v>
      </c>
      <c r="K7" s="915">
        <f>③収益!$T$10</f>
        <v>0</v>
      </c>
      <c r="L7" s="915">
        <f>③収益!$T$10</f>
        <v>0</v>
      </c>
      <c r="M7" s="915">
        <f>③収益!$T$10</f>
        <v>0</v>
      </c>
      <c r="N7" s="915">
        <f>③収益!$T$10</f>
        <v>0</v>
      </c>
      <c r="O7" s="915">
        <f>③収益!$T$10</f>
        <v>0</v>
      </c>
      <c r="P7" s="916">
        <f>③収益!$T$10</f>
        <v>0</v>
      </c>
      <c r="Q7" s="917">
        <f>③収益!$T$10</f>
        <v>0</v>
      </c>
    </row>
    <row r="8" spans="2:17" ht="23.25" customHeight="1" thickTop="1" thickBot="1" x14ac:dyDescent="0.25">
      <c r="B8" s="1092"/>
      <c r="C8" s="1073" t="s">
        <v>20</v>
      </c>
      <c r="D8" s="1074"/>
      <c r="E8" s="918"/>
      <c r="F8" s="905">
        <f>TRUNC(F6*F7)</f>
        <v>0</v>
      </c>
      <c r="G8" s="905">
        <f t="shared" ref="G8:Q8" si="1">TRUNC(G6*G7)</f>
        <v>0</v>
      </c>
      <c r="H8" s="905">
        <f t="shared" si="1"/>
        <v>0</v>
      </c>
      <c r="I8" s="905">
        <f t="shared" si="1"/>
        <v>0</v>
      </c>
      <c r="J8" s="905">
        <f t="shared" si="1"/>
        <v>0</v>
      </c>
      <c r="K8" s="905">
        <f t="shared" si="1"/>
        <v>0</v>
      </c>
      <c r="L8" s="905">
        <f t="shared" si="1"/>
        <v>0</v>
      </c>
      <c r="M8" s="905">
        <f t="shared" si="1"/>
        <v>0</v>
      </c>
      <c r="N8" s="905">
        <f>TRUNC(N6*N7)</f>
        <v>0</v>
      </c>
      <c r="O8" s="905">
        <f t="shared" si="1"/>
        <v>0</v>
      </c>
      <c r="P8" s="919">
        <f t="shared" si="1"/>
        <v>0</v>
      </c>
      <c r="Q8" s="908">
        <f t="shared" si="1"/>
        <v>0</v>
      </c>
    </row>
    <row r="9" spans="2:17" ht="23.25" customHeight="1" x14ac:dyDescent="0.2">
      <c r="B9" s="1078" t="s">
        <v>166</v>
      </c>
      <c r="C9" s="1081" t="s">
        <v>56</v>
      </c>
      <c r="D9" s="1082"/>
      <c r="E9" s="920"/>
      <c r="F9" s="921">
        <f>TRUNC(F4*$P$9)</f>
        <v>0</v>
      </c>
      <c r="G9" s="921">
        <f>TRUNC(G4*$P$9)</f>
        <v>0</v>
      </c>
      <c r="H9" s="921">
        <f>TRUNC(H4*$P$9)</f>
        <v>0</v>
      </c>
      <c r="I9" s="921">
        <f>TRUNC(I4*$P$9)</f>
        <v>0</v>
      </c>
      <c r="J9" s="921">
        <f t="shared" ref="J9:O9" si="2">TRUNC(J4*$P$9)</f>
        <v>0</v>
      </c>
      <c r="K9" s="921">
        <f t="shared" si="2"/>
        <v>0</v>
      </c>
      <c r="L9" s="921">
        <f t="shared" si="2"/>
        <v>0</v>
      </c>
      <c r="M9" s="921">
        <f t="shared" si="2"/>
        <v>0</v>
      </c>
      <c r="N9" s="921">
        <f t="shared" si="2"/>
        <v>0</v>
      </c>
      <c r="O9" s="921">
        <f t="shared" si="2"/>
        <v>0</v>
      </c>
      <c r="P9" s="922">
        <f>ROUNDUP(Q9/10,0)</f>
        <v>0</v>
      </c>
      <c r="Q9" s="923">
        <f>③収益!D7</f>
        <v>0</v>
      </c>
    </row>
    <row r="10" spans="2:17" ht="23.25" customHeight="1" x14ac:dyDescent="0.2">
      <c r="B10" s="1091"/>
      <c r="C10" s="1067" t="s">
        <v>13</v>
      </c>
      <c r="D10" s="1068"/>
      <c r="E10" s="924"/>
      <c r="F10" s="911">
        <f>TRUNC(F4*$P$10)</f>
        <v>0</v>
      </c>
      <c r="G10" s="911">
        <f t="shared" ref="G10:O10" si="3">TRUNC(G4*$P$10)</f>
        <v>0</v>
      </c>
      <c r="H10" s="911">
        <f t="shared" si="3"/>
        <v>0</v>
      </c>
      <c r="I10" s="911">
        <f t="shared" si="3"/>
        <v>0</v>
      </c>
      <c r="J10" s="911">
        <f t="shared" si="3"/>
        <v>0</v>
      </c>
      <c r="K10" s="911">
        <f t="shared" si="3"/>
        <v>0</v>
      </c>
      <c r="L10" s="911">
        <f t="shared" si="3"/>
        <v>0</v>
      </c>
      <c r="M10" s="911">
        <f t="shared" si="3"/>
        <v>0</v>
      </c>
      <c r="N10" s="911">
        <f t="shared" si="3"/>
        <v>0</v>
      </c>
      <c r="O10" s="911">
        <f t="shared" si="3"/>
        <v>0</v>
      </c>
      <c r="P10" s="912">
        <f>ROUNDUP(Q10/10,0)</f>
        <v>0</v>
      </c>
      <c r="Q10" s="913">
        <f>③収益!D8</f>
        <v>0</v>
      </c>
    </row>
    <row r="11" spans="2:17" ht="23.25" customHeight="1" x14ac:dyDescent="0.2">
      <c r="B11" s="1091"/>
      <c r="C11" s="1067" t="s">
        <v>14</v>
      </c>
      <c r="D11" s="1068"/>
      <c r="E11" s="924"/>
      <c r="F11" s="911">
        <f>TRUNC(F4*$P$11)</f>
        <v>0</v>
      </c>
      <c r="G11" s="911">
        <f t="shared" ref="G11:O11" si="4">TRUNC(G4*$P$11)</f>
        <v>0</v>
      </c>
      <c r="H11" s="911">
        <f t="shared" si="4"/>
        <v>0</v>
      </c>
      <c r="I11" s="911">
        <f t="shared" si="4"/>
        <v>0</v>
      </c>
      <c r="J11" s="911">
        <f t="shared" si="4"/>
        <v>0</v>
      </c>
      <c r="K11" s="911">
        <f t="shared" si="4"/>
        <v>0</v>
      </c>
      <c r="L11" s="911">
        <f t="shared" si="4"/>
        <v>0</v>
      </c>
      <c r="M11" s="911">
        <f t="shared" si="4"/>
        <v>0</v>
      </c>
      <c r="N11" s="911">
        <f t="shared" si="4"/>
        <v>0</v>
      </c>
      <c r="O11" s="911">
        <f t="shared" si="4"/>
        <v>0</v>
      </c>
      <c r="P11" s="912">
        <f t="shared" ref="P11:P23" si="5">ROUNDUP(Q11/10,0)</f>
        <v>0</v>
      </c>
      <c r="Q11" s="913">
        <f>③収益!D9</f>
        <v>0</v>
      </c>
    </row>
    <row r="12" spans="2:17" ht="23.25" customHeight="1" x14ac:dyDescent="0.2">
      <c r="B12" s="1091"/>
      <c r="C12" s="1067" t="s">
        <v>87</v>
      </c>
      <c r="D12" s="1068"/>
      <c r="E12" s="924"/>
      <c r="F12" s="911">
        <f>TRUNC(F4*$P$12)</f>
        <v>0</v>
      </c>
      <c r="G12" s="911">
        <f t="shared" ref="G12:O12" si="6">TRUNC(G4*$P$12)</f>
        <v>0</v>
      </c>
      <c r="H12" s="911">
        <f t="shared" si="6"/>
        <v>0</v>
      </c>
      <c r="I12" s="911">
        <f t="shared" si="6"/>
        <v>0</v>
      </c>
      <c r="J12" s="911">
        <f t="shared" si="6"/>
        <v>0</v>
      </c>
      <c r="K12" s="911">
        <f t="shared" si="6"/>
        <v>0</v>
      </c>
      <c r="L12" s="911">
        <f t="shared" si="6"/>
        <v>0</v>
      </c>
      <c r="M12" s="911">
        <f t="shared" si="6"/>
        <v>0</v>
      </c>
      <c r="N12" s="911">
        <f t="shared" si="6"/>
        <v>0</v>
      </c>
      <c r="O12" s="911">
        <f t="shared" si="6"/>
        <v>0</v>
      </c>
      <c r="P12" s="912">
        <f t="shared" si="5"/>
        <v>0</v>
      </c>
      <c r="Q12" s="913">
        <f>③収益!D10</f>
        <v>0</v>
      </c>
    </row>
    <row r="13" spans="2:17" ht="23.25" customHeight="1" x14ac:dyDescent="0.2">
      <c r="B13" s="1091"/>
      <c r="C13" s="1067" t="s">
        <v>88</v>
      </c>
      <c r="D13" s="1068"/>
      <c r="E13" s="924"/>
      <c r="F13" s="911">
        <f>TRUNC(F4*$P$13)</f>
        <v>0</v>
      </c>
      <c r="G13" s="911">
        <f t="shared" ref="G13:O13" si="7">TRUNC(G4*$P$13)</f>
        <v>0</v>
      </c>
      <c r="H13" s="911">
        <f t="shared" si="7"/>
        <v>0</v>
      </c>
      <c r="I13" s="911">
        <f t="shared" si="7"/>
        <v>0</v>
      </c>
      <c r="J13" s="911">
        <f t="shared" si="7"/>
        <v>0</v>
      </c>
      <c r="K13" s="911">
        <f t="shared" si="7"/>
        <v>0</v>
      </c>
      <c r="L13" s="911">
        <f t="shared" si="7"/>
        <v>0</v>
      </c>
      <c r="M13" s="911">
        <f t="shared" si="7"/>
        <v>0</v>
      </c>
      <c r="N13" s="911">
        <f t="shared" si="7"/>
        <v>0</v>
      </c>
      <c r="O13" s="911">
        <f t="shared" si="7"/>
        <v>0</v>
      </c>
      <c r="P13" s="912">
        <f t="shared" si="5"/>
        <v>0</v>
      </c>
      <c r="Q13" s="913">
        <f>③収益!D11</f>
        <v>0</v>
      </c>
    </row>
    <row r="14" spans="2:17" ht="23.25" customHeight="1" x14ac:dyDescent="0.2">
      <c r="B14" s="1091"/>
      <c r="C14" s="1069" t="s">
        <v>15</v>
      </c>
      <c r="D14" s="1070"/>
      <c r="E14" s="924"/>
      <c r="F14" s="911">
        <f>TRUNC(F4*$P$14)</f>
        <v>0</v>
      </c>
      <c r="G14" s="911">
        <f t="shared" ref="G14:O14" si="8">TRUNC(G4*$P$14)</f>
        <v>0</v>
      </c>
      <c r="H14" s="911">
        <f t="shared" si="8"/>
        <v>0</v>
      </c>
      <c r="I14" s="911">
        <f t="shared" si="8"/>
        <v>0</v>
      </c>
      <c r="J14" s="911">
        <f t="shared" si="8"/>
        <v>0</v>
      </c>
      <c r="K14" s="911">
        <f t="shared" si="8"/>
        <v>0</v>
      </c>
      <c r="L14" s="911">
        <f t="shared" si="8"/>
        <v>0</v>
      </c>
      <c r="M14" s="911">
        <f t="shared" si="8"/>
        <v>0</v>
      </c>
      <c r="N14" s="911">
        <f>TRUNC(N4*$P$14)</f>
        <v>0</v>
      </c>
      <c r="O14" s="911">
        <f t="shared" si="8"/>
        <v>0</v>
      </c>
      <c r="P14" s="912">
        <f t="shared" si="5"/>
        <v>0</v>
      </c>
      <c r="Q14" s="913">
        <f>③収益!D12</f>
        <v>0</v>
      </c>
    </row>
    <row r="15" spans="2:17" ht="23.25" customHeight="1" x14ac:dyDescent="0.2">
      <c r="B15" s="1091"/>
      <c r="C15" s="1093" t="s">
        <v>89</v>
      </c>
      <c r="D15" s="1094"/>
      <c r="E15" s="924"/>
      <c r="F15" s="911">
        <f>TRUNC(F4*$P$15)</f>
        <v>0</v>
      </c>
      <c r="G15" s="911">
        <f t="shared" ref="G15:O15" si="9">TRUNC(G4*$P$15)</f>
        <v>0</v>
      </c>
      <c r="H15" s="911">
        <f t="shared" si="9"/>
        <v>0</v>
      </c>
      <c r="I15" s="911">
        <f t="shared" si="9"/>
        <v>0</v>
      </c>
      <c r="J15" s="911">
        <f t="shared" si="9"/>
        <v>0</v>
      </c>
      <c r="K15" s="911">
        <f t="shared" si="9"/>
        <v>0</v>
      </c>
      <c r="L15" s="911">
        <f t="shared" si="9"/>
        <v>0</v>
      </c>
      <c r="M15" s="911">
        <f t="shared" si="9"/>
        <v>0</v>
      </c>
      <c r="N15" s="911">
        <f t="shared" si="9"/>
        <v>0</v>
      </c>
      <c r="O15" s="911">
        <f t="shared" si="9"/>
        <v>0</v>
      </c>
      <c r="P15" s="912">
        <f t="shared" si="5"/>
        <v>0</v>
      </c>
      <c r="Q15" s="913">
        <f>③収益!D13</f>
        <v>0</v>
      </c>
    </row>
    <row r="16" spans="2:17" ht="23.25" customHeight="1" x14ac:dyDescent="0.2">
      <c r="B16" s="1091"/>
      <c r="C16" s="77"/>
      <c r="D16" s="78" t="s">
        <v>60</v>
      </c>
      <c r="E16" s="924"/>
      <c r="F16" s="925"/>
      <c r="G16" s="925"/>
      <c r="H16" s="925"/>
      <c r="I16" s="925"/>
      <c r="J16" s="925"/>
      <c r="K16" s="925"/>
      <c r="L16" s="925"/>
      <c r="M16" s="925"/>
      <c r="N16" s="925"/>
      <c r="O16" s="925"/>
      <c r="P16" s="926"/>
      <c r="Q16" s="927"/>
    </row>
    <row r="17" spans="2:17" ht="23.25" customHeight="1" x14ac:dyDescent="0.2">
      <c r="B17" s="1091"/>
      <c r="C17" s="77" t="s">
        <v>90</v>
      </c>
      <c r="D17" s="79" t="s">
        <v>17</v>
      </c>
      <c r="E17" s="924"/>
      <c r="F17" s="925"/>
      <c r="G17" s="925"/>
      <c r="H17" s="925"/>
      <c r="I17" s="925"/>
      <c r="J17" s="925"/>
      <c r="K17" s="925"/>
      <c r="L17" s="925"/>
      <c r="M17" s="925"/>
      <c r="N17" s="925"/>
      <c r="O17" s="925"/>
      <c r="P17" s="926"/>
      <c r="Q17" s="927"/>
    </row>
    <row r="18" spans="2:17" ht="23.25" customHeight="1" x14ac:dyDescent="0.2">
      <c r="B18" s="1091"/>
      <c r="C18" s="69"/>
      <c r="D18" s="79" t="s">
        <v>91</v>
      </c>
      <c r="E18" s="924"/>
      <c r="F18" s="925"/>
      <c r="G18" s="925"/>
      <c r="H18" s="925"/>
      <c r="I18" s="925"/>
      <c r="J18" s="925"/>
      <c r="K18" s="925"/>
      <c r="L18" s="925"/>
      <c r="M18" s="925"/>
      <c r="N18" s="925"/>
      <c r="O18" s="925"/>
      <c r="P18" s="926"/>
      <c r="Q18" s="927"/>
    </row>
    <row r="19" spans="2:17" ht="23.25" customHeight="1" x14ac:dyDescent="0.2">
      <c r="B19" s="1091"/>
      <c r="C19" s="1067" t="s">
        <v>63</v>
      </c>
      <c r="D19" s="1068"/>
      <c r="E19" s="924"/>
      <c r="F19" s="925"/>
      <c r="G19" s="925"/>
      <c r="H19" s="925"/>
      <c r="I19" s="925"/>
      <c r="J19" s="925"/>
      <c r="K19" s="925"/>
      <c r="L19" s="925"/>
      <c r="M19" s="925"/>
      <c r="N19" s="925"/>
      <c r="O19" s="925"/>
      <c r="P19" s="926"/>
      <c r="Q19" s="927"/>
    </row>
    <row r="20" spans="2:17" ht="23.25" customHeight="1" x14ac:dyDescent="0.2">
      <c r="B20" s="1091"/>
      <c r="C20" s="1067" t="s">
        <v>92</v>
      </c>
      <c r="D20" s="1068"/>
      <c r="E20" s="924"/>
      <c r="F20" s="925"/>
      <c r="G20" s="925"/>
      <c r="H20" s="925"/>
      <c r="I20" s="925"/>
      <c r="J20" s="925"/>
      <c r="K20" s="925"/>
      <c r="L20" s="925"/>
      <c r="M20" s="925"/>
      <c r="N20" s="925"/>
      <c r="O20" s="925"/>
      <c r="P20" s="926"/>
      <c r="Q20" s="927"/>
    </row>
    <row r="21" spans="2:17" ht="23.25" customHeight="1" x14ac:dyDescent="0.2">
      <c r="B21" s="1091"/>
      <c r="C21" s="80"/>
      <c r="D21" s="79" t="s">
        <v>18</v>
      </c>
      <c r="E21" s="924"/>
      <c r="F21" s="911">
        <f>TRUNC(F4*$P$21)</f>
        <v>0</v>
      </c>
      <c r="G21" s="911">
        <f t="shared" ref="G21:O21" si="10">TRUNC(G4*$P$21)</f>
        <v>0</v>
      </c>
      <c r="H21" s="911">
        <f t="shared" si="10"/>
        <v>0</v>
      </c>
      <c r="I21" s="911">
        <f t="shared" si="10"/>
        <v>0</v>
      </c>
      <c r="J21" s="911">
        <f t="shared" si="10"/>
        <v>0</v>
      </c>
      <c r="K21" s="911">
        <f t="shared" si="10"/>
        <v>0</v>
      </c>
      <c r="L21" s="911">
        <f t="shared" si="10"/>
        <v>0</v>
      </c>
      <c r="M21" s="911">
        <f t="shared" si="10"/>
        <v>0</v>
      </c>
      <c r="N21" s="911">
        <f t="shared" si="10"/>
        <v>0</v>
      </c>
      <c r="O21" s="911">
        <f t="shared" si="10"/>
        <v>0</v>
      </c>
      <c r="P21" s="912">
        <f t="shared" si="5"/>
        <v>0</v>
      </c>
      <c r="Q21" s="913">
        <f>③収益!D20</f>
        <v>0</v>
      </c>
    </row>
    <row r="22" spans="2:17" ht="23.25" customHeight="1" x14ac:dyDescent="0.2">
      <c r="B22" s="1091"/>
      <c r="C22" s="77" t="s">
        <v>93</v>
      </c>
      <c r="D22" s="78" t="s">
        <v>94</v>
      </c>
      <c r="E22" s="924"/>
      <c r="F22" s="911">
        <f>TRUNC(F4*$P$22)</f>
        <v>0</v>
      </c>
      <c r="G22" s="911">
        <f t="shared" ref="G22:O22" si="11">TRUNC(G4*$P$22)</f>
        <v>0</v>
      </c>
      <c r="H22" s="911">
        <f t="shared" si="11"/>
        <v>0</v>
      </c>
      <c r="I22" s="911">
        <f t="shared" si="11"/>
        <v>0</v>
      </c>
      <c r="J22" s="911">
        <f t="shared" si="11"/>
        <v>0</v>
      </c>
      <c r="K22" s="911">
        <f t="shared" si="11"/>
        <v>0</v>
      </c>
      <c r="L22" s="911">
        <f t="shared" si="11"/>
        <v>0</v>
      </c>
      <c r="M22" s="911">
        <f t="shared" si="11"/>
        <v>0</v>
      </c>
      <c r="N22" s="911">
        <f t="shared" si="11"/>
        <v>0</v>
      </c>
      <c r="O22" s="911">
        <f t="shared" si="11"/>
        <v>0</v>
      </c>
      <c r="P22" s="912">
        <f t="shared" si="5"/>
        <v>0</v>
      </c>
      <c r="Q22" s="913">
        <f>③収益!D21</f>
        <v>0</v>
      </c>
    </row>
    <row r="23" spans="2:17" ht="23.25" customHeight="1" x14ac:dyDescent="0.2">
      <c r="B23" s="1091"/>
      <c r="C23" s="69"/>
      <c r="D23" s="78" t="s">
        <v>95</v>
      </c>
      <c r="E23" s="924"/>
      <c r="F23" s="911">
        <f>TRUNC(F4*$P$23)</f>
        <v>0</v>
      </c>
      <c r="G23" s="911">
        <f t="shared" ref="G23:O23" si="12">TRUNC(G4*$P$23)</f>
        <v>0</v>
      </c>
      <c r="H23" s="911">
        <f t="shared" si="12"/>
        <v>0</v>
      </c>
      <c r="I23" s="911">
        <f t="shared" si="12"/>
        <v>0</v>
      </c>
      <c r="J23" s="911">
        <f t="shared" si="12"/>
        <v>0</v>
      </c>
      <c r="K23" s="911">
        <f t="shared" si="12"/>
        <v>0</v>
      </c>
      <c r="L23" s="911">
        <f t="shared" si="12"/>
        <v>0</v>
      </c>
      <c r="M23" s="911">
        <f t="shared" si="12"/>
        <v>0</v>
      </c>
      <c r="N23" s="911">
        <f t="shared" si="12"/>
        <v>0</v>
      </c>
      <c r="O23" s="911">
        <f t="shared" si="12"/>
        <v>0</v>
      </c>
      <c r="P23" s="912">
        <f t="shared" si="5"/>
        <v>0</v>
      </c>
      <c r="Q23" s="913">
        <f>③収益!D22</f>
        <v>0</v>
      </c>
    </row>
    <row r="24" spans="2:17" ht="23.25" customHeight="1" x14ac:dyDescent="0.2">
      <c r="B24" s="1091"/>
      <c r="C24" s="1067" t="s">
        <v>50</v>
      </c>
      <c r="D24" s="1068"/>
      <c r="E24" s="924"/>
      <c r="F24" s="928" t="s">
        <v>116</v>
      </c>
      <c r="G24" s="928" t="s">
        <v>116</v>
      </c>
      <c r="H24" s="928" t="s">
        <v>116</v>
      </c>
      <c r="I24" s="928" t="s">
        <v>116</v>
      </c>
      <c r="J24" s="928" t="s">
        <v>116</v>
      </c>
      <c r="K24" s="928" t="s">
        <v>116</v>
      </c>
      <c r="L24" s="928" t="s">
        <v>116</v>
      </c>
      <c r="M24" s="928" t="s">
        <v>116</v>
      </c>
      <c r="N24" s="928" t="s">
        <v>116</v>
      </c>
      <c r="O24" s="929" t="s">
        <v>116</v>
      </c>
      <c r="P24" s="930" t="s">
        <v>116</v>
      </c>
      <c r="Q24" s="931" t="s">
        <v>116</v>
      </c>
    </row>
    <row r="25" spans="2:17" ht="23.25" customHeight="1" thickBot="1" x14ac:dyDescent="0.25">
      <c r="B25" s="1091"/>
      <c r="C25" s="1071" t="s">
        <v>67</v>
      </c>
      <c r="D25" s="1072"/>
      <c r="E25" s="932"/>
      <c r="F25" s="933"/>
      <c r="G25" s="933"/>
      <c r="H25" s="933"/>
      <c r="I25" s="933"/>
      <c r="J25" s="933"/>
      <c r="K25" s="933"/>
      <c r="L25" s="933"/>
      <c r="M25" s="933"/>
      <c r="N25" s="933"/>
      <c r="O25" s="933"/>
      <c r="P25" s="934"/>
      <c r="Q25" s="935"/>
    </row>
    <row r="26" spans="2:17" ht="23.25" customHeight="1" thickTop="1" thickBot="1" x14ac:dyDescent="0.25">
      <c r="B26" s="1092"/>
      <c r="C26" s="1073" t="s">
        <v>96</v>
      </c>
      <c r="D26" s="1074"/>
      <c r="E26" s="904">
        <f>SUM(E9:E25)</f>
        <v>0</v>
      </c>
      <c r="F26" s="905">
        <f t="shared" ref="F26:O26" si="13">SUM(F9:F25)</f>
        <v>0</v>
      </c>
      <c r="G26" s="905">
        <f t="shared" si="13"/>
        <v>0</v>
      </c>
      <c r="H26" s="905">
        <f t="shared" si="13"/>
        <v>0</v>
      </c>
      <c r="I26" s="905">
        <f t="shared" si="13"/>
        <v>0</v>
      </c>
      <c r="J26" s="905">
        <f t="shared" si="13"/>
        <v>0</v>
      </c>
      <c r="K26" s="905">
        <f t="shared" si="13"/>
        <v>0</v>
      </c>
      <c r="L26" s="905">
        <f t="shared" si="13"/>
        <v>0</v>
      </c>
      <c r="M26" s="905">
        <f t="shared" si="13"/>
        <v>0</v>
      </c>
      <c r="N26" s="905">
        <f t="shared" si="13"/>
        <v>0</v>
      </c>
      <c r="O26" s="936">
        <f t="shared" si="13"/>
        <v>0</v>
      </c>
      <c r="P26" s="937">
        <f>ROUNDUP(Q26/10,0)</f>
        <v>0</v>
      </c>
      <c r="Q26" s="908">
        <f>SUM(Q9:Q23)</f>
        <v>0</v>
      </c>
    </row>
    <row r="27" spans="2:17" ht="23.25" customHeight="1" thickBot="1" x14ac:dyDescent="0.25">
      <c r="B27" s="1095" t="s">
        <v>19</v>
      </c>
      <c r="C27" s="1096"/>
      <c r="D27" s="1097"/>
      <c r="E27" s="904">
        <f>E8-E26</f>
        <v>0</v>
      </c>
      <c r="F27" s="905">
        <f t="shared" ref="F27:O27" si="14">F8-F26</f>
        <v>0</v>
      </c>
      <c r="G27" s="905">
        <f t="shared" si="14"/>
        <v>0</v>
      </c>
      <c r="H27" s="905">
        <f t="shared" si="14"/>
        <v>0</v>
      </c>
      <c r="I27" s="905">
        <f t="shared" si="14"/>
        <v>0</v>
      </c>
      <c r="J27" s="905">
        <f t="shared" si="14"/>
        <v>0</v>
      </c>
      <c r="K27" s="905">
        <f t="shared" si="14"/>
        <v>0</v>
      </c>
      <c r="L27" s="905">
        <f t="shared" si="14"/>
        <v>0</v>
      </c>
      <c r="M27" s="905">
        <f t="shared" si="14"/>
        <v>0</v>
      </c>
      <c r="N27" s="905">
        <f t="shared" si="14"/>
        <v>0</v>
      </c>
      <c r="O27" s="905">
        <f t="shared" si="14"/>
        <v>0</v>
      </c>
      <c r="P27" s="906">
        <f>ROUNDUP(Q27/10,0)</f>
        <v>0</v>
      </c>
      <c r="Q27" s="907">
        <f>Q8-Q26</f>
        <v>0</v>
      </c>
    </row>
    <row r="28" spans="2:17" ht="23.25" customHeight="1" x14ac:dyDescent="0.2">
      <c r="B28" s="64"/>
      <c r="C28" s="65"/>
      <c r="D28" s="65"/>
      <c r="E28" s="75"/>
      <c r="F28" s="75"/>
      <c r="G28" s="75"/>
      <c r="H28" s="75"/>
      <c r="I28" s="75"/>
      <c r="J28" s="899" t="s">
        <v>455</v>
      </c>
      <c r="K28" s="75"/>
      <c r="L28" s="75"/>
      <c r="M28" s="75"/>
      <c r="N28" s="75"/>
      <c r="O28" s="75"/>
      <c r="P28" s="75"/>
      <c r="Q28" s="75"/>
    </row>
    <row r="29" spans="2:17" ht="23.25" customHeight="1" thickBot="1" x14ac:dyDescent="0.25">
      <c r="B29" s="74" t="s">
        <v>119</v>
      </c>
      <c r="C29" s="108"/>
      <c r="D29" s="67"/>
      <c r="E29" s="76"/>
      <c r="F29" s="76"/>
      <c r="G29" s="76"/>
      <c r="H29" s="76"/>
      <c r="I29" s="76"/>
      <c r="J29" s="76"/>
      <c r="K29" s="76"/>
      <c r="L29" s="76"/>
      <c r="M29" s="76"/>
      <c r="N29" s="76"/>
      <c r="O29" s="76"/>
      <c r="P29" s="157" t="s">
        <v>211</v>
      </c>
      <c r="Q29" s="76"/>
    </row>
    <row r="30" spans="2:17" ht="23.25" customHeight="1" thickBot="1" x14ac:dyDescent="0.25">
      <c r="B30" s="83"/>
      <c r="C30" s="1084"/>
      <c r="D30" s="1085"/>
      <c r="E30" s="204" t="s">
        <v>180</v>
      </c>
      <c r="F30" s="205" t="s">
        <v>181</v>
      </c>
      <c r="G30" s="205" t="s">
        <v>3</v>
      </c>
      <c r="H30" s="205" t="s">
        <v>4</v>
      </c>
      <c r="I30" s="205" t="s">
        <v>5</v>
      </c>
      <c r="J30" s="205" t="s">
        <v>6</v>
      </c>
      <c r="K30" s="205" t="s">
        <v>7</v>
      </c>
      <c r="L30" s="205" t="s">
        <v>8</v>
      </c>
      <c r="M30" s="205" t="s">
        <v>9</v>
      </c>
      <c r="N30" s="205" t="s">
        <v>52</v>
      </c>
      <c r="O30" s="206" t="s">
        <v>53</v>
      </c>
      <c r="P30" s="81" t="s">
        <v>182</v>
      </c>
      <c r="Q30" s="82" t="s">
        <v>183</v>
      </c>
    </row>
    <row r="31" spans="2:17" ht="23.25" customHeight="1" x14ac:dyDescent="0.2">
      <c r="B31" s="1078" t="s">
        <v>51</v>
      </c>
      <c r="C31" s="1081" t="s">
        <v>22</v>
      </c>
      <c r="D31" s="1082"/>
      <c r="E31" s="955"/>
      <c r="F31" s="956"/>
      <c r="G31" s="966"/>
      <c r="H31" s="966"/>
      <c r="I31" s="966"/>
      <c r="J31" s="966"/>
      <c r="K31" s="966"/>
      <c r="L31" s="966"/>
      <c r="M31" s="966"/>
      <c r="N31" s="966"/>
      <c r="O31" s="967"/>
      <c r="P31" s="968"/>
      <c r="Q31" s="959"/>
    </row>
    <row r="32" spans="2:17" ht="23.25" customHeight="1" x14ac:dyDescent="0.2">
      <c r="B32" s="1079"/>
      <c r="C32" s="1067" t="s">
        <v>10</v>
      </c>
      <c r="D32" s="1068"/>
      <c r="E32" s="910"/>
      <c r="F32" s="911">
        <f>TRUNC(F33/80%)</f>
        <v>0</v>
      </c>
      <c r="G32" s="911">
        <f t="shared" ref="G32:O32" si="15">TRUNC(G33/80%)</f>
        <v>0</v>
      </c>
      <c r="H32" s="911">
        <f t="shared" si="15"/>
        <v>0</v>
      </c>
      <c r="I32" s="911">
        <f t="shared" si="15"/>
        <v>0</v>
      </c>
      <c r="J32" s="911">
        <f t="shared" si="15"/>
        <v>0</v>
      </c>
      <c r="K32" s="911">
        <f t="shared" si="15"/>
        <v>0</v>
      </c>
      <c r="L32" s="911">
        <f t="shared" si="15"/>
        <v>0</v>
      </c>
      <c r="M32" s="911">
        <f t="shared" si="15"/>
        <v>0</v>
      </c>
      <c r="N32" s="911">
        <f t="shared" si="15"/>
        <v>0</v>
      </c>
      <c r="O32" s="938">
        <f t="shared" si="15"/>
        <v>0</v>
      </c>
      <c r="P32" s="912">
        <f>ROUNDDOWN(Q32/10,0)</f>
        <v>0</v>
      </c>
      <c r="Q32" s="913">
        <f>③収益!L40</f>
        <v>0</v>
      </c>
    </row>
    <row r="33" spans="2:17" ht="23.25" customHeight="1" x14ac:dyDescent="0.2">
      <c r="B33" s="1079"/>
      <c r="C33" s="1067" t="s">
        <v>11</v>
      </c>
      <c r="D33" s="1068"/>
      <c r="E33" s="910"/>
      <c r="F33" s="911">
        <f>③収益!$S$45*F31/10</f>
        <v>0</v>
      </c>
      <c r="G33" s="911">
        <f>③収益!$S$45*G31/10</f>
        <v>0</v>
      </c>
      <c r="H33" s="911">
        <f>③収益!$S$45*H31/10</f>
        <v>0</v>
      </c>
      <c r="I33" s="911">
        <f>③収益!$S$45*I31/10</f>
        <v>0</v>
      </c>
      <c r="J33" s="911">
        <f>③収益!$S$45*J31/10</f>
        <v>0</v>
      </c>
      <c r="K33" s="911">
        <f>③収益!$S$45*K31/10</f>
        <v>0</v>
      </c>
      <c r="L33" s="911">
        <f>③収益!$S$45*L31/10</f>
        <v>0</v>
      </c>
      <c r="M33" s="911">
        <f>③収益!$S$45*M31/10</f>
        <v>0</v>
      </c>
      <c r="N33" s="911">
        <f>③収益!$S$45*N31/10</f>
        <v>0</v>
      </c>
      <c r="O33" s="938">
        <f>③収益!$S$45*O31/10</f>
        <v>0</v>
      </c>
      <c r="P33" s="912">
        <f>ROUNDDOWN(Q33/10,0)</f>
        <v>0</v>
      </c>
      <c r="Q33" s="913">
        <f>③収益!Q40</f>
        <v>0</v>
      </c>
    </row>
    <row r="34" spans="2:17" ht="23.25" customHeight="1" thickBot="1" x14ac:dyDescent="0.25">
      <c r="B34" s="1079"/>
      <c r="C34" s="1071" t="s">
        <v>422</v>
      </c>
      <c r="D34" s="1072"/>
      <c r="E34" s="914"/>
      <c r="F34" s="915">
        <f>③収益!$T$45</f>
        <v>0</v>
      </c>
      <c r="G34" s="915">
        <f>③収益!$T$45</f>
        <v>0</v>
      </c>
      <c r="H34" s="915">
        <f>③収益!$T$45</f>
        <v>0</v>
      </c>
      <c r="I34" s="915">
        <f>③収益!$T$45</f>
        <v>0</v>
      </c>
      <c r="J34" s="915">
        <f>③収益!$T$45</f>
        <v>0</v>
      </c>
      <c r="K34" s="915">
        <f>③収益!$T$45</f>
        <v>0</v>
      </c>
      <c r="L34" s="915">
        <f>③収益!$T$45</f>
        <v>0</v>
      </c>
      <c r="M34" s="915">
        <f>③収益!$T$45</f>
        <v>0</v>
      </c>
      <c r="N34" s="915">
        <f>③収益!$T$45</f>
        <v>0</v>
      </c>
      <c r="O34" s="915">
        <f>③収益!$T$45</f>
        <v>0</v>
      </c>
      <c r="P34" s="916">
        <f>③収益!$T$45</f>
        <v>0</v>
      </c>
      <c r="Q34" s="917">
        <f>③収益!$T$45</f>
        <v>0</v>
      </c>
    </row>
    <row r="35" spans="2:17" ht="23.25" customHeight="1" thickTop="1" thickBot="1" x14ac:dyDescent="0.25">
      <c r="B35" s="1080"/>
      <c r="C35" s="1073" t="s">
        <v>2</v>
      </c>
      <c r="D35" s="1074"/>
      <c r="E35" s="918"/>
      <c r="F35" s="905">
        <f>TRUNC(F33*F34)</f>
        <v>0</v>
      </c>
      <c r="G35" s="905">
        <f t="shared" ref="G35:O35" si="16">TRUNC(G33*G34)</f>
        <v>0</v>
      </c>
      <c r="H35" s="905">
        <f t="shared" si="16"/>
        <v>0</v>
      </c>
      <c r="I35" s="905">
        <f t="shared" si="16"/>
        <v>0</v>
      </c>
      <c r="J35" s="905">
        <f t="shared" si="16"/>
        <v>0</v>
      </c>
      <c r="K35" s="905">
        <f t="shared" si="16"/>
        <v>0</v>
      </c>
      <c r="L35" s="905">
        <f t="shared" si="16"/>
        <v>0</v>
      </c>
      <c r="M35" s="905">
        <f t="shared" si="16"/>
        <v>0</v>
      </c>
      <c r="N35" s="905">
        <f t="shared" si="16"/>
        <v>0</v>
      </c>
      <c r="O35" s="905">
        <f t="shared" si="16"/>
        <v>0</v>
      </c>
      <c r="P35" s="919">
        <f>TRUNC(P33*P34)</f>
        <v>0</v>
      </c>
      <c r="Q35" s="908">
        <f>TRUNC(Q33*Q34)</f>
        <v>0</v>
      </c>
    </row>
    <row r="36" spans="2:17" ht="23.25" customHeight="1" x14ac:dyDescent="0.2">
      <c r="B36" s="1086" t="s">
        <v>165</v>
      </c>
      <c r="C36" s="1087" t="s">
        <v>12</v>
      </c>
      <c r="D36" s="1088"/>
      <c r="E36" s="939"/>
      <c r="F36" s="940">
        <f>TRUNC(F31*$P$36)</f>
        <v>0</v>
      </c>
      <c r="G36" s="940">
        <f t="shared" ref="G36:O36" si="17">TRUNC(G31*$P$36)</f>
        <v>0</v>
      </c>
      <c r="H36" s="940">
        <f t="shared" si="17"/>
        <v>0</v>
      </c>
      <c r="I36" s="940">
        <f t="shared" si="17"/>
        <v>0</v>
      </c>
      <c r="J36" s="940">
        <f t="shared" si="17"/>
        <v>0</v>
      </c>
      <c r="K36" s="940">
        <f t="shared" si="17"/>
        <v>0</v>
      </c>
      <c r="L36" s="940">
        <f t="shared" si="17"/>
        <v>0</v>
      </c>
      <c r="M36" s="940">
        <f t="shared" si="17"/>
        <v>0</v>
      </c>
      <c r="N36" s="940">
        <f t="shared" si="17"/>
        <v>0</v>
      </c>
      <c r="O36" s="940">
        <f t="shared" si="17"/>
        <v>0</v>
      </c>
      <c r="P36" s="922">
        <f>ROUNDUP(Q36/10,0)</f>
        <v>0</v>
      </c>
      <c r="Q36" s="941">
        <f>③収益!D42</f>
        <v>0</v>
      </c>
    </row>
    <row r="37" spans="2:17" ht="23.25" customHeight="1" x14ac:dyDescent="0.2">
      <c r="B37" s="1079"/>
      <c r="C37" s="1067" t="s">
        <v>13</v>
      </c>
      <c r="D37" s="1068"/>
      <c r="E37" s="924"/>
      <c r="F37" s="911">
        <f>TRUNC(F31*$P$37)</f>
        <v>0</v>
      </c>
      <c r="G37" s="911">
        <f t="shared" ref="G37:O37" si="18">TRUNC(G31*$P$37)</f>
        <v>0</v>
      </c>
      <c r="H37" s="911">
        <f t="shared" si="18"/>
        <v>0</v>
      </c>
      <c r="I37" s="911">
        <f t="shared" si="18"/>
        <v>0</v>
      </c>
      <c r="J37" s="911">
        <f t="shared" si="18"/>
        <v>0</v>
      </c>
      <c r="K37" s="911">
        <f t="shared" si="18"/>
        <v>0</v>
      </c>
      <c r="L37" s="911">
        <f t="shared" si="18"/>
        <v>0</v>
      </c>
      <c r="M37" s="911">
        <f t="shared" si="18"/>
        <v>0</v>
      </c>
      <c r="N37" s="911">
        <f t="shared" si="18"/>
        <v>0</v>
      </c>
      <c r="O37" s="911">
        <f t="shared" si="18"/>
        <v>0</v>
      </c>
      <c r="P37" s="912">
        <f>ROUNDUP(Q37/10,0)</f>
        <v>0</v>
      </c>
      <c r="Q37" s="913">
        <f>③収益!D43</f>
        <v>0</v>
      </c>
    </row>
    <row r="38" spans="2:17" ht="23.25" customHeight="1" x14ac:dyDescent="0.2">
      <c r="B38" s="1079"/>
      <c r="C38" s="1067" t="s">
        <v>14</v>
      </c>
      <c r="D38" s="1068"/>
      <c r="E38" s="924"/>
      <c r="F38" s="911">
        <f>TRUNC(F31*$P$38)</f>
        <v>0</v>
      </c>
      <c r="G38" s="911">
        <f t="shared" ref="G38:O38" si="19">TRUNC(G31*$P$38)</f>
        <v>0</v>
      </c>
      <c r="H38" s="911">
        <f t="shared" si="19"/>
        <v>0</v>
      </c>
      <c r="I38" s="911">
        <f t="shared" si="19"/>
        <v>0</v>
      </c>
      <c r="J38" s="911">
        <f t="shared" si="19"/>
        <v>0</v>
      </c>
      <c r="K38" s="911">
        <f t="shared" si="19"/>
        <v>0</v>
      </c>
      <c r="L38" s="911">
        <f t="shared" si="19"/>
        <v>0</v>
      </c>
      <c r="M38" s="911">
        <f t="shared" si="19"/>
        <v>0</v>
      </c>
      <c r="N38" s="911">
        <f t="shared" si="19"/>
        <v>0</v>
      </c>
      <c r="O38" s="911">
        <f t="shared" si="19"/>
        <v>0</v>
      </c>
      <c r="P38" s="912">
        <f t="shared" ref="P38:P50" si="20">ROUNDUP(Q38/10,0)</f>
        <v>0</v>
      </c>
      <c r="Q38" s="913">
        <f>③収益!D44</f>
        <v>0</v>
      </c>
    </row>
    <row r="39" spans="2:17" ht="23.25" customHeight="1" x14ac:dyDescent="0.2">
      <c r="B39" s="1079"/>
      <c r="C39" s="1067" t="s">
        <v>87</v>
      </c>
      <c r="D39" s="1068"/>
      <c r="E39" s="924"/>
      <c r="F39" s="911">
        <f>TRUNC(F31*$P$39)</f>
        <v>0</v>
      </c>
      <c r="G39" s="911">
        <f t="shared" ref="G39:O39" si="21">TRUNC(G31*$P$39)</f>
        <v>0</v>
      </c>
      <c r="H39" s="911">
        <f t="shared" si="21"/>
        <v>0</v>
      </c>
      <c r="I39" s="911">
        <f t="shared" si="21"/>
        <v>0</v>
      </c>
      <c r="J39" s="911">
        <f t="shared" si="21"/>
        <v>0</v>
      </c>
      <c r="K39" s="911">
        <f t="shared" si="21"/>
        <v>0</v>
      </c>
      <c r="L39" s="911">
        <f t="shared" si="21"/>
        <v>0</v>
      </c>
      <c r="M39" s="911">
        <f t="shared" si="21"/>
        <v>0</v>
      </c>
      <c r="N39" s="911">
        <f t="shared" si="21"/>
        <v>0</v>
      </c>
      <c r="O39" s="911">
        <f t="shared" si="21"/>
        <v>0</v>
      </c>
      <c r="P39" s="912">
        <f t="shared" si="20"/>
        <v>0</v>
      </c>
      <c r="Q39" s="913">
        <f>③収益!D45</f>
        <v>0</v>
      </c>
    </row>
    <row r="40" spans="2:17" ht="23.25" customHeight="1" x14ac:dyDescent="0.2">
      <c r="B40" s="1079"/>
      <c r="C40" s="1067" t="s">
        <v>88</v>
      </c>
      <c r="D40" s="1068"/>
      <c r="E40" s="924"/>
      <c r="F40" s="911">
        <f>TRUNC(F31*$P$40)</f>
        <v>0</v>
      </c>
      <c r="G40" s="911">
        <f t="shared" ref="G40:O40" si="22">TRUNC(G31*$P$40)</f>
        <v>0</v>
      </c>
      <c r="H40" s="911">
        <f t="shared" si="22"/>
        <v>0</v>
      </c>
      <c r="I40" s="911">
        <f t="shared" si="22"/>
        <v>0</v>
      </c>
      <c r="J40" s="911">
        <f t="shared" si="22"/>
        <v>0</v>
      </c>
      <c r="K40" s="911">
        <f t="shared" si="22"/>
        <v>0</v>
      </c>
      <c r="L40" s="911">
        <f t="shared" si="22"/>
        <v>0</v>
      </c>
      <c r="M40" s="911">
        <f t="shared" si="22"/>
        <v>0</v>
      </c>
      <c r="N40" s="911">
        <f t="shared" si="22"/>
        <v>0</v>
      </c>
      <c r="O40" s="911">
        <f t="shared" si="22"/>
        <v>0</v>
      </c>
      <c r="P40" s="912">
        <f t="shared" si="20"/>
        <v>0</v>
      </c>
      <c r="Q40" s="913">
        <f>③収益!D46</f>
        <v>0</v>
      </c>
    </row>
    <row r="41" spans="2:17" ht="23.25" customHeight="1" x14ac:dyDescent="0.2">
      <c r="B41" s="1079"/>
      <c r="C41" s="1069" t="s">
        <v>15</v>
      </c>
      <c r="D41" s="1070"/>
      <c r="E41" s="924"/>
      <c r="F41" s="911">
        <f>TRUNC(F31*$P$41)</f>
        <v>0</v>
      </c>
      <c r="G41" s="911">
        <f t="shared" ref="G41:O41" si="23">TRUNC(G31*$P$41)</f>
        <v>0</v>
      </c>
      <c r="H41" s="911">
        <f t="shared" si="23"/>
        <v>0</v>
      </c>
      <c r="I41" s="911">
        <f t="shared" si="23"/>
        <v>0</v>
      </c>
      <c r="J41" s="911">
        <f t="shared" si="23"/>
        <v>0</v>
      </c>
      <c r="K41" s="911">
        <f t="shared" si="23"/>
        <v>0</v>
      </c>
      <c r="L41" s="911">
        <f t="shared" si="23"/>
        <v>0</v>
      </c>
      <c r="M41" s="911">
        <f t="shared" si="23"/>
        <v>0</v>
      </c>
      <c r="N41" s="911">
        <f t="shared" si="23"/>
        <v>0</v>
      </c>
      <c r="O41" s="911">
        <f t="shared" si="23"/>
        <v>0</v>
      </c>
      <c r="P41" s="912">
        <f t="shared" si="20"/>
        <v>0</v>
      </c>
      <c r="Q41" s="913">
        <f>③収益!D47</f>
        <v>0</v>
      </c>
    </row>
    <row r="42" spans="2:17" ht="23.25" customHeight="1" x14ac:dyDescent="0.2">
      <c r="B42" s="1079"/>
      <c r="C42" s="1093" t="s">
        <v>89</v>
      </c>
      <c r="D42" s="1094"/>
      <c r="E42" s="924"/>
      <c r="F42" s="911">
        <f>TRUNC(F31*$P$42)</f>
        <v>0</v>
      </c>
      <c r="G42" s="911">
        <f t="shared" ref="G42:O42" si="24">TRUNC(G31*$P$42)</f>
        <v>0</v>
      </c>
      <c r="H42" s="911">
        <f t="shared" si="24"/>
        <v>0</v>
      </c>
      <c r="I42" s="911">
        <f t="shared" si="24"/>
        <v>0</v>
      </c>
      <c r="J42" s="911">
        <f t="shared" si="24"/>
        <v>0</v>
      </c>
      <c r="K42" s="911">
        <f t="shared" si="24"/>
        <v>0</v>
      </c>
      <c r="L42" s="911">
        <f t="shared" si="24"/>
        <v>0</v>
      </c>
      <c r="M42" s="911">
        <f t="shared" si="24"/>
        <v>0</v>
      </c>
      <c r="N42" s="911">
        <f t="shared" si="24"/>
        <v>0</v>
      </c>
      <c r="O42" s="911">
        <f t="shared" si="24"/>
        <v>0</v>
      </c>
      <c r="P42" s="912">
        <f t="shared" si="20"/>
        <v>0</v>
      </c>
      <c r="Q42" s="913">
        <f>③収益!D48</f>
        <v>0</v>
      </c>
    </row>
    <row r="43" spans="2:17" ht="23.25" customHeight="1" x14ac:dyDescent="0.2">
      <c r="B43" s="1079"/>
      <c r="C43" s="750"/>
      <c r="D43" s="751" t="s">
        <v>60</v>
      </c>
      <c r="E43" s="924"/>
      <c r="F43" s="925"/>
      <c r="G43" s="925"/>
      <c r="H43" s="925"/>
      <c r="I43" s="925"/>
      <c r="J43" s="925"/>
      <c r="K43" s="925"/>
      <c r="L43" s="925"/>
      <c r="M43" s="925"/>
      <c r="N43" s="925"/>
      <c r="O43" s="925"/>
      <c r="P43" s="926"/>
      <c r="Q43" s="927"/>
    </row>
    <row r="44" spans="2:17" ht="23.25" customHeight="1" x14ac:dyDescent="0.2">
      <c r="B44" s="1079"/>
      <c r="C44" s="750" t="s">
        <v>90</v>
      </c>
      <c r="D44" s="752" t="s">
        <v>17</v>
      </c>
      <c r="E44" s="924"/>
      <c r="F44" s="925"/>
      <c r="G44" s="925"/>
      <c r="H44" s="925"/>
      <c r="I44" s="925"/>
      <c r="J44" s="925"/>
      <c r="K44" s="925"/>
      <c r="L44" s="925"/>
      <c r="M44" s="925"/>
      <c r="N44" s="925"/>
      <c r="O44" s="925"/>
      <c r="P44" s="926"/>
      <c r="Q44" s="927"/>
    </row>
    <row r="45" spans="2:17" ht="23.25" customHeight="1" x14ac:dyDescent="0.2">
      <c r="B45" s="1079"/>
      <c r="C45" s="753"/>
      <c r="D45" s="752" t="s">
        <v>91</v>
      </c>
      <c r="E45" s="924"/>
      <c r="F45" s="925"/>
      <c r="G45" s="925"/>
      <c r="H45" s="925"/>
      <c r="I45" s="925"/>
      <c r="J45" s="925"/>
      <c r="K45" s="925"/>
      <c r="L45" s="925"/>
      <c r="M45" s="925"/>
      <c r="N45" s="925"/>
      <c r="O45" s="925"/>
      <c r="P45" s="926"/>
      <c r="Q45" s="927"/>
    </row>
    <row r="46" spans="2:17" ht="23.25" customHeight="1" x14ac:dyDescent="0.2">
      <c r="B46" s="1079"/>
      <c r="C46" s="1098" t="s">
        <v>63</v>
      </c>
      <c r="D46" s="1099"/>
      <c r="E46" s="924"/>
      <c r="F46" s="925"/>
      <c r="G46" s="925"/>
      <c r="H46" s="925"/>
      <c r="I46" s="925"/>
      <c r="J46" s="925"/>
      <c r="K46" s="925"/>
      <c r="L46" s="925"/>
      <c r="M46" s="925"/>
      <c r="N46" s="925"/>
      <c r="O46" s="925"/>
      <c r="P46" s="926"/>
      <c r="Q46" s="927"/>
    </row>
    <row r="47" spans="2:17" ht="23.25" customHeight="1" x14ac:dyDescent="0.2">
      <c r="B47" s="1079"/>
      <c r="C47" s="1098" t="s">
        <v>92</v>
      </c>
      <c r="D47" s="1099"/>
      <c r="E47" s="924"/>
      <c r="F47" s="925"/>
      <c r="G47" s="925"/>
      <c r="H47" s="925"/>
      <c r="I47" s="925"/>
      <c r="J47" s="925"/>
      <c r="K47" s="925"/>
      <c r="L47" s="925"/>
      <c r="M47" s="925"/>
      <c r="N47" s="925"/>
      <c r="O47" s="925"/>
      <c r="P47" s="926"/>
      <c r="Q47" s="927"/>
    </row>
    <row r="48" spans="2:17" ht="23.25" customHeight="1" x14ac:dyDescent="0.2">
      <c r="B48" s="1079"/>
      <c r="C48" s="754"/>
      <c r="D48" s="752" t="s">
        <v>18</v>
      </c>
      <c r="E48" s="924"/>
      <c r="F48" s="911">
        <f>TRUNC(F31*$P$48)</f>
        <v>0</v>
      </c>
      <c r="G48" s="911">
        <f t="shared" ref="G48:O48" si="25">TRUNC(G31*$P$48)</f>
        <v>0</v>
      </c>
      <c r="H48" s="911">
        <f t="shared" si="25"/>
        <v>0</v>
      </c>
      <c r="I48" s="911">
        <f t="shared" si="25"/>
        <v>0</v>
      </c>
      <c r="J48" s="911">
        <f t="shared" si="25"/>
        <v>0</v>
      </c>
      <c r="K48" s="911">
        <f t="shared" si="25"/>
        <v>0</v>
      </c>
      <c r="L48" s="911">
        <f t="shared" si="25"/>
        <v>0</v>
      </c>
      <c r="M48" s="911">
        <f t="shared" si="25"/>
        <v>0</v>
      </c>
      <c r="N48" s="911">
        <f t="shared" si="25"/>
        <v>0</v>
      </c>
      <c r="O48" s="911">
        <f t="shared" si="25"/>
        <v>0</v>
      </c>
      <c r="P48" s="912">
        <f t="shared" si="20"/>
        <v>0</v>
      </c>
      <c r="Q48" s="913">
        <f>③収益!D55</f>
        <v>0</v>
      </c>
    </row>
    <row r="49" spans="2:17" ht="23.25" customHeight="1" x14ac:dyDescent="0.2">
      <c r="B49" s="1079"/>
      <c r="C49" s="750" t="s">
        <v>93</v>
      </c>
      <c r="D49" s="751" t="s">
        <v>94</v>
      </c>
      <c r="E49" s="924"/>
      <c r="F49" s="911">
        <f>TRUNC(F31*$P$49)</f>
        <v>0</v>
      </c>
      <c r="G49" s="911">
        <f t="shared" ref="G49:O49" si="26">TRUNC(G31*$P$49)</f>
        <v>0</v>
      </c>
      <c r="H49" s="911">
        <f t="shared" si="26"/>
        <v>0</v>
      </c>
      <c r="I49" s="911">
        <f t="shared" si="26"/>
        <v>0</v>
      </c>
      <c r="J49" s="911">
        <f t="shared" si="26"/>
        <v>0</v>
      </c>
      <c r="K49" s="911">
        <f t="shared" si="26"/>
        <v>0</v>
      </c>
      <c r="L49" s="911">
        <f t="shared" si="26"/>
        <v>0</v>
      </c>
      <c r="M49" s="911">
        <f t="shared" si="26"/>
        <v>0</v>
      </c>
      <c r="N49" s="911">
        <f t="shared" si="26"/>
        <v>0</v>
      </c>
      <c r="O49" s="911">
        <f t="shared" si="26"/>
        <v>0</v>
      </c>
      <c r="P49" s="912">
        <f t="shared" si="20"/>
        <v>0</v>
      </c>
      <c r="Q49" s="913">
        <f>③収益!D56</f>
        <v>0</v>
      </c>
    </row>
    <row r="50" spans="2:17" ht="23.25" customHeight="1" x14ac:dyDescent="0.2">
      <c r="B50" s="1079"/>
      <c r="C50" s="753"/>
      <c r="D50" s="751" t="s">
        <v>95</v>
      </c>
      <c r="E50" s="924"/>
      <c r="F50" s="911">
        <f>TRUNC(F31*$P$50)</f>
        <v>0</v>
      </c>
      <c r="G50" s="911">
        <f t="shared" ref="G50:O50" si="27">TRUNC(G31*$P$50)</f>
        <v>0</v>
      </c>
      <c r="H50" s="911">
        <f t="shared" si="27"/>
        <v>0</v>
      </c>
      <c r="I50" s="911">
        <f t="shared" si="27"/>
        <v>0</v>
      </c>
      <c r="J50" s="911">
        <f t="shared" si="27"/>
        <v>0</v>
      </c>
      <c r="K50" s="911">
        <f t="shared" si="27"/>
        <v>0</v>
      </c>
      <c r="L50" s="911">
        <f t="shared" si="27"/>
        <v>0</v>
      </c>
      <c r="M50" s="911">
        <f t="shared" si="27"/>
        <v>0</v>
      </c>
      <c r="N50" s="911">
        <f t="shared" si="27"/>
        <v>0</v>
      </c>
      <c r="O50" s="911">
        <f t="shared" si="27"/>
        <v>0</v>
      </c>
      <c r="P50" s="912">
        <f t="shared" si="20"/>
        <v>0</v>
      </c>
      <c r="Q50" s="913">
        <f>③収益!D57</f>
        <v>0</v>
      </c>
    </row>
    <row r="51" spans="2:17" ht="23.25" customHeight="1" x14ac:dyDescent="0.2">
      <c r="B51" s="1079"/>
      <c r="C51" s="1067" t="s">
        <v>50</v>
      </c>
      <c r="D51" s="1068"/>
      <c r="E51" s="924"/>
      <c r="F51" s="928" t="s">
        <v>116</v>
      </c>
      <c r="G51" s="928" t="s">
        <v>116</v>
      </c>
      <c r="H51" s="928" t="s">
        <v>116</v>
      </c>
      <c r="I51" s="928" t="s">
        <v>116</v>
      </c>
      <c r="J51" s="928" t="s">
        <v>116</v>
      </c>
      <c r="K51" s="928" t="s">
        <v>116</v>
      </c>
      <c r="L51" s="928" t="s">
        <v>116</v>
      </c>
      <c r="M51" s="928" t="s">
        <v>116</v>
      </c>
      <c r="N51" s="928" t="s">
        <v>116</v>
      </c>
      <c r="O51" s="929" t="s">
        <v>116</v>
      </c>
      <c r="P51" s="930" t="s">
        <v>116</v>
      </c>
      <c r="Q51" s="931" t="s">
        <v>116</v>
      </c>
    </row>
    <row r="52" spans="2:17" ht="23.25" customHeight="1" thickBot="1" x14ac:dyDescent="0.25">
      <c r="B52" s="1079"/>
      <c r="C52" s="1071" t="s">
        <v>67</v>
      </c>
      <c r="D52" s="1072"/>
      <c r="E52" s="932"/>
      <c r="F52" s="933"/>
      <c r="G52" s="933"/>
      <c r="H52" s="933"/>
      <c r="I52" s="933"/>
      <c r="J52" s="933"/>
      <c r="K52" s="933"/>
      <c r="L52" s="933"/>
      <c r="M52" s="933"/>
      <c r="N52" s="933"/>
      <c r="O52" s="942"/>
      <c r="P52" s="934"/>
      <c r="Q52" s="935"/>
    </row>
    <row r="53" spans="2:17" ht="23.25" customHeight="1" thickTop="1" thickBot="1" x14ac:dyDescent="0.25">
      <c r="B53" s="1080"/>
      <c r="C53" s="1073" t="s">
        <v>96</v>
      </c>
      <c r="D53" s="1074"/>
      <c r="E53" s="904">
        <f>SUM(E36:E52)</f>
        <v>0</v>
      </c>
      <c r="F53" s="905">
        <f>SUM(F36:F52)</f>
        <v>0</v>
      </c>
      <c r="G53" s="905">
        <f t="shared" ref="G53:O53" si="28">SUM(G36:G52)</f>
        <v>0</v>
      </c>
      <c r="H53" s="905">
        <f t="shared" si="28"/>
        <v>0</v>
      </c>
      <c r="I53" s="905">
        <f t="shared" si="28"/>
        <v>0</v>
      </c>
      <c r="J53" s="905">
        <f t="shared" si="28"/>
        <v>0</v>
      </c>
      <c r="K53" s="905">
        <f t="shared" si="28"/>
        <v>0</v>
      </c>
      <c r="L53" s="905">
        <f t="shared" si="28"/>
        <v>0</v>
      </c>
      <c r="M53" s="905">
        <f t="shared" si="28"/>
        <v>0</v>
      </c>
      <c r="N53" s="905">
        <f t="shared" si="28"/>
        <v>0</v>
      </c>
      <c r="O53" s="936">
        <f t="shared" si="28"/>
        <v>0</v>
      </c>
      <c r="P53" s="937">
        <f>ROUNDUP(Q53/10,0)</f>
        <v>0</v>
      </c>
      <c r="Q53" s="908">
        <f>SUM(Q36:Q50)</f>
        <v>0</v>
      </c>
    </row>
    <row r="54" spans="2:17" ht="23.25" customHeight="1" thickBot="1" x14ac:dyDescent="0.25">
      <c r="B54" s="1095" t="s">
        <v>19</v>
      </c>
      <c r="C54" s="1076"/>
      <c r="D54" s="1077"/>
      <c r="E54" s="904">
        <f>$E$31*P54</f>
        <v>0</v>
      </c>
      <c r="F54" s="905">
        <f>F35-F53</f>
        <v>0</v>
      </c>
      <c r="G54" s="905">
        <f t="shared" ref="G54:O54" si="29">G35-G53</f>
        <v>0</v>
      </c>
      <c r="H54" s="905">
        <f t="shared" si="29"/>
        <v>0</v>
      </c>
      <c r="I54" s="905">
        <f t="shared" si="29"/>
        <v>0</v>
      </c>
      <c r="J54" s="905">
        <f t="shared" si="29"/>
        <v>0</v>
      </c>
      <c r="K54" s="905">
        <f t="shared" si="29"/>
        <v>0</v>
      </c>
      <c r="L54" s="905">
        <f t="shared" si="29"/>
        <v>0</v>
      </c>
      <c r="M54" s="905">
        <f t="shared" si="29"/>
        <v>0</v>
      </c>
      <c r="N54" s="905">
        <f t="shared" si="29"/>
        <v>0</v>
      </c>
      <c r="O54" s="905">
        <f t="shared" si="29"/>
        <v>0</v>
      </c>
      <c r="P54" s="906">
        <f>ROUNDUP(Q54/10,0)</f>
        <v>0</v>
      </c>
      <c r="Q54" s="907">
        <f>Q35-Q53</f>
        <v>0</v>
      </c>
    </row>
    <row r="55" spans="2:17" ht="23.25" customHeight="1" x14ac:dyDescent="0.2">
      <c r="B55" s="64"/>
      <c r="C55" s="65"/>
      <c r="D55" s="65"/>
      <c r="E55" s="66"/>
      <c r="F55" s="66"/>
      <c r="G55" s="66"/>
      <c r="H55" s="66"/>
      <c r="I55" s="66"/>
      <c r="J55" s="899" t="s">
        <v>456</v>
      </c>
      <c r="K55" s="66"/>
      <c r="L55" s="66"/>
      <c r="M55" s="66"/>
      <c r="N55" s="66"/>
      <c r="O55" s="66"/>
      <c r="P55" s="75"/>
      <c r="Q55" s="75"/>
    </row>
    <row r="56" spans="2:17" ht="23.25" customHeight="1" thickBot="1" x14ac:dyDescent="0.25">
      <c r="B56" s="74" t="s">
        <v>120</v>
      </c>
      <c r="C56" s="86"/>
      <c r="D56" s="86"/>
      <c r="E56" s="1083"/>
      <c r="F56" s="1083"/>
      <c r="G56" s="87"/>
      <c r="H56" s="87"/>
      <c r="I56" s="87"/>
      <c r="J56" s="87"/>
      <c r="K56" s="87"/>
      <c r="L56" s="87"/>
      <c r="M56" s="87"/>
      <c r="N56" s="87"/>
      <c r="O56" s="87"/>
      <c r="P56" s="157" t="s">
        <v>162</v>
      </c>
      <c r="Q56" s="84"/>
    </row>
    <row r="57" spans="2:17" ht="23.25" customHeight="1" thickBot="1" x14ac:dyDescent="0.25">
      <c r="B57" s="83"/>
      <c r="C57" s="1084"/>
      <c r="D57" s="1085"/>
      <c r="E57" s="72" t="s">
        <v>179</v>
      </c>
      <c r="F57" s="71" t="s">
        <v>23</v>
      </c>
      <c r="G57" s="71" t="s">
        <v>3</v>
      </c>
      <c r="H57" s="71" t="s">
        <v>4</v>
      </c>
      <c r="I57" s="71" t="s">
        <v>5</v>
      </c>
      <c r="J57" s="71" t="s">
        <v>6</v>
      </c>
      <c r="K57" s="71" t="s">
        <v>7</v>
      </c>
      <c r="L57" s="71" t="s">
        <v>8</v>
      </c>
      <c r="M57" s="71" t="s">
        <v>9</v>
      </c>
      <c r="N57" s="71" t="s">
        <v>52</v>
      </c>
      <c r="O57" s="73" t="s">
        <v>53</v>
      </c>
      <c r="P57" s="85" t="s">
        <v>98</v>
      </c>
      <c r="Q57" s="82" t="s">
        <v>99</v>
      </c>
    </row>
    <row r="58" spans="2:17" ht="23.25" customHeight="1" x14ac:dyDescent="0.2">
      <c r="B58" s="1086" t="s">
        <v>51</v>
      </c>
      <c r="C58" s="1087" t="s">
        <v>22</v>
      </c>
      <c r="D58" s="1088"/>
      <c r="E58" s="960"/>
      <c r="F58" s="961"/>
      <c r="G58" s="965"/>
      <c r="H58" s="965"/>
      <c r="I58" s="965"/>
      <c r="J58" s="965"/>
      <c r="K58" s="965"/>
      <c r="L58" s="965"/>
      <c r="M58" s="965"/>
      <c r="N58" s="965"/>
      <c r="O58" s="965"/>
      <c r="P58" s="963"/>
      <c r="Q58" s="964"/>
    </row>
    <row r="59" spans="2:17" ht="23.25" customHeight="1" x14ac:dyDescent="0.2">
      <c r="B59" s="1079"/>
      <c r="C59" s="1067" t="s">
        <v>10</v>
      </c>
      <c r="D59" s="1068"/>
      <c r="E59" s="910"/>
      <c r="F59" s="911">
        <f>TRUNC(F60/70%)</f>
        <v>0</v>
      </c>
      <c r="G59" s="911">
        <f t="shared" ref="G59:O59" si="30">TRUNC(G60/70%)</f>
        <v>0</v>
      </c>
      <c r="H59" s="911">
        <f t="shared" si="30"/>
        <v>0</v>
      </c>
      <c r="I59" s="911">
        <f t="shared" si="30"/>
        <v>0</v>
      </c>
      <c r="J59" s="911">
        <f t="shared" si="30"/>
        <v>0</v>
      </c>
      <c r="K59" s="911">
        <f t="shared" si="30"/>
        <v>0</v>
      </c>
      <c r="L59" s="911">
        <f t="shared" si="30"/>
        <v>0</v>
      </c>
      <c r="M59" s="911">
        <f t="shared" si="30"/>
        <v>0</v>
      </c>
      <c r="N59" s="911">
        <f t="shared" si="30"/>
        <v>0</v>
      </c>
      <c r="O59" s="911">
        <f t="shared" si="30"/>
        <v>0</v>
      </c>
      <c r="P59" s="912">
        <f>ROUNDDOWN(Q59/10,0)</f>
        <v>0</v>
      </c>
      <c r="Q59" s="913">
        <f>③収益!L75</f>
        <v>0</v>
      </c>
    </row>
    <row r="60" spans="2:17" ht="23.25" customHeight="1" x14ac:dyDescent="0.2">
      <c r="B60" s="1079"/>
      <c r="C60" s="1067" t="s">
        <v>11</v>
      </c>
      <c r="D60" s="1068"/>
      <c r="E60" s="910"/>
      <c r="F60" s="943">
        <f>③収益!$S$80*F58/10</f>
        <v>0</v>
      </c>
      <c r="G60" s="911">
        <f>③収益!$S$80*G58/10</f>
        <v>0</v>
      </c>
      <c r="H60" s="911">
        <f>③収益!$S$80*H58/10</f>
        <v>0</v>
      </c>
      <c r="I60" s="911">
        <f>③収益!$S$80*I58/10</f>
        <v>0</v>
      </c>
      <c r="J60" s="911">
        <f>③収益!$S$80*J58/10</f>
        <v>0</v>
      </c>
      <c r="K60" s="911">
        <f>③収益!$S$80*K58/10</f>
        <v>0</v>
      </c>
      <c r="L60" s="911">
        <f>③収益!$S$80*L58/10</f>
        <v>0</v>
      </c>
      <c r="M60" s="911">
        <f>③収益!$S$80*M58/10</f>
        <v>0</v>
      </c>
      <c r="N60" s="911">
        <f>③収益!$S$80*N58/10</f>
        <v>0</v>
      </c>
      <c r="O60" s="938">
        <f>③収益!$S$80*O58/10</f>
        <v>0</v>
      </c>
      <c r="P60" s="912">
        <f>ROUNDDOWN(Q60/10,0)</f>
        <v>0</v>
      </c>
      <c r="Q60" s="913">
        <f>③収益!Q75</f>
        <v>0</v>
      </c>
    </row>
    <row r="61" spans="2:17" ht="23.25" customHeight="1" thickBot="1" x14ac:dyDescent="0.25">
      <c r="B61" s="1079"/>
      <c r="C61" s="1071" t="s">
        <v>422</v>
      </c>
      <c r="D61" s="1072"/>
      <c r="E61" s="914"/>
      <c r="F61" s="915">
        <f>③収益!$T$80</f>
        <v>0</v>
      </c>
      <c r="G61" s="915">
        <f>③収益!$T$80</f>
        <v>0</v>
      </c>
      <c r="H61" s="915">
        <f>③収益!$T$80</f>
        <v>0</v>
      </c>
      <c r="I61" s="915">
        <f>③収益!$T$80</f>
        <v>0</v>
      </c>
      <c r="J61" s="915">
        <f>③収益!$T$80</f>
        <v>0</v>
      </c>
      <c r="K61" s="915">
        <f>③収益!$T$80</f>
        <v>0</v>
      </c>
      <c r="L61" s="915">
        <f>③収益!$T$80</f>
        <v>0</v>
      </c>
      <c r="M61" s="915">
        <f>③収益!$T$80</f>
        <v>0</v>
      </c>
      <c r="N61" s="915">
        <f>③収益!$T$80</f>
        <v>0</v>
      </c>
      <c r="O61" s="944">
        <f>③収益!$T$80</f>
        <v>0</v>
      </c>
      <c r="P61" s="945">
        <f>③収益!$T$80</f>
        <v>0</v>
      </c>
      <c r="Q61" s="946">
        <f>③収益!$T$80</f>
        <v>0</v>
      </c>
    </row>
    <row r="62" spans="2:17" ht="23.25" customHeight="1" thickTop="1" thickBot="1" x14ac:dyDescent="0.25">
      <c r="B62" s="1080"/>
      <c r="C62" s="1073" t="s">
        <v>2</v>
      </c>
      <c r="D62" s="1074"/>
      <c r="E62" s="918"/>
      <c r="F62" s="905">
        <f>TRUNC(F60*F61)</f>
        <v>0</v>
      </c>
      <c r="G62" s="905">
        <f>G60*G61</f>
        <v>0</v>
      </c>
      <c r="H62" s="905">
        <f>H60*H61</f>
        <v>0</v>
      </c>
      <c r="I62" s="905">
        <f t="shared" ref="I62:O62" si="31">I60*I61</f>
        <v>0</v>
      </c>
      <c r="J62" s="905">
        <f t="shared" si="31"/>
        <v>0</v>
      </c>
      <c r="K62" s="905">
        <f t="shared" si="31"/>
        <v>0</v>
      </c>
      <c r="L62" s="905">
        <f t="shared" si="31"/>
        <v>0</v>
      </c>
      <c r="M62" s="905">
        <f t="shared" si="31"/>
        <v>0</v>
      </c>
      <c r="N62" s="905">
        <f t="shared" si="31"/>
        <v>0</v>
      </c>
      <c r="O62" s="947">
        <f t="shared" si="31"/>
        <v>0</v>
      </c>
      <c r="P62" s="948">
        <f>P60*P61</f>
        <v>0</v>
      </c>
      <c r="Q62" s="949">
        <f>Q60*Q61</f>
        <v>0</v>
      </c>
    </row>
    <row r="63" spans="2:17" ht="23.25" customHeight="1" x14ac:dyDescent="0.2">
      <c r="B63" s="1078" t="s">
        <v>165</v>
      </c>
      <c r="C63" s="1081" t="s">
        <v>12</v>
      </c>
      <c r="D63" s="1082"/>
      <c r="E63" s="920"/>
      <c r="F63" s="921">
        <f>TRUNC(F58*$P$63)</f>
        <v>0</v>
      </c>
      <c r="G63" s="921">
        <f t="shared" ref="G63:O63" si="32">TRUNC(G58*$P$63)</f>
        <v>0</v>
      </c>
      <c r="H63" s="921">
        <f t="shared" si="32"/>
        <v>0</v>
      </c>
      <c r="I63" s="921">
        <f t="shared" si="32"/>
        <v>0</v>
      </c>
      <c r="J63" s="921">
        <f t="shared" si="32"/>
        <v>0</v>
      </c>
      <c r="K63" s="921">
        <f t="shared" si="32"/>
        <v>0</v>
      </c>
      <c r="L63" s="921">
        <f t="shared" si="32"/>
        <v>0</v>
      </c>
      <c r="M63" s="921">
        <f t="shared" si="32"/>
        <v>0</v>
      </c>
      <c r="N63" s="921">
        <f t="shared" si="32"/>
        <v>0</v>
      </c>
      <c r="O63" s="921">
        <f t="shared" si="32"/>
        <v>0</v>
      </c>
      <c r="P63" s="922">
        <f>ROUNDUP(Q63/10,0)</f>
        <v>0</v>
      </c>
      <c r="Q63" s="923">
        <f>③収益!D77</f>
        <v>0</v>
      </c>
    </row>
    <row r="64" spans="2:17" ht="23.25" customHeight="1" x14ac:dyDescent="0.2">
      <c r="B64" s="1079"/>
      <c r="C64" s="1067" t="s">
        <v>13</v>
      </c>
      <c r="D64" s="1068"/>
      <c r="E64" s="924"/>
      <c r="F64" s="911">
        <f>TRUNC(F58*$P$64)</f>
        <v>0</v>
      </c>
      <c r="G64" s="911">
        <f t="shared" ref="G64:O64" si="33">TRUNC(G58*$P$64)</f>
        <v>0</v>
      </c>
      <c r="H64" s="911">
        <f t="shared" si="33"/>
        <v>0</v>
      </c>
      <c r="I64" s="911">
        <f t="shared" si="33"/>
        <v>0</v>
      </c>
      <c r="J64" s="911">
        <f t="shared" si="33"/>
        <v>0</v>
      </c>
      <c r="K64" s="911">
        <f t="shared" si="33"/>
        <v>0</v>
      </c>
      <c r="L64" s="911">
        <f t="shared" si="33"/>
        <v>0</v>
      </c>
      <c r="M64" s="911">
        <f t="shared" si="33"/>
        <v>0</v>
      </c>
      <c r="N64" s="911">
        <f t="shared" si="33"/>
        <v>0</v>
      </c>
      <c r="O64" s="911">
        <f t="shared" si="33"/>
        <v>0</v>
      </c>
      <c r="P64" s="912">
        <f>ROUNDUP(Q64/10,0)</f>
        <v>0</v>
      </c>
      <c r="Q64" s="941">
        <f>③収益!D78</f>
        <v>0</v>
      </c>
    </row>
    <row r="65" spans="2:17" ht="23.25" customHeight="1" x14ac:dyDescent="0.2">
      <c r="B65" s="1079"/>
      <c r="C65" s="1067" t="s">
        <v>14</v>
      </c>
      <c r="D65" s="1068"/>
      <c r="E65" s="924"/>
      <c r="F65" s="911">
        <f>TRUNC(F58*$P$65)</f>
        <v>0</v>
      </c>
      <c r="G65" s="911">
        <f t="shared" ref="G65:O65" si="34">TRUNC(G58*$P$65)</f>
        <v>0</v>
      </c>
      <c r="H65" s="911">
        <f t="shared" si="34"/>
        <v>0</v>
      </c>
      <c r="I65" s="911">
        <f t="shared" si="34"/>
        <v>0</v>
      </c>
      <c r="J65" s="911">
        <f t="shared" si="34"/>
        <v>0</v>
      </c>
      <c r="K65" s="911">
        <f t="shared" si="34"/>
        <v>0</v>
      </c>
      <c r="L65" s="911">
        <f t="shared" si="34"/>
        <v>0</v>
      </c>
      <c r="M65" s="911">
        <f t="shared" si="34"/>
        <v>0</v>
      </c>
      <c r="N65" s="911">
        <f t="shared" si="34"/>
        <v>0</v>
      </c>
      <c r="O65" s="911">
        <f t="shared" si="34"/>
        <v>0</v>
      </c>
      <c r="P65" s="912">
        <f t="shared" ref="P65:P77" si="35">ROUNDUP(Q65/10,0)</f>
        <v>0</v>
      </c>
      <c r="Q65" s="941">
        <f>③収益!D79</f>
        <v>0</v>
      </c>
    </row>
    <row r="66" spans="2:17" ht="23.25" customHeight="1" x14ac:dyDescent="0.2">
      <c r="B66" s="1079"/>
      <c r="C66" s="1067" t="s">
        <v>87</v>
      </c>
      <c r="D66" s="1068"/>
      <c r="E66" s="924"/>
      <c r="F66" s="911">
        <f>TRUNC(F58*$P$66)</f>
        <v>0</v>
      </c>
      <c r="G66" s="911">
        <f t="shared" ref="G66:O66" si="36">TRUNC(G58*$P$66)</f>
        <v>0</v>
      </c>
      <c r="H66" s="911">
        <f t="shared" si="36"/>
        <v>0</v>
      </c>
      <c r="I66" s="911">
        <f t="shared" si="36"/>
        <v>0</v>
      </c>
      <c r="J66" s="911">
        <f t="shared" si="36"/>
        <v>0</v>
      </c>
      <c r="K66" s="911">
        <f t="shared" si="36"/>
        <v>0</v>
      </c>
      <c r="L66" s="911">
        <f t="shared" si="36"/>
        <v>0</v>
      </c>
      <c r="M66" s="911">
        <f t="shared" si="36"/>
        <v>0</v>
      </c>
      <c r="N66" s="911">
        <f t="shared" si="36"/>
        <v>0</v>
      </c>
      <c r="O66" s="911">
        <f t="shared" si="36"/>
        <v>0</v>
      </c>
      <c r="P66" s="912">
        <f t="shared" si="35"/>
        <v>0</v>
      </c>
      <c r="Q66" s="941">
        <f>③収益!D80</f>
        <v>0</v>
      </c>
    </row>
    <row r="67" spans="2:17" ht="23.25" customHeight="1" x14ac:dyDescent="0.2">
      <c r="B67" s="1079"/>
      <c r="C67" s="1067" t="s">
        <v>88</v>
      </c>
      <c r="D67" s="1068"/>
      <c r="E67" s="924"/>
      <c r="F67" s="911">
        <f>TRUNC(F58*$P$67)</f>
        <v>0</v>
      </c>
      <c r="G67" s="911">
        <f t="shared" ref="G67:O67" si="37">TRUNC(G58*$P$67)</f>
        <v>0</v>
      </c>
      <c r="H67" s="911">
        <f t="shared" si="37"/>
        <v>0</v>
      </c>
      <c r="I67" s="911">
        <f t="shared" si="37"/>
        <v>0</v>
      </c>
      <c r="J67" s="911">
        <f t="shared" si="37"/>
        <v>0</v>
      </c>
      <c r="K67" s="911">
        <f t="shared" si="37"/>
        <v>0</v>
      </c>
      <c r="L67" s="911">
        <f t="shared" si="37"/>
        <v>0</v>
      </c>
      <c r="M67" s="911">
        <f t="shared" si="37"/>
        <v>0</v>
      </c>
      <c r="N67" s="911">
        <f t="shared" si="37"/>
        <v>0</v>
      </c>
      <c r="O67" s="911">
        <f t="shared" si="37"/>
        <v>0</v>
      </c>
      <c r="P67" s="912">
        <f t="shared" si="35"/>
        <v>0</v>
      </c>
      <c r="Q67" s="941">
        <f>③収益!D81</f>
        <v>0</v>
      </c>
    </row>
    <row r="68" spans="2:17" ht="23.25" customHeight="1" x14ac:dyDescent="0.2">
      <c r="B68" s="1079"/>
      <c r="C68" s="1069" t="s">
        <v>15</v>
      </c>
      <c r="D68" s="1070"/>
      <c r="E68" s="924"/>
      <c r="F68" s="911">
        <f>TRUNC(F58*$P$68)</f>
        <v>0</v>
      </c>
      <c r="G68" s="911">
        <f t="shared" ref="G68:O68" si="38">TRUNC(G58*$P$68)</f>
        <v>0</v>
      </c>
      <c r="H68" s="911">
        <f t="shared" si="38"/>
        <v>0</v>
      </c>
      <c r="I68" s="911">
        <f t="shared" si="38"/>
        <v>0</v>
      </c>
      <c r="J68" s="911">
        <f t="shared" si="38"/>
        <v>0</v>
      </c>
      <c r="K68" s="911">
        <f t="shared" si="38"/>
        <v>0</v>
      </c>
      <c r="L68" s="911">
        <f t="shared" si="38"/>
        <v>0</v>
      </c>
      <c r="M68" s="911">
        <f t="shared" si="38"/>
        <v>0</v>
      </c>
      <c r="N68" s="911">
        <f t="shared" si="38"/>
        <v>0</v>
      </c>
      <c r="O68" s="911">
        <f t="shared" si="38"/>
        <v>0</v>
      </c>
      <c r="P68" s="912">
        <f t="shared" si="35"/>
        <v>0</v>
      </c>
      <c r="Q68" s="941">
        <f>③収益!D82</f>
        <v>0</v>
      </c>
    </row>
    <row r="69" spans="2:17" ht="23.25" customHeight="1" x14ac:dyDescent="0.2">
      <c r="B69" s="1079"/>
      <c r="C69" s="1067" t="s">
        <v>114</v>
      </c>
      <c r="D69" s="1068"/>
      <c r="E69" s="924"/>
      <c r="F69" s="911">
        <f>TRUNC(F58*$P$69)</f>
        <v>0</v>
      </c>
      <c r="G69" s="911">
        <f t="shared" ref="G69:O69" si="39">TRUNC(G58*$P$69)</f>
        <v>0</v>
      </c>
      <c r="H69" s="911">
        <f t="shared" si="39"/>
        <v>0</v>
      </c>
      <c r="I69" s="911">
        <f t="shared" si="39"/>
        <v>0</v>
      </c>
      <c r="J69" s="911">
        <f t="shared" si="39"/>
        <v>0</v>
      </c>
      <c r="K69" s="911">
        <f t="shared" si="39"/>
        <v>0</v>
      </c>
      <c r="L69" s="911">
        <f t="shared" si="39"/>
        <v>0</v>
      </c>
      <c r="M69" s="911">
        <f t="shared" si="39"/>
        <v>0</v>
      </c>
      <c r="N69" s="911">
        <f t="shared" si="39"/>
        <v>0</v>
      </c>
      <c r="O69" s="911">
        <f t="shared" si="39"/>
        <v>0</v>
      </c>
      <c r="P69" s="912">
        <f t="shared" si="35"/>
        <v>0</v>
      </c>
      <c r="Q69" s="941">
        <f>③収益!D83</f>
        <v>0</v>
      </c>
    </row>
    <row r="70" spans="2:17" ht="23.25" customHeight="1" x14ac:dyDescent="0.2">
      <c r="B70" s="1079"/>
      <c r="C70" s="77"/>
      <c r="D70" s="78" t="s">
        <v>16</v>
      </c>
      <c r="E70" s="924"/>
      <c r="F70" s="925"/>
      <c r="G70" s="925"/>
      <c r="H70" s="925"/>
      <c r="I70" s="925"/>
      <c r="J70" s="925"/>
      <c r="K70" s="925"/>
      <c r="L70" s="925"/>
      <c r="M70" s="925"/>
      <c r="N70" s="925"/>
      <c r="O70" s="925"/>
      <c r="P70" s="926"/>
      <c r="Q70" s="927"/>
    </row>
    <row r="71" spans="2:17" ht="23.25" customHeight="1" x14ac:dyDescent="0.2">
      <c r="B71" s="1079"/>
      <c r="C71" s="77" t="s">
        <v>90</v>
      </c>
      <c r="D71" s="79" t="s">
        <v>17</v>
      </c>
      <c r="E71" s="924"/>
      <c r="F71" s="925"/>
      <c r="G71" s="925"/>
      <c r="H71" s="925"/>
      <c r="I71" s="925"/>
      <c r="J71" s="925"/>
      <c r="K71" s="925"/>
      <c r="L71" s="925"/>
      <c r="M71" s="925"/>
      <c r="N71" s="925"/>
      <c r="O71" s="925"/>
      <c r="P71" s="926"/>
      <c r="Q71" s="950"/>
    </row>
    <row r="72" spans="2:17" ht="23.25" customHeight="1" x14ac:dyDescent="0.2">
      <c r="B72" s="1079"/>
      <c r="C72" s="69"/>
      <c r="D72" s="79" t="s">
        <v>91</v>
      </c>
      <c r="E72" s="924"/>
      <c r="F72" s="925"/>
      <c r="G72" s="925"/>
      <c r="H72" s="925"/>
      <c r="I72" s="925"/>
      <c r="J72" s="925"/>
      <c r="K72" s="925"/>
      <c r="L72" s="925"/>
      <c r="M72" s="925"/>
      <c r="N72" s="925"/>
      <c r="O72" s="925"/>
      <c r="P72" s="926"/>
      <c r="Q72" s="950"/>
    </row>
    <row r="73" spans="2:17" ht="23.25" customHeight="1" x14ac:dyDescent="0.2">
      <c r="B73" s="1079"/>
      <c r="C73" s="1067" t="s">
        <v>63</v>
      </c>
      <c r="D73" s="1068"/>
      <c r="E73" s="924"/>
      <c r="F73" s="925"/>
      <c r="G73" s="925"/>
      <c r="H73" s="925"/>
      <c r="I73" s="925"/>
      <c r="J73" s="925"/>
      <c r="K73" s="925"/>
      <c r="L73" s="925"/>
      <c r="M73" s="925"/>
      <c r="N73" s="925"/>
      <c r="O73" s="925"/>
      <c r="P73" s="926"/>
      <c r="Q73" s="950"/>
    </row>
    <row r="74" spans="2:17" ht="23.25" customHeight="1" x14ac:dyDescent="0.2">
      <c r="B74" s="1079"/>
      <c r="C74" s="1067" t="s">
        <v>92</v>
      </c>
      <c r="D74" s="1068"/>
      <c r="E74" s="924"/>
      <c r="F74" s="925"/>
      <c r="G74" s="925"/>
      <c r="H74" s="925"/>
      <c r="I74" s="925"/>
      <c r="J74" s="925"/>
      <c r="K74" s="925"/>
      <c r="L74" s="925"/>
      <c r="M74" s="925"/>
      <c r="N74" s="925"/>
      <c r="O74" s="925"/>
      <c r="P74" s="926"/>
      <c r="Q74" s="927"/>
    </row>
    <row r="75" spans="2:17" ht="23.25" customHeight="1" x14ac:dyDescent="0.2">
      <c r="B75" s="1079"/>
      <c r="C75" s="80"/>
      <c r="D75" s="79" t="s">
        <v>18</v>
      </c>
      <c r="E75" s="924"/>
      <c r="F75" s="911">
        <f>TRUNC(F58*$P$75)</f>
        <v>0</v>
      </c>
      <c r="G75" s="911">
        <f t="shared" ref="G75:O75" si="40">TRUNC(G58*$P$75)</f>
        <v>0</v>
      </c>
      <c r="H75" s="911">
        <f t="shared" si="40"/>
        <v>0</v>
      </c>
      <c r="I75" s="911">
        <f t="shared" si="40"/>
        <v>0</v>
      </c>
      <c r="J75" s="911">
        <f t="shared" si="40"/>
        <v>0</v>
      </c>
      <c r="K75" s="911">
        <f t="shared" si="40"/>
        <v>0</v>
      </c>
      <c r="L75" s="911">
        <f t="shared" si="40"/>
        <v>0</v>
      </c>
      <c r="M75" s="911">
        <f t="shared" si="40"/>
        <v>0</v>
      </c>
      <c r="N75" s="911">
        <f t="shared" si="40"/>
        <v>0</v>
      </c>
      <c r="O75" s="911">
        <f t="shared" si="40"/>
        <v>0</v>
      </c>
      <c r="P75" s="912">
        <f t="shared" si="35"/>
        <v>0</v>
      </c>
      <c r="Q75" s="941">
        <f>③収益!D90</f>
        <v>0</v>
      </c>
    </row>
    <row r="76" spans="2:17" ht="23.25" customHeight="1" x14ac:dyDescent="0.2">
      <c r="B76" s="1079"/>
      <c r="C76" s="77" t="s">
        <v>93</v>
      </c>
      <c r="D76" s="78" t="s">
        <v>94</v>
      </c>
      <c r="E76" s="924"/>
      <c r="F76" s="911">
        <f>TRUNC(F58*$P$76)</f>
        <v>0</v>
      </c>
      <c r="G76" s="911">
        <f t="shared" ref="G76:O76" si="41">TRUNC(G58*$P$76)</f>
        <v>0</v>
      </c>
      <c r="H76" s="911">
        <f t="shared" si="41"/>
        <v>0</v>
      </c>
      <c r="I76" s="911">
        <f t="shared" si="41"/>
        <v>0</v>
      </c>
      <c r="J76" s="911">
        <f t="shared" si="41"/>
        <v>0</v>
      </c>
      <c r="K76" s="911">
        <f t="shared" si="41"/>
        <v>0</v>
      </c>
      <c r="L76" s="911">
        <f t="shared" si="41"/>
        <v>0</v>
      </c>
      <c r="M76" s="911">
        <f t="shared" si="41"/>
        <v>0</v>
      </c>
      <c r="N76" s="911">
        <f t="shared" si="41"/>
        <v>0</v>
      </c>
      <c r="O76" s="911">
        <f t="shared" si="41"/>
        <v>0</v>
      </c>
      <c r="P76" s="912">
        <f t="shared" si="35"/>
        <v>0</v>
      </c>
      <c r="Q76" s="941">
        <f>③収益!D91</f>
        <v>0</v>
      </c>
    </row>
    <row r="77" spans="2:17" ht="23.25" customHeight="1" x14ac:dyDescent="0.2">
      <c r="B77" s="1079"/>
      <c r="C77" s="69"/>
      <c r="D77" s="78" t="s">
        <v>95</v>
      </c>
      <c r="E77" s="924"/>
      <c r="F77" s="911">
        <f>TRUNC(F58*$P$77)</f>
        <v>0</v>
      </c>
      <c r="G77" s="911">
        <f t="shared" ref="G77:O77" si="42">TRUNC(G58*$P$77)</f>
        <v>0</v>
      </c>
      <c r="H77" s="911">
        <f t="shared" si="42"/>
        <v>0</v>
      </c>
      <c r="I77" s="911">
        <f t="shared" si="42"/>
        <v>0</v>
      </c>
      <c r="J77" s="911">
        <f t="shared" si="42"/>
        <v>0</v>
      </c>
      <c r="K77" s="911">
        <f t="shared" si="42"/>
        <v>0</v>
      </c>
      <c r="L77" s="911">
        <f t="shared" si="42"/>
        <v>0</v>
      </c>
      <c r="M77" s="911">
        <f t="shared" si="42"/>
        <v>0</v>
      </c>
      <c r="N77" s="911">
        <f t="shared" si="42"/>
        <v>0</v>
      </c>
      <c r="O77" s="911">
        <f t="shared" si="42"/>
        <v>0</v>
      </c>
      <c r="P77" s="912">
        <f t="shared" si="35"/>
        <v>0</v>
      </c>
      <c r="Q77" s="941">
        <f>③収益!D92</f>
        <v>0</v>
      </c>
    </row>
    <row r="78" spans="2:17" ht="23.25" customHeight="1" x14ac:dyDescent="0.2">
      <c r="B78" s="1079"/>
      <c r="C78" s="1067" t="s">
        <v>50</v>
      </c>
      <c r="D78" s="1068"/>
      <c r="E78" s="924"/>
      <c r="F78" s="928" t="s">
        <v>184</v>
      </c>
      <c r="G78" s="928" t="s">
        <v>184</v>
      </c>
      <c r="H78" s="928" t="s">
        <v>184</v>
      </c>
      <c r="I78" s="928" t="s">
        <v>184</v>
      </c>
      <c r="J78" s="928" t="s">
        <v>184</v>
      </c>
      <c r="K78" s="928" t="s">
        <v>184</v>
      </c>
      <c r="L78" s="928" t="s">
        <v>184</v>
      </c>
      <c r="M78" s="928" t="s">
        <v>184</v>
      </c>
      <c r="N78" s="928" t="s">
        <v>184</v>
      </c>
      <c r="O78" s="929" t="s">
        <v>184</v>
      </c>
      <c r="P78" s="930" t="s">
        <v>116</v>
      </c>
      <c r="Q78" s="931" t="s">
        <v>184</v>
      </c>
    </row>
    <row r="79" spans="2:17" ht="23.25" customHeight="1" thickBot="1" x14ac:dyDescent="0.25">
      <c r="B79" s="1079"/>
      <c r="C79" s="1071" t="s">
        <v>67</v>
      </c>
      <c r="D79" s="1072"/>
      <c r="E79" s="932"/>
      <c r="F79" s="933"/>
      <c r="G79" s="933"/>
      <c r="H79" s="933"/>
      <c r="I79" s="933"/>
      <c r="J79" s="933"/>
      <c r="K79" s="933"/>
      <c r="L79" s="933"/>
      <c r="M79" s="933"/>
      <c r="N79" s="933"/>
      <c r="O79" s="942"/>
      <c r="P79" s="934"/>
      <c r="Q79" s="935"/>
    </row>
    <row r="80" spans="2:17" ht="23.25" customHeight="1" thickTop="1" thickBot="1" x14ac:dyDescent="0.25">
      <c r="B80" s="1080"/>
      <c r="C80" s="1073" t="s">
        <v>96</v>
      </c>
      <c r="D80" s="1074"/>
      <c r="E80" s="904">
        <f>SUM(E63:E79)</f>
        <v>0</v>
      </c>
      <c r="F80" s="905">
        <f>SUM(F63:F79)</f>
        <v>0</v>
      </c>
      <c r="G80" s="905">
        <f t="shared" ref="G80:L80" si="43">SUM(G63:G79)</f>
        <v>0</v>
      </c>
      <c r="H80" s="905">
        <f t="shared" si="43"/>
        <v>0</v>
      </c>
      <c r="I80" s="905">
        <f t="shared" si="43"/>
        <v>0</v>
      </c>
      <c r="J80" s="905">
        <f t="shared" si="43"/>
        <v>0</v>
      </c>
      <c r="K80" s="905">
        <f t="shared" si="43"/>
        <v>0</v>
      </c>
      <c r="L80" s="905">
        <f t="shared" si="43"/>
        <v>0</v>
      </c>
      <c r="M80" s="905">
        <f>SUM(M63:M79)</f>
        <v>0</v>
      </c>
      <c r="N80" s="905">
        <f>SUM(N63:N79)</f>
        <v>0</v>
      </c>
      <c r="O80" s="936">
        <f>SUM(O63:O79)</f>
        <v>0</v>
      </c>
      <c r="P80" s="937">
        <f>ROUNDUP(Q80/10,0)</f>
        <v>0</v>
      </c>
      <c r="Q80" s="908">
        <f>SUM(Q63:Q77)</f>
        <v>0</v>
      </c>
    </row>
    <row r="81" spans="2:17" ht="23.25" customHeight="1" thickBot="1" x14ac:dyDescent="0.25">
      <c r="B81" s="1075" t="s">
        <v>19</v>
      </c>
      <c r="C81" s="1076"/>
      <c r="D81" s="1077"/>
      <c r="E81" s="904">
        <f>E62-E80</f>
        <v>0</v>
      </c>
      <c r="F81" s="905">
        <f>F62-F80</f>
        <v>0</v>
      </c>
      <c r="G81" s="905">
        <f t="shared" ref="G81:O81" si="44">G62-G80</f>
        <v>0</v>
      </c>
      <c r="H81" s="905">
        <f t="shared" si="44"/>
        <v>0</v>
      </c>
      <c r="I81" s="905">
        <f t="shared" si="44"/>
        <v>0</v>
      </c>
      <c r="J81" s="905">
        <f t="shared" si="44"/>
        <v>0</v>
      </c>
      <c r="K81" s="905">
        <f t="shared" si="44"/>
        <v>0</v>
      </c>
      <c r="L81" s="905">
        <f t="shared" si="44"/>
        <v>0</v>
      </c>
      <c r="M81" s="905">
        <f t="shared" si="44"/>
        <v>0</v>
      </c>
      <c r="N81" s="905">
        <f t="shared" si="44"/>
        <v>0</v>
      </c>
      <c r="O81" s="905">
        <f t="shared" si="44"/>
        <v>0</v>
      </c>
      <c r="P81" s="906">
        <f>ROUNDUP(Q81/10,0)</f>
        <v>0</v>
      </c>
      <c r="Q81" s="907">
        <f>Q62-Q80</f>
        <v>0</v>
      </c>
    </row>
    <row r="82" spans="2:17" ht="23.25" customHeight="1" x14ac:dyDescent="0.2">
      <c r="B82" s="64"/>
      <c r="C82" s="65"/>
      <c r="D82" s="65"/>
      <c r="E82" s="66"/>
      <c r="F82" s="66"/>
      <c r="G82" s="66"/>
      <c r="H82" s="66"/>
      <c r="I82" s="66"/>
      <c r="J82" s="899" t="s">
        <v>457</v>
      </c>
      <c r="K82" s="66"/>
      <c r="L82" s="66"/>
      <c r="M82" s="66"/>
      <c r="N82" s="66"/>
      <c r="O82" s="66"/>
      <c r="P82" s="75"/>
      <c r="Q82" s="75"/>
    </row>
    <row r="83" spans="2:17" ht="23.25" customHeight="1" thickBot="1" x14ac:dyDescent="0.25">
      <c r="B83" s="74" t="s">
        <v>121</v>
      </c>
      <c r="C83" s="67"/>
      <c r="D83" s="67"/>
      <c r="E83" s="68"/>
      <c r="F83" s="68"/>
      <c r="G83" s="68"/>
      <c r="H83" s="68"/>
      <c r="I83" s="68"/>
      <c r="J83" s="68"/>
      <c r="K83" s="68"/>
      <c r="L83" s="68"/>
      <c r="M83" s="68"/>
      <c r="N83" s="68"/>
      <c r="O83" s="68"/>
      <c r="P83" s="157" t="s">
        <v>163</v>
      </c>
      <c r="Q83" s="76"/>
    </row>
    <row r="84" spans="2:17" ht="23.25" customHeight="1" thickBot="1" x14ac:dyDescent="0.25">
      <c r="B84" s="83"/>
      <c r="C84" s="1084"/>
      <c r="D84" s="1085"/>
      <c r="E84" s="72" t="s">
        <v>179</v>
      </c>
      <c r="F84" s="71" t="s">
        <v>23</v>
      </c>
      <c r="G84" s="71" t="s">
        <v>3</v>
      </c>
      <c r="H84" s="71" t="s">
        <v>4</v>
      </c>
      <c r="I84" s="71" t="s">
        <v>5</v>
      </c>
      <c r="J84" s="71" t="s">
        <v>6</v>
      </c>
      <c r="K84" s="71" t="s">
        <v>7</v>
      </c>
      <c r="L84" s="71" t="s">
        <v>8</v>
      </c>
      <c r="M84" s="71" t="s">
        <v>9</v>
      </c>
      <c r="N84" s="71" t="s">
        <v>52</v>
      </c>
      <c r="O84" s="73" t="s">
        <v>53</v>
      </c>
      <c r="P84" s="85" t="s">
        <v>98</v>
      </c>
      <c r="Q84" s="82" t="s">
        <v>99</v>
      </c>
    </row>
    <row r="85" spans="2:17" ht="23.25" customHeight="1" x14ac:dyDescent="0.2">
      <c r="B85" s="1078" t="s">
        <v>51</v>
      </c>
      <c r="C85" s="1081" t="s">
        <v>22</v>
      </c>
      <c r="D85" s="1082"/>
      <c r="E85" s="955"/>
      <c r="F85" s="956"/>
      <c r="G85" s="956"/>
      <c r="H85" s="956"/>
      <c r="I85" s="956"/>
      <c r="J85" s="956"/>
      <c r="K85" s="956"/>
      <c r="L85" s="956"/>
      <c r="M85" s="956"/>
      <c r="N85" s="956"/>
      <c r="O85" s="957"/>
      <c r="P85" s="958"/>
      <c r="Q85" s="959"/>
    </row>
    <row r="86" spans="2:17" ht="23.25" customHeight="1" x14ac:dyDescent="0.2">
      <c r="B86" s="1079"/>
      <c r="C86" s="1067" t="s">
        <v>10</v>
      </c>
      <c r="D86" s="1068"/>
      <c r="E86" s="910"/>
      <c r="F86" s="911">
        <f>$F$85*P86</f>
        <v>0</v>
      </c>
      <c r="G86" s="911">
        <f>$G$85*P86</f>
        <v>0</v>
      </c>
      <c r="H86" s="911">
        <f>$H$85*P86</f>
        <v>0</v>
      </c>
      <c r="I86" s="911">
        <f>$I$85*P86</f>
        <v>0</v>
      </c>
      <c r="J86" s="911">
        <f>$J$85*P86</f>
        <v>0</v>
      </c>
      <c r="K86" s="911">
        <f>$K$85*P86</f>
        <v>0</v>
      </c>
      <c r="L86" s="911">
        <f>$L$85*P86</f>
        <v>0</v>
      </c>
      <c r="M86" s="911">
        <f>$M$85*P86</f>
        <v>0</v>
      </c>
      <c r="N86" s="911">
        <f>$N$85*P86</f>
        <v>0</v>
      </c>
      <c r="O86" s="938">
        <f>$O$85*P86</f>
        <v>0</v>
      </c>
      <c r="P86" s="912">
        <f>ROUNDDOWN(Q86/10,0)</f>
        <v>0</v>
      </c>
      <c r="Q86" s="913">
        <f>'③-2収益'!L5</f>
        <v>0</v>
      </c>
    </row>
    <row r="87" spans="2:17" ht="23.25" customHeight="1" x14ac:dyDescent="0.2">
      <c r="B87" s="1079"/>
      <c r="C87" s="1067" t="s">
        <v>11</v>
      </c>
      <c r="D87" s="1068"/>
      <c r="E87" s="910"/>
      <c r="F87" s="943">
        <f>'③-2収益'!$S$10*F85/10</f>
        <v>0</v>
      </c>
      <c r="G87" s="911">
        <f>'③-2収益'!$S$10*G85/10</f>
        <v>0</v>
      </c>
      <c r="H87" s="911">
        <f>'③-2収益'!$S$10*H85/10</f>
        <v>0</v>
      </c>
      <c r="I87" s="911">
        <f>'③-2収益'!$S$10*I85/10</f>
        <v>0</v>
      </c>
      <c r="J87" s="911">
        <f>'③-2収益'!$S$10*J85/10</f>
        <v>0</v>
      </c>
      <c r="K87" s="911">
        <f>'③-2収益'!$S$10*K85/10</f>
        <v>0</v>
      </c>
      <c r="L87" s="911">
        <f>'③-2収益'!$S$10*L85/10</f>
        <v>0</v>
      </c>
      <c r="M87" s="911">
        <f>'③-2収益'!$S$10*M85/10</f>
        <v>0</v>
      </c>
      <c r="N87" s="911">
        <f>'③-2収益'!$S$10*N85/10</f>
        <v>0</v>
      </c>
      <c r="O87" s="938">
        <f>'③-2収益'!$S$10*O85/10</f>
        <v>0</v>
      </c>
      <c r="P87" s="912">
        <f>ROUNDDOWN(Q87/10,0)</f>
        <v>0</v>
      </c>
      <c r="Q87" s="913">
        <f>'③-2収益'!Q5</f>
        <v>0</v>
      </c>
    </row>
    <row r="88" spans="2:17" ht="23.25" customHeight="1" thickBot="1" x14ac:dyDescent="0.25">
      <c r="B88" s="1079"/>
      <c r="C88" s="1071" t="s">
        <v>422</v>
      </c>
      <c r="D88" s="1072"/>
      <c r="E88" s="914"/>
      <c r="F88" s="915">
        <f>'③-2収益'!$T$10</f>
        <v>0</v>
      </c>
      <c r="G88" s="915">
        <f>'③-2収益'!$T$10</f>
        <v>0</v>
      </c>
      <c r="H88" s="915">
        <f>'③-2収益'!$T$10</f>
        <v>0</v>
      </c>
      <c r="I88" s="915">
        <f>'③-2収益'!$T$10</f>
        <v>0</v>
      </c>
      <c r="J88" s="915">
        <f>'③-2収益'!$T$10</f>
        <v>0</v>
      </c>
      <c r="K88" s="915">
        <f>'③-2収益'!$T$10</f>
        <v>0</v>
      </c>
      <c r="L88" s="915">
        <f>'③-2収益'!$T$10</f>
        <v>0</v>
      </c>
      <c r="M88" s="915">
        <f>'③-2収益'!$T$10</f>
        <v>0</v>
      </c>
      <c r="N88" s="915">
        <f>'③-2収益'!$T$10</f>
        <v>0</v>
      </c>
      <c r="O88" s="915">
        <f>'③-2収益'!$T$10</f>
        <v>0</v>
      </c>
      <c r="P88" s="916">
        <f>'③-2収益'!$T$10</f>
        <v>0</v>
      </c>
      <c r="Q88" s="917">
        <f>'③-2収益'!$T$10</f>
        <v>0</v>
      </c>
    </row>
    <row r="89" spans="2:17" ht="23.25" customHeight="1" thickTop="1" thickBot="1" x14ac:dyDescent="0.25">
      <c r="B89" s="1080"/>
      <c r="C89" s="1073" t="s">
        <v>2</v>
      </c>
      <c r="D89" s="1074"/>
      <c r="E89" s="918"/>
      <c r="F89" s="905">
        <f>TRUNC(F87*F88)</f>
        <v>0</v>
      </c>
      <c r="G89" s="905">
        <f>TRUNC(G87*G88)</f>
        <v>0</v>
      </c>
      <c r="H89" s="905">
        <f t="shared" ref="H89:O89" si="45">TRUNC(H87*H88)</f>
        <v>0</v>
      </c>
      <c r="I89" s="905">
        <f t="shared" si="45"/>
        <v>0</v>
      </c>
      <c r="J89" s="905">
        <f t="shared" si="45"/>
        <v>0</v>
      </c>
      <c r="K89" s="905">
        <f t="shared" si="45"/>
        <v>0</v>
      </c>
      <c r="L89" s="905">
        <f t="shared" si="45"/>
        <v>0</v>
      </c>
      <c r="M89" s="905">
        <f t="shared" si="45"/>
        <v>0</v>
      </c>
      <c r="N89" s="905">
        <f t="shared" si="45"/>
        <v>0</v>
      </c>
      <c r="O89" s="905">
        <f t="shared" si="45"/>
        <v>0</v>
      </c>
      <c r="P89" s="919">
        <f>TRUNC(P87*P88)</f>
        <v>0</v>
      </c>
      <c r="Q89" s="908">
        <f>TRUNC(Q87*Q88)</f>
        <v>0</v>
      </c>
    </row>
    <row r="90" spans="2:17" ht="23.25" customHeight="1" x14ac:dyDescent="0.2">
      <c r="B90" s="1078" t="s">
        <v>165</v>
      </c>
      <c r="C90" s="1081" t="s">
        <v>12</v>
      </c>
      <c r="D90" s="1082"/>
      <c r="E90" s="909"/>
      <c r="F90" s="921">
        <f>TRUNC(F85*$P$90)</f>
        <v>0</v>
      </c>
      <c r="G90" s="921">
        <f t="shared" ref="G90:O90" si="46">TRUNC(G85*$P$90)</f>
        <v>0</v>
      </c>
      <c r="H90" s="921">
        <f t="shared" si="46"/>
        <v>0</v>
      </c>
      <c r="I90" s="921">
        <f t="shared" si="46"/>
        <v>0</v>
      </c>
      <c r="J90" s="921">
        <f t="shared" si="46"/>
        <v>0</v>
      </c>
      <c r="K90" s="921">
        <f t="shared" si="46"/>
        <v>0</v>
      </c>
      <c r="L90" s="921">
        <f t="shared" si="46"/>
        <v>0</v>
      </c>
      <c r="M90" s="921">
        <f t="shared" si="46"/>
        <v>0</v>
      </c>
      <c r="N90" s="921">
        <f t="shared" si="46"/>
        <v>0</v>
      </c>
      <c r="O90" s="921">
        <f t="shared" si="46"/>
        <v>0</v>
      </c>
      <c r="P90" s="922">
        <f>ROUNDUP(Q90/10,0)</f>
        <v>0</v>
      </c>
      <c r="Q90" s="923">
        <f>'③-2収益'!D7</f>
        <v>0</v>
      </c>
    </row>
    <row r="91" spans="2:17" ht="23.25" customHeight="1" x14ac:dyDescent="0.2">
      <c r="B91" s="1079"/>
      <c r="C91" s="1067" t="s">
        <v>13</v>
      </c>
      <c r="D91" s="1068"/>
      <c r="E91" s="910"/>
      <c r="F91" s="911">
        <f>TRUNC(F85*$P$91)</f>
        <v>0</v>
      </c>
      <c r="G91" s="911">
        <f t="shared" ref="G91:O91" si="47">TRUNC(G85*$P$91)</f>
        <v>0</v>
      </c>
      <c r="H91" s="911">
        <f t="shared" si="47"/>
        <v>0</v>
      </c>
      <c r="I91" s="911">
        <f t="shared" si="47"/>
        <v>0</v>
      </c>
      <c r="J91" s="911">
        <f t="shared" si="47"/>
        <v>0</v>
      </c>
      <c r="K91" s="911">
        <f t="shared" si="47"/>
        <v>0</v>
      </c>
      <c r="L91" s="911">
        <f t="shared" si="47"/>
        <v>0</v>
      </c>
      <c r="M91" s="911">
        <f t="shared" si="47"/>
        <v>0</v>
      </c>
      <c r="N91" s="911">
        <f t="shared" si="47"/>
        <v>0</v>
      </c>
      <c r="O91" s="911">
        <f t="shared" si="47"/>
        <v>0</v>
      </c>
      <c r="P91" s="912">
        <f>ROUNDUP(Q91/10,0)</f>
        <v>0</v>
      </c>
      <c r="Q91" s="913">
        <f>'③-2収益'!D8</f>
        <v>0</v>
      </c>
    </row>
    <row r="92" spans="2:17" ht="23.25" customHeight="1" x14ac:dyDescent="0.2">
      <c r="B92" s="1079"/>
      <c r="C92" s="1067" t="s">
        <v>14</v>
      </c>
      <c r="D92" s="1068"/>
      <c r="E92" s="910"/>
      <c r="F92" s="911">
        <f>TRUNC(F85*$P$92)</f>
        <v>0</v>
      </c>
      <c r="G92" s="911">
        <f t="shared" ref="G92:O92" si="48">TRUNC(G85*$P$92)</f>
        <v>0</v>
      </c>
      <c r="H92" s="911">
        <f t="shared" si="48"/>
        <v>0</v>
      </c>
      <c r="I92" s="911">
        <f t="shared" si="48"/>
        <v>0</v>
      </c>
      <c r="J92" s="911">
        <f t="shared" si="48"/>
        <v>0</v>
      </c>
      <c r="K92" s="911">
        <f t="shared" si="48"/>
        <v>0</v>
      </c>
      <c r="L92" s="911">
        <f t="shared" si="48"/>
        <v>0</v>
      </c>
      <c r="M92" s="911">
        <f t="shared" si="48"/>
        <v>0</v>
      </c>
      <c r="N92" s="911">
        <f t="shared" si="48"/>
        <v>0</v>
      </c>
      <c r="O92" s="911">
        <f t="shared" si="48"/>
        <v>0</v>
      </c>
      <c r="P92" s="912">
        <f t="shared" ref="P92:P104" si="49">ROUNDUP(Q92/10,0)</f>
        <v>0</v>
      </c>
      <c r="Q92" s="913">
        <f>'③-2収益'!D9</f>
        <v>0</v>
      </c>
    </row>
    <row r="93" spans="2:17" ht="23.25" customHeight="1" x14ac:dyDescent="0.2">
      <c r="B93" s="1079"/>
      <c r="C93" s="1067" t="s">
        <v>87</v>
      </c>
      <c r="D93" s="1068"/>
      <c r="E93" s="910"/>
      <c r="F93" s="911">
        <f>TRUNC(F85*$P$93)</f>
        <v>0</v>
      </c>
      <c r="G93" s="911">
        <f t="shared" ref="G93:O93" si="50">TRUNC(G85*$P$93)</f>
        <v>0</v>
      </c>
      <c r="H93" s="911">
        <f t="shared" si="50"/>
        <v>0</v>
      </c>
      <c r="I93" s="911">
        <f t="shared" si="50"/>
        <v>0</v>
      </c>
      <c r="J93" s="911">
        <f t="shared" si="50"/>
        <v>0</v>
      </c>
      <c r="K93" s="911">
        <f t="shared" si="50"/>
        <v>0</v>
      </c>
      <c r="L93" s="911">
        <f t="shared" si="50"/>
        <v>0</v>
      </c>
      <c r="M93" s="911">
        <f t="shared" si="50"/>
        <v>0</v>
      </c>
      <c r="N93" s="911">
        <f t="shared" si="50"/>
        <v>0</v>
      </c>
      <c r="O93" s="911">
        <f t="shared" si="50"/>
        <v>0</v>
      </c>
      <c r="P93" s="912">
        <f t="shared" si="49"/>
        <v>0</v>
      </c>
      <c r="Q93" s="913">
        <f>'③-2収益'!D10</f>
        <v>0</v>
      </c>
    </row>
    <row r="94" spans="2:17" ht="23.25" customHeight="1" x14ac:dyDescent="0.2">
      <c r="B94" s="1079"/>
      <c r="C94" s="1067" t="s">
        <v>88</v>
      </c>
      <c r="D94" s="1068"/>
      <c r="E94" s="910"/>
      <c r="F94" s="911">
        <f>TRUNC(F85*$P$94)</f>
        <v>0</v>
      </c>
      <c r="G94" s="911">
        <f t="shared" ref="G94:O94" si="51">TRUNC(G85*$P$94)</f>
        <v>0</v>
      </c>
      <c r="H94" s="911">
        <f t="shared" si="51"/>
        <v>0</v>
      </c>
      <c r="I94" s="911">
        <f t="shared" si="51"/>
        <v>0</v>
      </c>
      <c r="J94" s="911">
        <f t="shared" si="51"/>
        <v>0</v>
      </c>
      <c r="K94" s="911">
        <f t="shared" si="51"/>
        <v>0</v>
      </c>
      <c r="L94" s="911">
        <f t="shared" si="51"/>
        <v>0</v>
      </c>
      <c r="M94" s="911">
        <f t="shared" si="51"/>
        <v>0</v>
      </c>
      <c r="N94" s="911">
        <f t="shared" si="51"/>
        <v>0</v>
      </c>
      <c r="O94" s="911">
        <f t="shared" si="51"/>
        <v>0</v>
      </c>
      <c r="P94" s="912">
        <f t="shared" si="49"/>
        <v>0</v>
      </c>
      <c r="Q94" s="913">
        <f>'③-2収益'!D11</f>
        <v>0</v>
      </c>
    </row>
    <row r="95" spans="2:17" ht="23.25" customHeight="1" x14ac:dyDescent="0.2">
      <c r="B95" s="1079"/>
      <c r="C95" s="1069" t="s">
        <v>15</v>
      </c>
      <c r="D95" s="1070"/>
      <c r="E95" s="910"/>
      <c r="F95" s="911">
        <f>TRUNC(F85*$P$95)</f>
        <v>0</v>
      </c>
      <c r="G95" s="911">
        <f t="shared" ref="G95:O95" si="52">TRUNC(G85*$P$95)</f>
        <v>0</v>
      </c>
      <c r="H95" s="911">
        <f t="shared" si="52"/>
        <v>0</v>
      </c>
      <c r="I95" s="911">
        <f t="shared" si="52"/>
        <v>0</v>
      </c>
      <c r="J95" s="911">
        <f t="shared" si="52"/>
        <v>0</v>
      </c>
      <c r="K95" s="911">
        <f t="shared" si="52"/>
        <v>0</v>
      </c>
      <c r="L95" s="911">
        <f t="shared" si="52"/>
        <v>0</v>
      </c>
      <c r="M95" s="911">
        <f t="shared" si="52"/>
        <v>0</v>
      </c>
      <c r="N95" s="911">
        <f t="shared" si="52"/>
        <v>0</v>
      </c>
      <c r="O95" s="911">
        <f t="shared" si="52"/>
        <v>0</v>
      </c>
      <c r="P95" s="912">
        <f t="shared" si="49"/>
        <v>0</v>
      </c>
      <c r="Q95" s="913">
        <f>'③-2収益'!D12</f>
        <v>0</v>
      </c>
    </row>
    <row r="96" spans="2:17" ht="23.25" customHeight="1" x14ac:dyDescent="0.2">
      <c r="B96" s="1079"/>
      <c r="C96" s="1067" t="s">
        <v>114</v>
      </c>
      <c r="D96" s="1068"/>
      <c r="E96" s="910"/>
      <c r="F96" s="911">
        <f>TRUNC(F85*$P$96)</f>
        <v>0</v>
      </c>
      <c r="G96" s="911">
        <f t="shared" ref="G96:O96" si="53">TRUNC(G85*$P$96)</f>
        <v>0</v>
      </c>
      <c r="H96" s="911">
        <f t="shared" si="53"/>
        <v>0</v>
      </c>
      <c r="I96" s="911">
        <f t="shared" si="53"/>
        <v>0</v>
      </c>
      <c r="J96" s="911">
        <f t="shared" si="53"/>
        <v>0</v>
      </c>
      <c r="K96" s="911">
        <f t="shared" si="53"/>
        <v>0</v>
      </c>
      <c r="L96" s="911">
        <f t="shared" si="53"/>
        <v>0</v>
      </c>
      <c r="M96" s="911">
        <f t="shared" si="53"/>
        <v>0</v>
      </c>
      <c r="N96" s="911">
        <f t="shared" si="53"/>
        <v>0</v>
      </c>
      <c r="O96" s="911">
        <f t="shared" si="53"/>
        <v>0</v>
      </c>
      <c r="P96" s="912">
        <f t="shared" si="49"/>
        <v>0</v>
      </c>
      <c r="Q96" s="913">
        <f>'③-2収益'!D13</f>
        <v>0</v>
      </c>
    </row>
    <row r="97" spans="2:17" ht="23.25" customHeight="1" x14ac:dyDescent="0.2">
      <c r="B97" s="1079"/>
      <c r="C97" s="77"/>
      <c r="D97" s="78" t="s">
        <v>16</v>
      </c>
      <c r="E97" s="910"/>
      <c r="F97" s="925"/>
      <c r="G97" s="925"/>
      <c r="H97" s="925"/>
      <c r="I97" s="925"/>
      <c r="J97" s="925"/>
      <c r="K97" s="925"/>
      <c r="L97" s="925"/>
      <c r="M97" s="925"/>
      <c r="N97" s="925"/>
      <c r="O97" s="925"/>
      <c r="P97" s="926"/>
      <c r="Q97" s="927"/>
    </row>
    <row r="98" spans="2:17" ht="23.25" customHeight="1" x14ac:dyDescent="0.2">
      <c r="B98" s="1079"/>
      <c r="C98" s="77" t="s">
        <v>90</v>
      </c>
      <c r="D98" s="79" t="s">
        <v>17</v>
      </c>
      <c r="E98" s="910"/>
      <c r="F98" s="925"/>
      <c r="G98" s="925"/>
      <c r="H98" s="925"/>
      <c r="I98" s="925"/>
      <c r="J98" s="925"/>
      <c r="K98" s="925"/>
      <c r="L98" s="925"/>
      <c r="M98" s="925"/>
      <c r="N98" s="925"/>
      <c r="O98" s="925"/>
      <c r="P98" s="926"/>
      <c r="Q98" s="927"/>
    </row>
    <row r="99" spans="2:17" ht="23.25" customHeight="1" x14ac:dyDescent="0.2">
      <c r="B99" s="1079"/>
      <c r="C99" s="69"/>
      <c r="D99" s="79" t="s">
        <v>91</v>
      </c>
      <c r="E99" s="910"/>
      <c r="F99" s="925"/>
      <c r="G99" s="925"/>
      <c r="H99" s="925"/>
      <c r="I99" s="925"/>
      <c r="J99" s="925"/>
      <c r="K99" s="925"/>
      <c r="L99" s="925"/>
      <c r="M99" s="925"/>
      <c r="N99" s="925"/>
      <c r="O99" s="925"/>
      <c r="P99" s="926"/>
      <c r="Q99" s="927"/>
    </row>
    <row r="100" spans="2:17" ht="23.25" customHeight="1" x14ac:dyDescent="0.2">
      <c r="B100" s="1079"/>
      <c r="C100" s="1067" t="s">
        <v>63</v>
      </c>
      <c r="D100" s="1068"/>
      <c r="E100" s="910"/>
      <c r="F100" s="925"/>
      <c r="G100" s="925"/>
      <c r="H100" s="925"/>
      <c r="I100" s="925"/>
      <c r="J100" s="925"/>
      <c r="K100" s="925"/>
      <c r="L100" s="925"/>
      <c r="M100" s="925"/>
      <c r="N100" s="925"/>
      <c r="O100" s="925"/>
      <c r="P100" s="926"/>
      <c r="Q100" s="927"/>
    </row>
    <row r="101" spans="2:17" ht="23.25" customHeight="1" x14ac:dyDescent="0.2">
      <c r="B101" s="1079"/>
      <c r="C101" s="1067" t="s">
        <v>92</v>
      </c>
      <c r="D101" s="1068"/>
      <c r="E101" s="910"/>
      <c r="F101" s="925"/>
      <c r="G101" s="925"/>
      <c r="H101" s="925"/>
      <c r="I101" s="925"/>
      <c r="J101" s="925"/>
      <c r="K101" s="925"/>
      <c r="L101" s="925"/>
      <c r="M101" s="925"/>
      <c r="N101" s="925"/>
      <c r="O101" s="925"/>
      <c r="P101" s="926"/>
      <c r="Q101" s="927"/>
    </row>
    <row r="102" spans="2:17" ht="23.25" customHeight="1" x14ac:dyDescent="0.2">
      <c r="B102" s="1079"/>
      <c r="C102" s="80"/>
      <c r="D102" s="79" t="s">
        <v>18</v>
      </c>
      <c r="E102" s="910"/>
      <c r="F102" s="911">
        <f>TRUNC(F85*$P$102)</f>
        <v>0</v>
      </c>
      <c r="G102" s="911">
        <f t="shared" ref="G102:O102" si="54">TRUNC(G85*$P$102)</f>
        <v>0</v>
      </c>
      <c r="H102" s="911">
        <f t="shared" si="54"/>
        <v>0</v>
      </c>
      <c r="I102" s="911">
        <f t="shared" si="54"/>
        <v>0</v>
      </c>
      <c r="J102" s="911">
        <f t="shared" si="54"/>
        <v>0</v>
      </c>
      <c r="K102" s="911">
        <f t="shared" si="54"/>
        <v>0</v>
      </c>
      <c r="L102" s="911">
        <f t="shared" si="54"/>
        <v>0</v>
      </c>
      <c r="M102" s="911">
        <f t="shared" si="54"/>
        <v>0</v>
      </c>
      <c r="N102" s="911">
        <f t="shared" si="54"/>
        <v>0</v>
      </c>
      <c r="O102" s="911">
        <f t="shared" si="54"/>
        <v>0</v>
      </c>
      <c r="P102" s="912">
        <f t="shared" si="49"/>
        <v>0</v>
      </c>
      <c r="Q102" s="913">
        <f>'③-2収益'!D20</f>
        <v>0</v>
      </c>
    </row>
    <row r="103" spans="2:17" ht="23.25" customHeight="1" x14ac:dyDescent="0.2">
      <c r="B103" s="1079"/>
      <c r="C103" s="77" t="s">
        <v>93</v>
      </c>
      <c r="D103" s="78" t="s">
        <v>94</v>
      </c>
      <c r="E103" s="910"/>
      <c r="F103" s="911">
        <f>TRUNC(F85*$P$103)</f>
        <v>0</v>
      </c>
      <c r="G103" s="911">
        <f t="shared" ref="G103:O103" si="55">TRUNC(G85*$P$103)</f>
        <v>0</v>
      </c>
      <c r="H103" s="911">
        <f t="shared" si="55"/>
        <v>0</v>
      </c>
      <c r="I103" s="911">
        <f t="shared" si="55"/>
        <v>0</v>
      </c>
      <c r="J103" s="911">
        <f t="shared" si="55"/>
        <v>0</v>
      </c>
      <c r="K103" s="911">
        <f t="shared" si="55"/>
        <v>0</v>
      </c>
      <c r="L103" s="911">
        <f t="shared" si="55"/>
        <v>0</v>
      </c>
      <c r="M103" s="911">
        <f t="shared" si="55"/>
        <v>0</v>
      </c>
      <c r="N103" s="911">
        <f t="shared" si="55"/>
        <v>0</v>
      </c>
      <c r="O103" s="911">
        <f t="shared" si="55"/>
        <v>0</v>
      </c>
      <c r="P103" s="912">
        <f t="shared" si="49"/>
        <v>0</v>
      </c>
      <c r="Q103" s="913">
        <f>'③-2収益'!D21</f>
        <v>0</v>
      </c>
    </row>
    <row r="104" spans="2:17" ht="23.25" customHeight="1" x14ac:dyDescent="0.2">
      <c r="B104" s="1079"/>
      <c r="C104" s="69"/>
      <c r="D104" s="78" t="s">
        <v>95</v>
      </c>
      <c r="E104" s="910"/>
      <c r="F104" s="911">
        <f>TRUNC(F85*$P$104)</f>
        <v>0</v>
      </c>
      <c r="G104" s="911">
        <f t="shared" ref="G104:O104" si="56">TRUNC(G85*$P$104)</f>
        <v>0</v>
      </c>
      <c r="H104" s="911">
        <f t="shared" si="56"/>
        <v>0</v>
      </c>
      <c r="I104" s="911">
        <f t="shared" si="56"/>
        <v>0</v>
      </c>
      <c r="J104" s="911">
        <f t="shared" si="56"/>
        <v>0</v>
      </c>
      <c r="K104" s="911">
        <f t="shared" si="56"/>
        <v>0</v>
      </c>
      <c r="L104" s="911">
        <f t="shared" si="56"/>
        <v>0</v>
      </c>
      <c r="M104" s="911">
        <f t="shared" si="56"/>
        <v>0</v>
      </c>
      <c r="N104" s="911">
        <f t="shared" si="56"/>
        <v>0</v>
      </c>
      <c r="O104" s="911">
        <f t="shared" si="56"/>
        <v>0</v>
      </c>
      <c r="P104" s="912">
        <f t="shared" si="49"/>
        <v>0</v>
      </c>
      <c r="Q104" s="913">
        <f>'③-2収益'!D22</f>
        <v>0</v>
      </c>
    </row>
    <row r="105" spans="2:17" ht="23.25" customHeight="1" x14ac:dyDescent="0.2">
      <c r="B105" s="1079"/>
      <c r="C105" s="1067" t="s">
        <v>50</v>
      </c>
      <c r="D105" s="1068"/>
      <c r="E105" s="951"/>
      <c r="F105" s="928" t="s">
        <v>116</v>
      </c>
      <c r="G105" s="928" t="s">
        <v>116</v>
      </c>
      <c r="H105" s="928" t="s">
        <v>116</v>
      </c>
      <c r="I105" s="928" t="s">
        <v>116</v>
      </c>
      <c r="J105" s="928" t="s">
        <v>116</v>
      </c>
      <c r="K105" s="928" t="s">
        <v>116</v>
      </c>
      <c r="L105" s="928" t="s">
        <v>116</v>
      </c>
      <c r="M105" s="928" t="s">
        <v>116</v>
      </c>
      <c r="N105" s="928" t="s">
        <v>116</v>
      </c>
      <c r="O105" s="929" t="s">
        <v>116</v>
      </c>
      <c r="P105" s="930" t="s">
        <v>116</v>
      </c>
      <c r="Q105" s="931" t="s">
        <v>116</v>
      </c>
    </row>
    <row r="106" spans="2:17" ht="23.25" customHeight="1" thickBot="1" x14ac:dyDescent="0.25">
      <c r="B106" s="1079"/>
      <c r="C106" s="1071" t="s">
        <v>67</v>
      </c>
      <c r="D106" s="1072"/>
      <c r="E106" s="914"/>
      <c r="F106" s="933"/>
      <c r="G106" s="933"/>
      <c r="H106" s="933"/>
      <c r="I106" s="933"/>
      <c r="J106" s="933"/>
      <c r="K106" s="933"/>
      <c r="L106" s="933"/>
      <c r="M106" s="933"/>
      <c r="N106" s="933"/>
      <c r="O106" s="942"/>
      <c r="P106" s="934"/>
      <c r="Q106" s="935"/>
    </row>
    <row r="107" spans="2:17" ht="23.25" customHeight="1" thickTop="1" thickBot="1" x14ac:dyDescent="0.25">
      <c r="B107" s="1080"/>
      <c r="C107" s="1073" t="s">
        <v>96</v>
      </c>
      <c r="D107" s="1074"/>
      <c r="E107" s="904">
        <f>SUM(E90:E106)</f>
        <v>0</v>
      </c>
      <c r="F107" s="905">
        <f t="shared" ref="F107:K107" si="57">SUM(F90:F106)</f>
        <v>0</v>
      </c>
      <c r="G107" s="905">
        <f>SUM(G90:G106)</f>
        <v>0</v>
      </c>
      <c r="H107" s="905">
        <f t="shared" si="57"/>
        <v>0</v>
      </c>
      <c r="I107" s="905">
        <f t="shared" si="57"/>
        <v>0</v>
      </c>
      <c r="J107" s="905">
        <f t="shared" si="57"/>
        <v>0</v>
      </c>
      <c r="K107" s="905">
        <f t="shared" si="57"/>
        <v>0</v>
      </c>
      <c r="L107" s="905">
        <f>SUM(L90:L106)</f>
        <v>0</v>
      </c>
      <c r="M107" s="905">
        <f>SUM(M90:M106)</f>
        <v>0</v>
      </c>
      <c r="N107" s="905">
        <f>SUM(N90:N106)</f>
        <v>0</v>
      </c>
      <c r="O107" s="936">
        <f>SUM(O90:O106)</f>
        <v>0</v>
      </c>
      <c r="P107" s="937">
        <f>ROUNDUP(Q107/10,0)</f>
        <v>0</v>
      </c>
      <c r="Q107" s="908">
        <f>SUM(Q90:Q104)</f>
        <v>0</v>
      </c>
    </row>
    <row r="108" spans="2:17" ht="23.25" customHeight="1" thickBot="1" x14ac:dyDescent="0.25">
      <c r="B108" s="1075" t="s">
        <v>19</v>
      </c>
      <c r="C108" s="1076"/>
      <c r="D108" s="1077"/>
      <c r="E108" s="904">
        <f>E89-E107</f>
        <v>0</v>
      </c>
      <c r="F108" s="905">
        <f t="shared" ref="F108:O108" si="58">F89-F107</f>
        <v>0</v>
      </c>
      <c r="G108" s="905">
        <f t="shared" si="58"/>
        <v>0</v>
      </c>
      <c r="H108" s="905">
        <f t="shared" si="58"/>
        <v>0</v>
      </c>
      <c r="I108" s="905">
        <f t="shared" si="58"/>
        <v>0</v>
      </c>
      <c r="J108" s="905">
        <f t="shared" si="58"/>
        <v>0</v>
      </c>
      <c r="K108" s="905">
        <f t="shared" si="58"/>
        <v>0</v>
      </c>
      <c r="L108" s="905">
        <f t="shared" si="58"/>
        <v>0</v>
      </c>
      <c r="M108" s="905">
        <f t="shared" si="58"/>
        <v>0</v>
      </c>
      <c r="N108" s="905">
        <f t="shared" si="58"/>
        <v>0</v>
      </c>
      <c r="O108" s="905">
        <f t="shared" si="58"/>
        <v>0</v>
      </c>
      <c r="P108" s="906">
        <f>ROUNDUP(Q108/10,0)</f>
        <v>0</v>
      </c>
      <c r="Q108" s="907">
        <f>Q89-Q107</f>
        <v>0</v>
      </c>
    </row>
    <row r="109" spans="2:17" ht="22.65" customHeight="1" x14ac:dyDescent="0.2">
      <c r="J109" s="899" t="s">
        <v>458</v>
      </c>
    </row>
    <row r="110" spans="2:17" ht="23.25" customHeight="1" thickBot="1" x14ac:dyDescent="0.25">
      <c r="B110" s="74" t="s">
        <v>325</v>
      </c>
      <c r="C110" s="86"/>
      <c r="D110" s="86"/>
      <c r="E110" s="1083"/>
      <c r="F110" s="1083"/>
      <c r="G110" s="87"/>
      <c r="H110" s="87"/>
      <c r="I110" s="87"/>
      <c r="J110" s="87"/>
      <c r="K110" s="87"/>
      <c r="L110" s="87"/>
      <c r="M110" s="87"/>
      <c r="N110" s="87"/>
      <c r="O110" s="87"/>
      <c r="P110" s="157" t="s">
        <v>162</v>
      </c>
      <c r="Q110" s="84"/>
    </row>
    <row r="111" spans="2:17" ht="23.25" customHeight="1" thickBot="1" x14ac:dyDescent="0.25">
      <c r="B111" s="83"/>
      <c r="C111" s="1084"/>
      <c r="D111" s="1085"/>
      <c r="E111" s="72" t="s">
        <v>179</v>
      </c>
      <c r="F111" s="71" t="s">
        <v>23</v>
      </c>
      <c r="G111" s="71" t="s">
        <v>3</v>
      </c>
      <c r="H111" s="71" t="s">
        <v>4</v>
      </c>
      <c r="I111" s="71" t="s">
        <v>5</v>
      </c>
      <c r="J111" s="71" t="s">
        <v>6</v>
      </c>
      <c r="K111" s="71" t="s">
        <v>7</v>
      </c>
      <c r="L111" s="71" t="s">
        <v>8</v>
      </c>
      <c r="M111" s="71" t="s">
        <v>9</v>
      </c>
      <c r="N111" s="71" t="s">
        <v>52</v>
      </c>
      <c r="O111" s="73" t="s">
        <v>53</v>
      </c>
      <c r="P111" s="85" t="s">
        <v>98</v>
      </c>
      <c r="Q111" s="82" t="s">
        <v>99</v>
      </c>
    </row>
    <row r="112" spans="2:17" ht="23.25" customHeight="1" x14ac:dyDescent="0.2">
      <c r="B112" s="1086" t="s">
        <v>51</v>
      </c>
      <c r="C112" s="1087" t="s">
        <v>22</v>
      </c>
      <c r="D112" s="1088"/>
      <c r="E112" s="960"/>
      <c r="F112" s="961"/>
      <c r="G112" s="961"/>
      <c r="H112" s="961"/>
      <c r="I112" s="961"/>
      <c r="J112" s="961"/>
      <c r="K112" s="961"/>
      <c r="L112" s="961"/>
      <c r="M112" s="961"/>
      <c r="N112" s="961"/>
      <c r="O112" s="962"/>
      <c r="P112" s="963"/>
      <c r="Q112" s="964"/>
    </row>
    <row r="113" spans="2:17" ht="23.25" customHeight="1" x14ac:dyDescent="0.2">
      <c r="B113" s="1079"/>
      <c r="C113" s="1067" t="s">
        <v>10</v>
      </c>
      <c r="D113" s="1068"/>
      <c r="E113" s="910"/>
      <c r="F113" s="911">
        <f>F112*$P$113</f>
        <v>0</v>
      </c>
      <c r="G113" s="911">
        <f t="shared" ref="G113:O113" si="59">G112*$P$113</f>
        <v>0</v>
      </c>
      <c r="H113" s="911">
        <f t="shared" si="59"/>
        <v>0</v>
      </c>
      <c r="I113" s="911">
        <f t="shared" si="59"/>
        <v>0</v>
      </c>
      <c r="J113" s="911">
        <f t="shared" si="59"/>
        <v>0</v>
      </c>
      <c r="K113" s="911">
        <f t="shared" si="59"/>
        <v>0</v>
      </c>
      <c r="L113" s="911">
        <f t="shared" si="59"/>
        <v>0</v>
      </c>
      <c r="M113" s="911">
        <f t="shared" si="59"/>
        <v>0</v>
      </c>
      <c r="N113" s="911">
        <f t="shared" si="59"/>
        <v>0</v>
      </c>
      <c r="O113" s="911">
        <f t="shared" si="59"/>
        <v>0</v>
      </c>
      <c r="P113" s="912">
        <f>ROUNDDOWN(Q113/10,0)</f>
        <v>0</v>
      </c>
      <c r="Q113" s="913">
        <f>'③-2収益'!L40</f>
        <v>0</v>
      </c>
    </row>
    <row r="114" spans="2:17" ht="23.25" customHeight="1" x14ac:dyDescent="0.2">
      <c r="B114" s="1079"/>
      <c r="C114" s="1067" t="s">
        <v>11</v>
      </c>
      <c r="D114" s="1068"/>
      <c r="E114" s="910"/>
      <c r="F114" s="943">
        <f>'③-2収益'!$S$45*F112/10</f>
        <v>0</v>
      </c>
      <c r="G114" s="911">
        <f>'③-2収益'!$S$45*G112/10</f>
        <v>0</v>
      </c>
      <c r="H114" s="911">
        <f>'③-2収益'!$S$45*H112/10</f>
        <v>0</v>
      </c>
      <c r="I114" s="911">
        <f>'③-2収益'!$S$45*I112/10</f>
        <v>0</v>
      </c>
      <c r="J114" s="911">
        <f>'③-2収益'!$S$45*J112/10</f>
        <v>0</v>
      </c>
      <c r="K114" s="911">
        <f>'③-2収益'!$S$45*K112/10</f>
        <v>0</v>
      </c>
      <c r="L114" s="911">
        <f>'③-2収益'!$S$45*L112/10</f>
        <v>0</v>
      </c>
      <c r="M114" s="911">
        <f>'③-2収益'!$S$45*M112/10</f>
        <v>0</v>
      </c>
      <c r="N114" s="911">
        <f>'③-2収益'!$S$45*N112/10</f>
        <v>0</v>
      </c>
      <c r="O114" s="911">
        <f>'③-2収益'!$S$45*O112/10</f>
        <v>0</v>
      </c>
      <c r="P114" s="912">
        <f>ROUNDDOWN(Q114/10,0)</f>
        <v>0</v>
      </c>
      <c r="Q114" s="913">
        <f>'③-2収益'!Q40</f>
        <v>0</v>
      </c>
    </row>
    <row r="115" spans="2:17" ht="23.25" customHeight="1" thickBot="1" x14ac:dyDescent="0.25">
      <c r="B115" s="1079"/>
      <c r="C115" s="1071" t="s">
        <v>422</v>
      </c>
      <c r="D115" s="1072"/>
      <c r="E115" s="914"/>
      <c r="F115" s="915">
        <f>'③-2収益'!$T$45</f>
        <v>0</v>
      </c>
      <c r="G115" s="915">
        <f>'③-2収益'!$T$45</f>
        <v>0</v>
      </c>
      <c r="H115" s="915">
        <f>'③-2収益'!$T$45</f>
        <v>0</v>
      </c>
      <c r="I115" s="915">
        <f>'③-2収益'!$T$45</f>
        <v>0</v>
      </c>
      <c r="J115" s="915">
        <f>'③-2収益'!$T$45</f>
        <v>0</v>
      </c>
      <c r="K115" s="915">
        <f>'③-2収益'!$T$45</f>
        <v>0</v>
      </c>
      <c r="L115" s="915">
        <f>'③-2収益'!$T$45</f>
        <v>0</v>
      </c>
      <c r="M115" s="915">
        <f>'③-2収益'!$T$45</f>
        <v>0</v>
      </c>
      <c r="N115" s="915">
        <f>'③-2収益'!$T$45</f>
        <v>0</v>
      </c>
      <c r="O115" s="915">
        <f>'③-2収益'!$T$45</f>
        <v>0</v>
      </c>
      <c r="P115" s="916">
        <f>'③-2収益'!$T$45</f>
        <v>0</v>
      </c>
      <c r="Q115" s="917">
        <f>'③-2収益'!$T$45</f>
        <v>0</v>
      </c>
    </row>
    <row r="116" spans="2:17" ht="23.25" customHeight="1" thickTop="1" thickBot="1" x14ac:dyDescent="0.25">
      <c r="B116" s="1080"/>
      <c r="C116" s="1073" t="s">
        <v>2</v>
      </c>
      <c r="D116" s="1074"/>
      <c r="E116" s="918"/>
      <c r="F116" s="905">
        <f>TRUNC(F114*F115)</f>
        <v>0</v>
      </c>
      <c r="G116" s="905">
        <f t="shared" ref="G116:O116" si="60">TRUNC(G114*G115)</f>
        <v>0</v>
      </c>
      <c r="H116" s="905">
        <f t="shared" si="60"/>
        <v>0</v>
      </c>
      <c r="I116" s="905">
        <f t="shared" si="60"/>
        <v>0</v>
      </c>
      <c r="J116" s="905">
        <f t="shared" si="60"/>
        <v>0</v>
      </c>
      <c r="K116" s="905">
        <f t="shared" si="60"/>
        <v>0</v>
      </c>
      <c r="L116" s="905">
        <f>TRUNC(L114*L115)</f>
        <v>0</v>
      </c>
      <c r="M116" s="905">
        <f t="shared" si="60"/>
        <v>0</v>
      </c>
      <c r="N116" s="905">
        <f t="shared" si="60"/>
        <v>0</v>
      </c>
      <c r="O116" s="905">
        <f t="shared" si="60"/>
        <v>0</v>
      </c>
      <c r="P116" s="919">
        <f>TRUNC(P114*P115)</f>
        <v>0</v>
      </c>
      <c r="Q116" s="908">
        <f>TRUNC(Q114*Q115)</f>
        <v>0</v>
      </c>
    </row>
    <row r="117" spans="2:17" ht="23.25" customHeight="1" x14ac:dyDescent="0.2">
      <c r="B117" s="1078" t="s">
        <v>165</v>
      </c>
      <c r="C117" s="1081" t="s">
        <v>12</v>
      </c>
      <c r="D117" s="1082"/>
      <c r="E117" s="909"/>
      <c r="F117" s="952">
        <f>TRUNC(F112*$P$117)</f>
        <v>0</v>
      </c>
      <c r="G117" s="952">
        <f t="shared" ref="G117:O117" si="61">TRUNC(G112*$P$117)</f>
        <v>0</v>
      </c>
      <c r="H117" s="952">
        <f t="shared" si="61"/>
        <v>0</v>
      </c>
      <c r="I117" s="952">
        <f t="shared" si="61"/>
        <v>0</v>
      </c>
      <c r="J117" s="952">
        <f t="shared" si="61"/>
        <v>0</v>
      </c>
      <c r="K117" s="952">
        <f t="shared" si="61"/>
        <v>0</v>
      </c>
      <c r="L117" s="952">
        <f t="shared" si="61"/>
        <v>0</v>
      </c>
      <c r="M117" s="952">
        <f t="shared" si="61"/>
        <v>0</v>
      </c>
      <c r="N117" s="952">
        <f t="shared" si="61"/>
        <v>0</v>
      </c>
      <c r="O117" s="952">
        <f t="shared" si="61"/>
        <v>0</v>
      </c>
      <c r="P117" s="922">
        <f>ROUNDUP(Q117/10,0)</f>
        <v>0</v>
      </c>
      <c r="Q117" s="923">
        <f>'③-2収益'!D42</f>
        <v>0</v>
      </c>
    </row>
    <row r="118" spans="2:17" ht="23.25" customHeight="1" x14ac:dyDescent="0.2">
      <c r="B118" s="1079"/>
      <c r="C118" s="1067" t="s">
        <v>13</v>
      </c>
      <c r="D118" s="1068"/>
      <c r="E118" s="910"/>
      <c r="F118" s="911">
        <f>TRUNC(F112*$P$118)</f>
        <v>0</v>
      </c>
      <c r="G118" s="911">
        <f t="shared" ref="G118:O118" si="62">TRUNC(G112*$P$118)</f>
        <v>0</v>
      </c>
      <c r="H118" s="911">
        <f t="shared" si="62"/>
        <v>0</v>
      </c>
      <c r="I118" s="911">
        <f t="shared" si="62"/>
        <v>0</v>
      </c>
      <c r="J118" s="911">
        <f t="shared" si="62"/>
        <v>0</v>
      </c>
      <c r="K118" s="911">
        <f t="shared" si="62"/>
        <v>0</v>
      </c>
      <c r="L118" s="911">
        <f t="shared" si="62"/>
        <v>0</v>
      </c>
      <c r="M118" s="911">
        <f t="shared" si="62"/>
        <v>0</v>
      </c>
      <c r="N118" s="911">
        <f t="shared" si="62"/>
        <v>0</v>
      </c>
      <c r="O118" s="911">
        <f t="shared" si="62"/>
        <v>0</v>
      </c>
      <c r="P118" s="912">
        <f>ROUNDUP(Q118/10,0)</f>
        <v>0</v>
      </c>
      <c r="Q118" s="913">
        <f>'③-2収益'!D43</f>
        <v>0</v>
      </c>
    </row>
    <row r="119" spans="2:17" ht="23.25" customHeight="1" x14ac:dyDescent="0.2">
      <c r="B119" s="1079"/>
      <c r="C119" s="1067" t="s">
        <v>14</v>
      </c>
      <c r="D119" s="1068"/>
      <c r="E119" s="910"/>
      <c r="F119" s="911">
        <f>TRUNC(F112*$P$119)</f>
        <v>0</v>
      </c>
      <c r="G119" s="911">
        <f t="shared" ref="G119:O119" si="63">TRUNC(G112*$P$119)</f>
        <v>0</v>
      </c>
      <c r="H119" s="911">
        <f t="shared" si="63"/>
        <v>0</v>
      </c>
      <c r="I119" s="911">
        <f t="shared" si="63"/>
        <v>0</v>
      </c>
      <c r="J119" s="911">
        <f t="shared" si="63"/>
        <v>0</v>
      </c>
      <c r="K119" s="911">
        <f t="shared" si="63"/>
        <v>0</v>
      </c>
      <c r="L119" s="911">
        <f t="shared" si="63"/>
        <v>0</v>
      </c>
      <c r="M119" s="911">
        <f t="shared" si="63"/>
        <v>0</v>
      </c>
      <c r="N119" s="911">
        <f t="shared" si="63"/>
        <v>0</v>
      </c>
      <c r="O119" s="911">
        <f t="shared" si="63"/>
        <v>0</v>
      </c>
      <c r="P119" s="912">
        <f t="shared" ref="P119:P131" si="64">ROUNDUP(Q119/10,0)</f>
        <v>0</v>
      </c>
      <c r="Q119" s="913">
        <f>'③-2収益'!D44</f>
        <v>0</v>
      </c>
    </row>
    <row r="120" spans="2:17" ht="23.25" customHeight="1" x14ac:dyDescent="0.2">
      <c r="B120" s="1079"/>
      <c r="C120" s="1067" t="s">
        <v>87</v>
      </c>
      <c r="D120" s="1068"/>
      <c r="E120" s="910"/>
      <c r="F120" s="911">
        <f>TRUNC(F112*$P$120)</f>
        <v>0</v>
      </c>
      <c r="G120" s="911">
        <f t="shared" ref="G120:O120" si="65">TRUNC(G112*$P$120)</f>
        <v>0</v>
      </c>
      <c r="H120" s="911">
        <f t="shared" si="65"/>
        <v>0</v>
      </c>
      <c r="I120" s="911">
        <f t="shared" si="65"/>
        <v>0</v>
      </c>
      <c r="J120" s="911">
        <f t="shared" si="65"/>
        <v>0</v>
      </c>
      <c r="K120" s="911">
        <f t="shared" si="65"/>
        <v>0</v>
      </c>
      <c r="L120" s="911">
        <f t="shared" si="65"/>
        <v>0</v>
      </c>
      <c r="M120" s="911">
        <f t="shared" si="65"/>
        <v>0</v>
      </c>
      <c r="N120" s="911">
        <f t="shared" si="65"/>
        <v>0</v>
      </c>
      <c r="O120" s="911">
        <f t="shared" si="65"/>
        <v>0</v>
      </c>
      <c r="P120" s="912">
        <f t="shared" si="64"/>
        <v>0</v>
      </c>
      <c r="Q120" s="913">
        <f>'③-2収益'!D45</f>
        <v>0</v>
      </c>
    </row>
    <row r="121" spans="2:17" ht="23.25" customHeight="1" x14ac:dyDescent="0.2">
      <c r="B121" s="1079"/>
      <c r="C121" s="1067" t="s">
        <v>88</v>
      </c>
      <c r="D121" s="1068"/>
      <c r="E121" s="910"/>
      <c r="F121" s="911">
        <f>TRUNC(F112*$P$121)</f>
        <v>0</v>
      </c>
      <c r="G121" s="911">
        <f t="shared" ref="G121:O121" si="66">TRUNC(G112*$P$121)</f>
        <v>0</v>
      </c>
      <c r="H121" s="911">
        <f t="shared" si="66"/>
        <v>0</v>
      </c>
      <c r="I121" s="911">
        <f t="shared" si="66"/>
        <v>0</v>
      </c>
      <c r="J121" s="911">
        <f t="shared" si="66"/>
        <v>0</v>
      </c>
      <c r="K121" s="911">
        <f t="shared" si="66"/>
        <v>0</v>
      </c>
      <c r="L121" s="911">
        <f t="shared" si="66"/>
        <v>0</v>
      </c>
      <c r="M121" s="911">
        <f t="shared" si="66"/>
        <v>0</v>
      </c>
      <c r="N121" s="911">
        <f t="shared" si="66"/>
        <v>0</v>
      </c>
      <c r="O121" s="911">
        <f t="shared" si="66"/>
        <v>0</v>
      </c>
      <c r="P121" s="912">
        <f t="shared" si="64"/>
        <v>0</v>
      </c>
      <c r="Q121" s="913">
        <f>'③-2収益'!D46</f>
        <v>0</v>
      </c>
    </row>
    <row r="122" spans="2:17" ht="23.25" customHeight="1" x14ac:dyDescent="0.2">
      <c r="B122" s="1079"/>
      <c r="C122" s="1069" t="s">
        <v>15</v>
      </c>
      <c r="D122" s="1070"/>
      <c r="E122" s="910"/>
      <c r="F122" s="911">
        <f>TRUNC(F112*$P$122)</f>
        <v>0</v>
      </c>
      <c r="G122" s="911">
        <f t="shared" ref="G122:O122" si="67">TRUNC(G112*$P$122)</f>
        <v>0</v>
      </c>
      <c r="H122" s="911">
        <f t="shared" si="67"/>
        <v>0</v>
      </c>
      <c r="I122" s="911">
        <f t="shared" si="67"/>
        <v>0</v>
      </c>
      <c r="J122" s="911">
        <f t="shared" si="67"/>
        <v>0</v>
      </c>
      <c r="K122" s="911">
        <f t="shared" si="67"/>
        <v>0</v>
      </c>
      <c r="L122" s="911">
        <f t="shared" si="67"/>
        <v>0</v>
      </c>
      <c r="M122" s="911">
        <f t="shared" si="67"/>
        <v>0</v>
      </c>
      <c r="N122" s="911">
        <f t="shared" si="67"/>
        <v>0</v>
      </c>
      <c r="O122" s="911">
        <f t="shared" si="67"/>
        <v>0</v>
      </c>
      <c r="P122" s="912">
        <f t="shared" si="64"/>
        <v>0</v>
      </c>
      <c r="Q122" s="913">
        <f>'③-2収益'!D47</f>
        <v>0</v>
      </c>
    </row>
    <row r="123" spans="2:17" ht="23.25" customHeight="1" x14ac:dyDescent="0.2">
      <c r="B123" s="1079"/>
      <c r="C123" s="1067" t="s">
        <v>114</v>
      </c>
      <c r="D123" s="1068"/>
      <c r="E123" s="910"/>
      <c r="F123" s="911">
        <f>TRUNC(F112*$P$123)</f>
        <v>0</v>
      </c>
      <c r="G123" s="911">
        <f t="shared" ref="G123:O123" si="68">TRUNC(G112*$P$123)</f>
        <v>0</v>
      </c>
      <c r="H123" s="911">
        <f t="shared" si="68"/>
        <v>0</v>
      </c>
      <c r="I123" s="911">
        <f t="shared" si="68"/>
        <v>0</v>
      </c>
      <c r="J123" s="911">
        <f t="shared" si="68"/>
        <v>0</v>
      </c>
      <c r="K123" s="911">
        <f t="shared" si="68"/>
        <v>0</v>
      </c>
      <c r="L123" s="911">
        <f t="shared" si="68"/>
        <v>0</v>
      </c>
      <c r="M123" s="911">
        <f t="shared" si="68"/>
        <v>0</v>
      </c>
      <c r="N123" s="911">
        <f t="shared" si="68"/>
        <v>0</v>
      </c>
      <c r="O123" s="911">
        <f t="shared" si="68"/>
        <v>0</v>
      </c>
      <c r="P123" s="912">
        <f t="shared" si="64"/>
        <v>0</v>
      </c>
      <c r="Q123" s="913">
        <f>'③-2収益'!D48</f>
        <v>0</v>
      </c>
    </row>
    <row r="124" spans="2:17" ht="23.25" customHeight="1" x14ac:dyDescent="0.2">
      <c r="B124" s="1079"/>
      <c r="C124" s="77"/>
      <c r="D124" s="78" t="s">
        <v>16</v>
      </c>
      <c r="E124" s="910"/>
      <c r="F124" s="925"/>
      <c r="G124" s="925"/>
      <c r="H124" s="925"/>
      <c r="I124" s="925"/>
      <c r="J124" s="925"/>
      <c r="K124" s="925"/>
      <c r="L124" s="925"/>
      <c r="M124" s="925"/>
      <c r="N124" s="925"/>
      <c r="O124" s="925"/>
      <c r="P124" s="926"/>
      <c r="Q124" s="927"/>
    </row>
    <row r="125" spans="2:17" ht="23.25" customHeight="1" x14ac:dyDescent="0.2">
      <c r="B125" s="1079"/>
      <c r="C125" s="77" t="s">
        <v>90</v>
      </c>
      <c r="D125" s="79" t="s">
        <v>17</v>
      </c>
      <c r="E125" s="910"/>
      <c r="F125" s="925"/>
      <c r="G125" s="925"/>
      <c r="H125" s="925"/>
      <c r="I125" s="925"/>
      <c r="J125" s="925"/>
      <c r="K125" s="925"/>
      <c r="L125" s="925"/>
      <c r="M125" s="925"/>
      <c r="N125" s="925"/>
      <c r="O125" s="925"/>
      <c r="P125" s="926"/>
      <c r="Q125" s="927"/>
    </row>
    <row r="126" spans="2:17" ht="23.25" customHeight="1" x14ac:dyDescent="0.2">
      <c r="B126" s="1079"/>
      <c r="C126" s="69"/>
      <c r="D126" s="79" t="s">
        <v>91</v>
      </c>
      <c r="E126" s="910"/>
      <c r="F126" s="925"/>
      <c r="G126" s="925"/>
      <c r="H126" s="925"/>
      <c r="I126" s="925"/>
      <c r="J126" s="925"/>
      <c r="K126" s="925"/>
      <c r="L126" s="925"/>
      <c r="M126" s="925"/>
      <c r="N126" s="925"/>
      <c r="O126" s="925"/>
      <c r="P126" s="926"/>
      <c r="Q126" s="927"/>
    </row>
    <row r="127" spans="2:17" ht="23.25" customHeight="1" x14ac:dyDescent="0.2">
      <c r="B127" s="1079"/>
      <c r="C127" s="1067" t="s">
        <v>63</v>
      </c>
      <c r="D127" s="1068"/>
      <c r="E127" s="910"/>
      <c r="F127" s="925"/>
      <c r="G127" s="925"/>
      <c r="H127" s="925"/>
      <c r="I127" s="925"/>
      <c r="J127" s="925"/>
      <c r="K127" s="925"/>
      <c r="L127" s="925"/>
      <c r="M127" s="925"/>
      <c r="N127" s="925"/>
      <c r="O127" s="925"/>
      <c r="P127" s="926"/>
      <c r="Q127" s="927"/>
    </row>
    <row r="128" spans="2:17" ht="23.25" customHeight="1" x14ac:dyDescent="0.2">
      <c r="B128" s="1079"/>
      <c r="C128" s="1067" t="s">
        <v>92</v>
      </c>
      <c r="D128" s="1068"/>
      <c r="E128" s="910"/>
      <c r="F128" s="925"/>
      <c r="G128" s="925"/>
      <c r="H128" s="925"/>
      <c r="I128" s="925"/>
      <c r="J128" s="925"/>
      <c r="K128" s="925"/>
      <c r="L128" s="925"/>
      <c r="M128" s="925"/>
      <c r="N128" s="925"/>
      <c r="O128" s="925"/>
      <c r="P128" s="926"/>
      <c r="Q128" s="927"/>
    </row>
    <row r="129" spans="2:17" ht="23.25" customHeight="1" x14ac:dyDescent="0.2">
      <c r="B129" s="1079"/>
      <c r="C129" s="80"/>
      <c r="D129" s="79" t="s">
        <v>18</v>
      </c>
      <c r="E129" s="910"/>
      <c r="F129" s="911">
        <f>TRUNC(F112*$P$129)</f>
        <v>0</v>
      </c>
      <c r="G129" s="911">
        <f t="shared" ref="G129:O129" si="69">TRUNC(G112*$P$129)</f>
        <v>0</v>
      </c>
      <c r="H129" s="911">
        <f t="shared" si="69"/>
        <v>0</v>
      </c>
      <c r="I129" s="911">
        <f t="shared" si="69"/>
        <v>0</v>
      </c>
      <c r="J129" s="911">
        <f t="shared" si="69"/>
        <v>0</v>
      </c>
      <c r="K129" s="911">
        <f t="shared" si="69"/>
        <v>0</v>
      </c>
      <c r="L129" s="911">
        <f t="shared" si="69"/>
        <v>0</v>
      </c>
      <c r="M129" s="911">
        <f t="shared" si="69"/>
        <v>0</v>
      </c>
      <c r="N129" s="911">
        <f t="shared" si="69"/>
        <v>0</v>
      </c>
      <c r="O129" s="911">
        <f t="shared" si="69"/>
        <v>0</v>
      </c>
      <c r="P129" s="912">
        <f t="shared" si="64"/>
        <v>0</v>
      </c>
      <c r="Q129" s="913">
        <f>'③-2収益'!D55</f>
        <v>0</v>
      </c>
    </row>
    <row r="130" spans="2:17" ht="23.25" customHeight="1" x14ac:dyDescent="0.2">
      <c r="B130" s="1079"/>
      <c r="C130" s="77" t="s">
        <v>93</v>
      </c>
      <c r="D130" s="78" t="s">
        <v>94</v>
      </c>
      <c r="E130" s="910"/>
      <c r="F130" s="911">
        <f>TRUNC(F112*$P$130)</f>
        <v>0</v>
      </c>
      <c r="G130" s="911">
        <f t="shared" ref="G130:O130" si="70">TRUNC(G112*$P$130)</f>
        <v>0</v>
      </c>
      <c r="H130" s="911">
        <f t="shared" si="70"/>
        <v>0</v>
      </c>
      <c r="I130" s="911">
        <f t="shared" si="70"/>
        <v>0</v>
      </c>
      <c r="J130" s="911">
        <f t="shared" si="70"/>
        <v>0</v>
      </c>
      <c r="K130" s="911">
        <f t="shared" si="70"/>
        <v>0</v>
      </c>
      <c r="L130" s="911">
        <f t="shared" si="70"/>
        <v>0</v>
      </c>
      <c r="M130" s="911">
        <f t="shared" si="70"/>
        <v>0</v>
      </c>
      <c r="N130" s="911">
        <f t="shared" si="70"/>
        <v>0</v>
      </c>
      <c r="O130" s="911">
        <f t="shared" si="70"/>
        <v>0</v>
      </c>
      <c r="P130" s="912">
        <f t="shared" si="64"/>
        <v>0</v>
      </c>
      <c r="Q130" s="913">
        <f>'③-2収益'!D56</f>
        <v>0</v>
      </c>
    </row>
    <row r="131" spans="2:17" ht="23.25" customHeight="1" x14ac:dyDescent="0.2">
      <c r="B131" s="1079"/>
      <c r="C131" s="69"/>
      <c r="D131" s="78" t="s">
        <v>95</v>
      </c>
      <c r="E131" s="910"/>
      <c r="F131" s="911">
        <f>TRUNC(F112*$P$131)</f>
        <v>0</v>
      </c>
      <c r="G131" s="911">
        <f t="shared" ref="G131:O131" si="71">TRUNC(G112*$P$131)</f>
        <v>0</v>
      </c>
      <c r="H131" s="911">
        <f t="shared" si="71"/>
        <v>0</v>
      </c>
      <c r="I131" s="911">
        <f t="shared" si="71"/>
        <v>0</v>
      </c>
      <c r="J131" s="911">
        <f t="shared" si="71"/>
        <v>0</v>
      </c>
      <c r="K131" s="911">
        <f t="shared" si="71"/>
        <v>0</v>
      </c>
      <c r="L131" s="911">
        <f t="shared" si="71"/>
        <v>0</v>
      </c>
      <c r="M131" s="911">
        <f t="shared" si="71"/>
        <v>0</v>
      </c>
      <c r="N131" s="911">
        <f t="shared" si="71"/>
        <v>0</v>
      </c>
      <c r="O131" s="911">
        <f t="shared" si="71"/>
        <v>0</v>
      </c>
      <c r="P131" s="912">
        <f t="shared" si="64"/>
        <v>0</v>
      </c>
      <c r="Q131" s="913">
        <f>'③-2収益'!D57</f>
        <v>0</v>
      </c>
    </row>
    <row r="132" spans="2:17" ht="23.25" customHeight="1" x14ac:dyDescent="0.2">
      <c r="B132" s="1079"/>
      <c r="C132" s="1067" t="s">
        <v>50</v>
      </c>
      <c r="D132" s="1068"/>
      <c r="E132" s="951"/>
      <c r="F132" s="928" t="s">
        <v>184</v>
      </c>
      <c r="G132" s="928" t="s">
        <v>184</v>
      </c>
      <c r="H132" s="928" t="s">
        <v>184</v>
      </c>
      <c r="I132" s="928" t="s">
        <v>184</v>
      </c>
      <c r="J132" s="928" t="s">
        <v>184</v>
      </c>
      <c r="K132" s="928" t="s">
        <v>184</v>
      </c>
      <c r="L132" s="928" t="s">
        <v>184</v>
      </c>
      <c r="M132" s="928" t="s">
        <v>184</v>
      </c>
      <c r="N132" s="928" t="s">
        <v>184</v>
      </c>
      <c r="O132" s="929" t="s">
        <v>184</v>
      </c>
      <c r="P132" s="930" t="s">
        <v>116</v>
      </c>
      <c r="Q132" s="931" t="s">
        <v>184</v>
      </c>
    </row>
    <row r="133" spans="2:17" ht="23.25" customHeight="1" thickBot="1" x14ac:dyDescent="0.25">
      <c r="B133" s="1079"/>
      <c r="C133" s="1071" t="s">
        <v>67</v>
      </c>
      <c r="D133" s="1072"/>
      <c r="E133" s="914"/>
      <c r="F133" s="933"/>
      <c r="G133" s="933"/>
      <c r="H133" s="933"/>
      <c r="I133" s="933"/>
      <c r="J133" s="933"/>
      <c r="K133" s="933"/>
      <c r="L133" s="933"/>
      <c r="M133" s="933"/>
      <c r="N133" s="933"/>
      <c r="O133" s="942"/>
      <c r="P133" s="934"/>
      <c r="Q133" s="935"/>
    </row>
    <row r="134" spans="2:17" ht="23.25" customHeight="1" thickTop="1" thickBot="1" x14ac:dyDescent="0.25">
      <c r="B134" s="1080"/>
      <c r="C134" s="1073" t="s">
        <v>96</v>
      </c>
      <c r="D134" s="1074"/>
      <c r="E134" s="904">
        <f t="shared" ref="E134:O134" si="72">SUM(E117:E133)</f>
        <v>0</v>
      </c>
      <c r="F134" s="905">
        <f t="shared" si="72"/>
        <v>0</v>
      </c>
      <c r="G134" s="905">
        <f t="shared" si="72"/>
        <v>0</v>
      </c>
      <c r="H134" s="905">
        <f t="shared" si="72"/>
        <v>0</v>
      </c>
      <c r="I134" s="905">
        <f t="shared" si="72"/>
        <v>0</v>
      </c>
      <c r="J134" s="905">
        <f t="shared" si="72"/>
        <v>0</v>
      </c>
      <c r="K134" s="905">
        <f t="shared" si="72"/>
        <v>0</v>
      </c>
      <c r="L134" s="905">
        <f t="shared" si="72"/>
        <v>0</v>
      </c>
      <c r="M134" s="905">
        <f t="shared" si="72"/>
        <v>0</v>
      </c>
      <c r="N134" s="905">
        <f t="shared" si="72"/>
        <v>0</v>
      </c>
      <c r="O134" s="936">
        <f t="shared" si="72"/>
        <v>0</v>
      </c>
      <c r="P134" s="937">
        <f>ROUNDUP(Q134/10,0)</f>
        <v>0</v>
      </c>
      <c r="Q134" s="908">
        <f>SUM(Q117:Q131)</f>
        <v>0</v>
      </c>
    </row>
    <row r="135" spans="2:17" ht="23.25" customHeight="1" thickBot="1" x14ac:dyDescent="0.25">
      <c r="B135" s="1075" t="s">
        <v>19</v>
      </c>
      <c r="C135" s="1076"/>
      <c r="D135" s="1077"/>
      <c r="E135" s="904">
        <f t="shared" ref="E135:O135" si="73">E116-E134</f>
        <v>0</v>
      </c>
      <c r="F135" s="905">
        <f t="shared" si="73"/>
        <v>0</v>
      </c>
      <c r="G135" s="905">
        <f t="shared" si="73"/>
        <v>0</v>
      </c>
      <c r="H135" s="905">
        <f t="shared" si="73"/>
        <v>0</v>
      </c>
      <c r="I135" s="905">
        <f t="shared" si="73"/>
        <v>0</v>
      </c>
      <c r="J135" s="905">
        <f t="shared" si="73"/>
        <v>0</v>
      </c>
      <c r="K135" s="905">
        <f t="shared" si="73"/>
        <v>0</v>
      </c>
      <c r="L135" s="905">
        <f t="shared" si="73"/>
        <v>0</v>
      </c>
      <c r="M135" s="905">
        <f t="shared" si="73"/>
        <v>0</v>
      </c>
      <c r="N135" s="905">
        <f t="shared" si="73"/>
        <v>0</v>
      </c>
      <c r="O135" s="905">
        <f t="shared" si="73"/>
        <v>0</v>
      </c>
      <c r="P135" s="906">
        <f>ROUNDUP(Q135/10,0)</f>
        <v>0</v>
      </c>
      <c r="Q135" s="908">
        <f>Q116-Q134</f>
        <v>0</v>
      </c>
    </row>
    <row r="136" spans="2:17" ht="23.25" customHeight="1" x14ac:dyDescent="0.2">
      <c r="B136" s="64"/>
      <c r="C136" s="65"/>
      <c r="D136" s="65"/>
      <c r="E136" s="66"/>
      <c r="F136" s="66"/>
      <c r="G136" s="66"/>
      <c r="H136" s="66"/>
      <c r="I136" s="66"/>
      <c r="J136" s="899" t="s">
        <v>459</v>
      </c>
      <c r="K136" s="66"/>
      <c r="L136" s="66"/>
      <c r="M136" s="66"/>
      <c r="N136" s="66"/>
      <c r="O136" s="66"/>
      <c r="P136" s="75"/>
      <c r="Q136" s="75"/>
    </row>
    <row r="137" spans="2:17" ht="23.25" customHeight="1" thickBot="1" x14ac:dyDescent="0.25">
      <c r="B137" s="74" t="s">
        <v>326</v>
      </c>
      <c r="C137" s="67"/>
      <c r="D137" s="67"/>
      <c r="E137" s="68"/>
      <c r="F137" s="68"/>
      <c r="G137" s="68"/>
      <c r="H137" s="68"/>
      <c r="I137" s="68"/>
      <c r="J137" s="68"/>
      <c r="K137" s="68"/>
      <c r="L137" s="68"/>
      <c r="M137" s="68"/>
      <c r="N137" s="68"/>
      <c r="O137" s="68"/>
      <c r="P137" s="157" t="s">
        <v>163</v>
      </c>
      <c r="Q137" s="76"/>
    </row>
    <row r="138" spans="2:17" ht="23.25" customHeight="1" thickBot="1" x14ac:dyDescent="0.25">
      <c r="B138" s="83"/>
      <c r="C138" s="1084"/>
      <c r="D138" s="1085"/>
      <c r="E138" s="72" t="s">
        <v>179</v>
      </c>
      <c r="F138" s="71" t="s">
        <v>23</v>
      </c>
      <c r="G138" s="71" t="s">
        <v>3</v>
      </c>
      <c r="H138" s="71" t="s">
        <v>4</v>
      </c>
      <c r="I138" s="71" t="s">
        <v>5</v>
      </c>
      <c r="J138" s="71" t="s">
        <v>6</v>
      </c>
      <c r="K138" s="71" t="s">
        <v>7</v>
      </c>
      <c r="L138" s="71" t="s">
        <v>8</v>
      </c>
      <c r="M138" s="71" t="s">
        <v>9</v>
      </c>
      <c r="N138" s="71" t="s">
        <v>52</v>
      </c>
      <c r="O138" s="73" t="s">
        <v>53</v>
      </c>
      <c r="P138" s="85" t="s">
        <v>98</v>
      </c>
      <c r="Q138" s="82" t="s">
        <v>99</v>
      </c>
    </row>
    <row r="139" spans="2:17" ht="23.25" customHeight="1" x14ac:dyDescent="0.2">
      <c r="B139" s="1078" t="s">
        <v>51</v>
      </c>
      <c r="C139" s="1081" t="s">
        <v>22</v>
      </c>
      <c r="D139" s="1082"/>
      <c r="E139" s="955"/>
      <c r="F139" s="956"/>
      <c r="G139" s="956"/>
      <c r="H139" s="956"/>
      <c r="I139" s="956"/>
      <c r="J139" s="956"/>
      <c r="K139" s="956"/>
      <c r="L139" s="956"/>
      <c r="M139" s="956"/>
      <c r="N139" s="956"/>
      <c r="O139" s="957"/>
      <c r="P139" s="958"/>
      <c r="Q139" s="959"/>
    </row>
    <row r="140" spans="2:17" ht="23.25" customHeight="1" x14ac:dyDescent="0.2">
      <c r="B140" s="1079"/>
      <c r="C140" s="1067" t="s">
        <v>10</v>
      </c>
      <c r="D140" s="1068"/>
      <c r="E140" s="910"/>
      <c r="F140" s="911">
        <f>F139*$P$140</f>
        <v>0</v>
      </c>
      <c r="G140" s="911">
        <f t="shared" ref="G140:O140" si="74">G139*$P$140</f>
        <v>0</v>
      </c>
      <c r="H140" s="911">
        <f t="shared" si="74"/>
        <v>0</v>
      </c>
      <c r="I140" s="911">
        <f t="shared" si="74"/>
        <v>0</v>
      </c>
      <c r="J140" s="911">
        <f t="shared" si="74"/>
        <v>0</v>
      </c>
      <c r="K140" s="911">
        <f t="shared" si="74"/>
        <v>0</v>
      </c>
      <c r="L140" s="911">
        <f t="shared" si="74"/>
        <v>0</v>
      </c>
      <c r="M140" s="911">
        <f t="shared" si="74"/>
        <v>0</v>
      </c>
      <c r="N140" s="911">
        <f t="shared" si="74"/>
        <v>0</v>
      </c>
      <c r="O140" s="911">
        <f t="shared" si="74"/>
        <v>0</v>
      </c>
      <c r="P140" s="912">
        <f>ROUNDDOWN(Q140/10,0)</f>
        <v>0</v>
      </c>
      <c r="Q140" s="913">
        <f>'③-2収益'!L75</f>
        <v>0</v>
      </c>
    </row>
    <row r="141" spans="2:17" ht="23.25" customHeight="1" x14ac:dyDescent="0.2">
      <c r="B141" s="1079"/>
      <c r="C141" s="1067" t="s">
        <v>11</v>
      </c>
      <c r="D141" s="1068"/>
      <c r="E141" s="910"/>
      <c r="F141" s="943">
        <f>'③-2収益'!$S$80*F139/10</f>
        <v>0</v>
      </c>
      <c r="G141" s="911">
        <f>'③-2収益'!$S$80*G139/10</f>
        <v>0</v>
      </c>
      <c r="H141" s="911">
        <f>'③-2収益'!$S$80*H139/10</f>
        <v>0</v>
      </c>
      <c r="I141" s="911">
        <f>'③-2収益'!$S$80*I139/10</f>
        <v>0</v>
      </c>
      <c r="J141" s="911">
        <f>'③-2収益'!$S$80*J139/10</f>
        <v>0</v>
      </c>
      <c r="K141" s="911">
        <f>'③-2収益'!$S$80*K139/10</f>
        <v>0</v>
      </c>
      <c r="L141" s="911">
        <f>'③-2収益'!$S$80*L139/10</f>
        <v>0</v>
      </c>
      <c r="M141" s="911">
        <f>'③-2収益'!$S$80*M139/10</f>
        <v>0</v>
      </c>
      <c r="N141" s="911">
        <f>'③-2収益'!$S$80*N139/10</f>
        <v>0</v>
      </c>
      <c r="O141" s="911">
        <f>'③-2収益'!$S$80*O139/10</f>
        <v>0</v>
      </c>
      <c r="P141" s="912">
        <f>ROUNDDOWN(Q141/10,0)</f>
        <v>0</v>
      </c>
      <c r="Q141" s="913">
        <f>'③-2収益'!Q75</f>
        <v>0</v>
      </c>
    </row>
    <row r="142" spans="2:17" ht="23.25" customHeight="1" thickBot="1" x14ac:dyDescent="0.25">
      <c r="B142" s="1079"/>
      <c r="C142" s="1071" t="s">
        <v>422</v>
      </c>
      <c r="D142" s="1072"/>
      <c r="E142" s="914"/>
      <c r="F142" s="915">
        <f>'③-2収益'!$T$80</f>
        <v>0</v>
      </c>
      <c r="G142" s="915">
        <f>'③-2収益'!$T$80</f>
        <v>0</v>
      </c>
      <c r="H142" s="915">
        <f>'③-2収益'!$T$80</f>
        <v>0</v>
      </c>
      <c r="I142" s="915">
        <f>'③-2収益'!$T$80</f>
        <v>0</v>
      </c>
      <c r="J142" s="915">
        <f>'③-2収益'!$T$80</f>
        <v>0</v>
      </c>
      <c r="K142" s="915">
        <f>'③-2収益'!$T$80</f>
        <v>0</v>
      </c>
      <c r="L142" s="915">
        <f>'③-2収益'!$T$80</f>
        <v>0</v>
      </c>
      <c r="M142" s="915">
        <f>'③-2収益'!$T$80</f>
        <v>0</v>
      </c>
      <c r="N142" s="915">
        <f>'③-2収益'!$T$80</f>
        <v>0</v>
      </c>
      <c r="O142" s="915">
        <f>'③-2収益'!$T$80</f>
        <v>0</v>
      </c>
      <c r="P142" s="916">
        <f>'③-2収益'!$T$80</f>
        <v>0</v>
      </c>
      <c r="Q142" s="917">
        <f>'③-2収益'!$T$80</f>
        <v>0</v>
      </c>
    </row>
    <row r="143" spans="2:17" ht="23.25" customHeight="1" thickTop="1" thickBot="1" x14ac:dyDescent="0.25">
      <c r="B143" s="1080"/>
      <c r="C143" s="1073" t="s">
        <v>2</v>
      </c>
      <c r="D143" s="1074"/>
      <c r="E143" s="918"/>
      <c r="F143" s="905">
        <f>TRUNC(F141*F142)</f>
        <v>0</v>
      </c>
      <c r="G143" s="905">
        <f t="shared" ref="G143:O143" si="75">TRUNC(G141*G142)</f>
        <v>0</v>
      </c>
      <c r="H143" s="905">
        <f t="shared" si="75"/>
        <v>0</v>
      </c>
      <c r="I143" s="905">
        <f t="shared" si="75"/>
        <v>0</v>
      </c>
      <c r="J143" s="905">
        <f t="shared" si="75"/>
        <v>0</v>
      </c>
      <c r="K143" s="905">
        <f t="shared" si="75"/>
        <v>0</v>
      </c>
      <c r="L143" s="905">
        <f t="shared" si="75"/>
        <v>0</v>
      </c>
      <c r="M143" s="905">
        <f t="shared" si="75"/>
        <v>0</v>
      </c>
      <c r="N143" s="905">
        <f t="shared" si="75"/>
        <v>0</v>
      </c>
      <c r="O143" s="905">
        <f t="shared" si="75"/>
        <v>0</v>
      </c>
      <c r="P143" s="919">
        <f>TRUNC(P141*P142)</f>
        <v>0</v>
      </c>
      <c r="Q143" s="908">
        <f>TRUNC(Q141*Q142)</f>
        <v>0</v>
      </c>
    </row>
    <row r="144" spans="2:17" ht="23.25" customHeight="1" x14ac:dyDescent="0.2">
      <c r="B144" s="1078" t="s">
        <v>165</v>
      </c>
      <c r="C144" s="1081" t="s">
        <v>12</v>
      </c>
      <c r="D144" s="1082"/>
      <c r="E144" s="953"/>
      <c r="F144" s="952">
        <f>TRUNC(F139*$P$144)</f>
        <v>0</v>
      </c>
      <c r="G144" s="952">
        <f t="shared" ref="G144:O144" si="76">TRUNC(G139*$P$144)</f>
        <v>0</v>
      </c>
      <c r="H144" s="952">
        <f t="shared" si="76"/>
        <v>0</v>
      </c>
      <c r="I144" s="952">
        <f t="shared" si="76"/>
        <v>0</v>
      </c>
      <c r="J144" s="952">
        <f t="shared" si="76"/>
        <v>0</v>
      </c>
      <c r="K144" s="952">
        <f t="shared" si="76"/>
        <v>0</v>
      </c>
      <c r="L144" s="952">
        <f t="shared" si="76"/>
        <v>0</v>
      </c>
      <c r="M144" s="952">
        <f t="shared" si="76"/>
        <v>0</v>
      </c>
      <c r="N144" s="952">
        <f t="shared" si="76"/>
        <v>0</v>
      </c>
      <c r="O144" s="952">
        <f t="shared" si="76"/>
        <v>0</v>
      </c>
      <c r="P144" s="922">
        <f>ROUNDUP(Q144/10,0)</f>
        <v>0</v>
      </c>
      <c r="Q144" s="923">
        <f>'③-2収益'!D77</f>
        <v>0</v>
      </c>
    </row>
    <row r="145" spans="2:17" ht="23.25" customHeight="1" x14ac:dyDescent="0.2">
      <c r="B145" s="1079"/>
      <c r="C145" s="1067" t="s">
        <v>13</v>
      </c>
      <c r="D145" s="1068"/>
      <c r="E145" s="954"/>
      <c r="F145" s="911">
        <f>TRUNC(F139*$P$145)</f>
        <v>0</v>
      </c>
      <c r="G145" s="911">
        <f t="shared" ref="G145:O145" si="77">TRUNC(G139*$P$145)</f>
        <v>0</v>
      </c>
      <c r="H145" s="911">
        <f t="shared" si="77"/>
        <v>0</v>
      </c>
      <c r="I145" s="911">
        <f t="shared" si="77"/>
        <v>0</v>
      </c>
      <c r="J145" s="911">
        <f t="shared" si="77"/>
        <v>0</v>
      </c>
      <c r="K145" s="911">
        <f t="shared" si="77"/>
        <v>0</v>
      </c>
      <c r="L145" s="911">
        <f t="shared" si="77"/>
        <v>0</v>
      </c>
      <c r="M145" s="911">
        <f t="shared" si="77"/>
        <v>0</v>
      </c>
      <c r="N145" s="911">
        <f t="shared" si="77"/>
        <v>0</v>
      </c>
      <c r="O145" s="911">
        <f t="shared" si="77"/>
        <v>0</v>
      </c>
      <c r="P145" s="912">
        <f>ROUNDUP(Q145/10,0)</f>
        <v>0</v>
      </c>
      <c r="Q145" s="913">
        <f>'③-2収益'!D78</f>
        <v>0</v>
      </c>
    </row>
    <row r="146" spans="2:17" ht="23.25" customHeight="1" x14ac:dyDescent="0.2">
      <c r="B146" s="1079"/>
      <c r="C146" s="1067" t="s">
        <v>14</v>
      </c>
      <c r="D146" s="1068"/>
      <c r="E146" s="954"/>
      <c r="F146" s="911">
        <f>TRUNC(F139*$P$146)</f>
        <v>0</v>
      </c>
      <c r="G146" s="911">
        <f t="shared" ref="G146:O146" si="78">TRUNC(G139*$P$146)</f>
        <v>0</v>
      </c>
      <c r="H146" s="911">
        <f t="shared" si="78"/>
        <v>0</v>
      </c>
      <c r="I146" s="911">
        <f t="shared" si="78"/>
        <v>0</v>
      </c>
      <c r="J146" s="911">
        <f t="shared" si="78"/>
        <v>0</v>
      </c>
      <c r="K146" s="911">
        <f t="shared" si="78"/>
        <v>0</v>
      </c>
      <c r="L146" s="911">
        <f t="shared" si="78"/>
        <v>0</v>
      </c>
      <c r="M146" s="911">
        <f t="shared" si="78"/>
        <v>0</v>
      </c>
      <c r="N146" s="911">
        <f t="shared" si="78"/>
        <v>0</v>
      </c>
      <c r="O146" s="911">
        <f t="shared" si="78"/>
        <v>0</v>
      </c>
      <c r="P146" s="912">
        <f t="shared" ref="P146:P158" si="79">ROUNDUP(Q146/10,0)</f>
        <v>0</v>
      </c>
      <c r="Q146" s="913">
        <f>'③-2収益'!D79</f>
        <v>0</v>
      </c>
    </row>
    <row r="147" spans="2:17" ht="23.25" customHeight="1" x14ac:dyDescent="0.2">
      <c r="B147" s="1079"/>
      <c r="C147" s="1067" t="s">
        <v>87</v>
      </c>
      <c r="D147" s="1068"/>
      <c r="E147" s="954"/>
      <c r="F147" s="911">
        <f>TRUNC(F139*$P$147)</f>
        <v>0</v>
      </c>
      <c r="G147" s="911">
        <f t="shared" ref="G147:O147" si="80">TRUNC(G139*$P$147)</f>
        <v>0</v>
      </c>
      <c r="H147" s="911">
        <f t="shared" si="80"/>
        <v>0</v>
      </c>
      <c r="I147" s="911">
        <f t="shared" si="80"/>
        <v>0</v>
      </c>
      <c r="J147" s="911">
        <f t="shared" si="80"/>
        <v>0</v>
      </c>
      <c r="K147" s="911">
        <f t="shared" si="80"/>
        <v>0</v>
      </c>
      <c r="L147" s="911">
        <f t="shared" si="80"/>
        <v>0</v>
      </c>
      <c r="M147" s="911">
        <f t="shared" si="80"/>
        <v>0</v>
      </c>
      <c r="N147" s="911">
        <f t="shared" si="80"/>
        <v>0</v>
      </c>
      <c r="O147" s="911">
        <f t="shared" si="80"/>
        <v>0</v>
      </c>
      <c r="P147" s="912">
        <f t="shared" si="79"/>
        <v>0</v>
      </c>
      <c r="Q147" s="913">
        <f>'③-2収益'!D80</f>
        <v>0</v>
      </c>
    </row>
    <row r="148" spans="2:17" ht="23.25" customHeight="1" x14ac:dyDescent="0.2">
      <c r="B148" s="1079"/>
      <c r="C148" s="1067" t="s">
        <v>88</v>
      </c>
      <c r="D148" s="1068"/>
      <c r="E148" s="954"/>
      <c r="F148" s="911">
        <f>TRUNC(F139*$P$148)</f>
        <v>0</v>
      </c>
      <c r="G148" s="911">
        <f t="shared" ref="G148:O148" si="81">TRUNC(G139*$P$148)</f>
        <v>0</v>
      </c>
      <c r="H148" s="911">
        <f t="shared" si="81"/>
        <v>0</v>
      </c>
      <c r="I148" s="911">
        <f t="shared" si="81"/>
        <v>0</v>
      </c>
      <c r="J148" s="911">
        <f t="shared" si="81"/>
        <v>0</v>
      </c>
      <c r="K148" s="911">
        <f t="shared" si="81"/>
        <v>0</v>
      </c>
      <c r="L148" s="911">
        <f t="shared" si="81"/>
        <v>0</v>
      </c>
      <c r="M148" s="911">
        <f t="shared" si="81"/>
        <v>0</v>
      </c>
      <c r="N148" s="911">
        <f t="shared" si="81"/>
        <v>0</v>
      </c>
      <c r="O148" s="911">
        <f t="shared" si="81"/>
        <v>0</v>
      </c>
      <c r="P148" s="912">
        <f t="shared" si="79"/>
        <v>0</v>
      </c>
      <c r="Q148" s="913">
        <f>'③-2収益'!D81</f>
        <v>0</v>
      </c>
    </row>
    <row r="149" spans="2:17" ht="23.25" customHeight="1" x14ac:dyDescent="0.2">
      <c r="B149" s="1079"/>
      <c r="C149" s="1069" t="s">
        <v>15</v>
      </c>
      <c r="D149" s="1070"/>
      <c r="E149" s="954"/>
      <c r="F149" s="911">
        <f>TRUNC(F139*$P$149)</f>
        <v>0</v>
      </c>
      <c r="G149" s="911">
        <f t="shared" ref="G149:O149" si="82">TRUNC(G139*$P$149)</f>
        <v>0</v>
      </c>
      <c r="H149" s="911">
        <f t="shared" si="82"/>
        <v>0</v>
      </c>
      <c r="I149" s="911">
        <f t="shared" si="82"/>
        <v>0</v>
      </c>
      <c r="J149" s="911">
        <f t="shared" si="82"/>
        <v>0</v>
      </c>
      <c r="K149" s="911">
        <f t="shared" si="82"/>
        <v>0</v>
      </c>
      <c r="L149" s="911">
        <f t="shared" si="82"/>
        <v>0</v>
      </c>
      <c r="M149" s="911">
        <f t="shared" si="82"/>
        <v>0</v>
      </c>
      <c r="N149" s="911">
        <f t="shared" si="82"/>
        <v>0</v>
      </c>
      <c r="O149" s="911">
        <f t="shared" si="82"/>
        <v>0</v>
      </c>
      <c r="P149" s="912">
        <f t="shared" si="79"/>
        <v>0</v>
      </c>
      <c r="Q149" s="913">
        <f>'③-2収益'!D82</f>
        <v>0</v>
      </c>
    </row>
    <row r="150" spans="2:17" ht="23.25" customHeight="1" x14ac:dyDescent="0.2">
      <c r="B150" s="1079"/>
      <c r="C150" s="1067" t="s">
        <v>114</v>
      </c>
      <c r="D150" s="1068"/>
      <c r="E150" s="954"/>
      <c r="F150" s="911">
        <f>TRUNC(F139*$P$150)</f>
        <v>0</v>
      </c>
      <c r="G150" s="911">
        <f t="shared" ref="G150:O150" si="83">TRUNC(G139*$P$150)</f>
        <v>0</v>
      </c>
      <c r="H150" s="911">
        <f t="shared" si="83"/>
        <v>0</v>
      </c>
      <c r="I150" s="911">
        <f t="shared" si="83"/>
        <v>0</v>
      </c>
      <c r="J150" s="911">
        <f t="shared" si="83"/>
        <v>0</v>
      </c>
      <c r="K150" s="911">
        <f t="shared" si="83"/>
        <v>0</v>
      </c>
      <c r="L150" s="911">
        <f t="shared" si="83"/>
        <v>0</v>
      </c>
      <c r="M150" s="911">
        <f t="shared" si="83"/>
        <v>0</v>
      </c>
      <c r="N150" s="911">
        <f t="shared" si="83"/>
        <v>0</v>
      </c>
      <c r="O150" s="911">
        <f t="shared" si="83"/>
        <v>0</v>
      </c>
      <c r="P150" s="912">
        <f t="shared" si="79"/>
        <v>0</v>
      </c>
      <c r="Q150" s="913">
        <f>'③-2収益'!D83</f>
        <v>0</v>
      </c>
    </row>
    <row r="151" spans="2:17" ht="23.25" customHeight="1" x14ac:dyDescent="0.2">
      <c r="B151" s="1079"/>
      <c r="C151" s="77"/>
      <c r="D151" s="78" t="s">
        <v>16</v>
      </c>
      <c r="E151" s="954"/>
      <c r="F151" s="925"/>
      <c r="G151" s="925"/>
      <c r="H151" s="925"/>
      <c r="I151" s="925"/>
      <c r="J151" s="925"/>
      <c r="K151" s="925"/>
      <c r="L151" s="925"/>
      <c r="M151" s="925"/>
      <c r="N151" s="925"/>
      <c r="O151" s="925"/>
      <c r="P151" s="926"/>
      <c r="Q151" s="927"/>
    </row>
    <row r="152" spans="2:17" ht="23.25" customHeight="1" x14ac:dyDescent="0.2">
      <c r="B152" s="1079"/>
      <c r="C152" s="77" t="s">
        <v>90</v>
      </c>
      <c r="D152" s="79" t="s">
        <v>17</v>
      </c>
      <c r="E152" s="954"/>
      <c r="F152" s="925"/>
      <c r="G152" s="925"/>
      <c r="H152" s="925"/>
      <c r="I152" s="925"/>
      <c r="J152" s="925"/>
      <c r="K152" s="925"/>
      <c r="L152" s="925"/>
      <c r="M152" s="925"/>
      <c r="N152" s="925"/>
      <c r="O152" s="925"/>
      <c r="P152" s="926"/>
      <c r="Q152" s="927"/>
    </row>
    <row r="153" spans="2:17" ht="23.25" customHeight="1" x14ac:dyDescent="0.2">
      <c r="B153" s="1079"/>
      <c r="C153" s="69"/>
      <c r="D153" s="79" t="s">
        <v>91</v>
      </c>
      <c r="E153" s="954"/>
      <c r="F153" s="925"/>
      <c r="G153" s="925"/>
      <c r="H153" s="925"/>
      <c r="I153" s="925"/>
      <c r="J153" s="925"/>
      <c r="K153" s="925"/>
      <c r="L153" s="925"/>
      <c r="M153" s="925"/>
      <c r="N153" s="925"/>
      <c r="O153" s="925"/>
      <c r="P153" s="926"/>
      <c r="Q153" s="927"/>
    </row>
    <row r="154" spans="2:17" ht="23.25" customHeight="1" x14ac:dyDescent="0.2">
      <c r="B154" s="1079"/>
      <c r="C154" s="1067" t="s">
        <v>63</v>
      </c>
      <c r="D154" s="1068"/>
      <c r="E154" s="954"/>
      <c r="F154" s="925"/>
      <c r="G154" s="925"/>
      <c r="H154" s="925"/>
      <c r="I154" s="925"/>
      <c r="J154" s="925"/>
      <c r="K154" s="925"/>
      <c r="L154" s="925"/>
      <c r="M154" s="925"/>
      <c r="N154" s="925"/>
      <c r="O154" s="925"/>
      <c r="P154" s="926"/>
      <c r="Q154" s="927"/>
    </row>
    <row r="155" spans="2:17" ht="23.25" customHeight="1" x14ac:dyDescent="0.2">
      <c r="B155" s="1079"/>
      <c r="C155" s="1067" t="s">
        <v>92</v>
      </c>
      <c r="D155" s="1068"/>
      <c r="E155" s="954"/>
      <c r="F155" s="925"/>
      <c r="G155" s="925"/>
      <c r="H155" s="925"/>
      <c r="I155" s="925"/>
      <c r="J155" s="925"/>
      <c r="K155" s="925"/>
      <c r="L155" s="925"/>
      <c r="M155" s="925"/>
      <c r="N155" s="925"/>
      <c r="O155" s="925"/>
      <c r="P155" s="926"/>
      <c r="Q155" s="927"/>
    </row>
    <row r="156" spans="2:17" ht="23.25" customHeight="1" x14ac:dyDescent="0.2">
      <c r="B156" s="1079"/>
      <c r="C156" s="80"/>
      <c r="D156" s="79" t="s">
        <v>18</v>
      </c>
      <c r="E156" s="954"/>
      <c r="F156" s="911">
        <f>TRUNC(F139*$P$156)</f>
        <v>0</v>
      </c>
      <c r="G156" s="911">
        <f t="shared" ref="G156:O156" si="84">TRUNC(G139*$P$156)</f>
        <v>0</v>
      </c>
      <c r="H156" s="911">
        <f t="shared" si="84"/>
        <v>0</v>
      </c>
      <c r="I156" s="911">
        <f t="shared" si="84"/>
        <v>0</v>
      </c>
      <c r="J156" s="911">
        <f t="shared" si="84"/>
        <v>0</v>
      </c>
      <c r="K156" s="911">
        <f t="shared" si="84"/>
        <v>0</v>
      </c>
      <c r="L156" s="911">
        <f t="shared" si="84"/>
        <v>0</v>
      </c>
      <c r="M156" s="911">
        <f t="shared" si="84"/>
        <v>0</v>
      </c>
      <c r="N156" s="911">
        <f t="shared" si="84"/>
        <v>0</v>
      </c>
      <c r="O156" s="911">
        <f t="shared" si="84"/>
        <v>0</v>
      </c>
      <c r="P156" s="912">
        <f t="shared" si="79"/>
        <v>0</v>
      </c>
      <c r="Q156" s="913">
        <f>'③-2収益'!D90</f>
        <v>0</v>
      </c>
    </row>
    <row r="157" spans="2:17" ht="23.25" customHeight="1" x14ac:dyDescent="0.2">
      <c r="B157" s="1079"/>
      <c r="C157" s="77" t="s">
        <v>93</v>
      </c>
      <c r="D157" s="78" t="s">
        <v>94</v>
      </c>
      <c r="E157" s="954"/>
      <c r="F157" s="911">
        <f>TRUNC(F139*$P$157)</f>
        <v>0</v>
      </c>
      <c r="G157" s="911">
        <f t="shared" ref="G157:O157" si="85">TRUNC(G139*$P$157)</f>
        <v>0</v>
      </c>
      <c r="H157" s="911">
        <f t="shared" si="85"/>
        <v>0</v>
      </c>
      <c r="I157" s="911">
        <f t="shared" si="85"/>
        <v>0</v>
      </c>
      <c r="J157" s="911">
        <f t="shared" si="85"/>
        <v>0</v>
      </c>
      <c r="K157" s="911">
        <f t="shared" si="85"/>
        <v>0</v>
      </c>
      <c r="L157" s="911">
        <f t="shared" si="85"/>
        <v>0</v>
      </c>
      <c r="M157" s="911">
        <f t="shared" si="85"/>
        <v>0</v>
      </c>
      <c r="N157" s="911">
        <f t="shared" si="85"/>
        <v>0</v>
      </c>
      <c r="O157" s="911">
        <f t="shared" si="85"/>
        <v>0</v>
      </c>
      <c r="P157" s="912">
        <f t="shared" si="79"/>
        <v>0</v>
      </c>
      <c r="Q157" s="913">
        <f>'③-2収益'!D91</f>
        <v>0</v>
      </c>
    </row>
    <row r="158" spans="2:17" ht="23.25" customHeight="1" x14ac:dyDescent="0.2">
      <c r="B158" s="1079"/>
      <c r="C158" s="69"/>
      <c r="D158" s="78" t="s">
        <v>95</v>
      </c>
      <c r="E158" s="954"/>
      <c r="F158" s="911">
        <f>TRUNC(F139*$P$158)</f>
        <v>0</v>
      </c>
      <c r="G158" s="911">
        <f t="shared" ref="G158:O158" si="86">TRUNC(G139*$P$158)</f>
        <v>0</v>
      </c>
      <c r="H158" s="911">
        <f t="shared" si="86"/>
        <v>0</v>
      </c>
      <c r="I158" s="911">
        <f t="shared" si="86"/>
        <v>0</v>
      </c>
      <c r="J158" s="911">
        <f t="shared" si="86"/>
        <v>0</v>
      </c>
      <c r="K158" s="911">
        <f t="shared" si="86"/>
        <v>0</v>
      </c>
      <c r="L158" s="911">
        <f t="shared" si="86"/>
        <v>0</v>
      </c>
      <c r="M158" s="911">
        <f t="shared" si="86"/>
        <v>0</v>
      </c>
      <c r="N158" s="911">
        <f t="shared" si="86"/>
        <v>0</v>
      </c>
      <c r="O158" s="911">
        <f t="shared" si="86"/>
        <v>0</v>
      </c>
      <c r="P158" s="912">
        <f t="shared" si="79"/>
        <v>0</v>
      </c>
      <c r="Q158" s="913">
        <f>'③-2収益'!D92</f>
        <v>0</v>
      </c>
    </row>
    <row r="159" spans="2:17" ht="23.25" customHeight="1" x14ac:dyDescent="0.2">
      <c r="B159" s="1079"/>
      <c r="C159" s="1067" t="s">
        <v>50</v>
      </c>
      <c r="D159" s="1068"/>
      <c r="E159" s="951"/>
      <c r="F159" s="928" t="s">
        <v>116</v>
      </c>
      <c r="G159" s="928" t="s">
        <v>116</v>
      </c>
      <c r="H159" s="928" t="s">
        <v>116</v>
      </c>
      <c r="I159" s="928" t="s">
        <v>116</v>
      </c>
      <c r="J159" s="928" t="s">
        <v>116</v>
      </c>
      <c r="K159" s="928" t="s">
        <v>116</v>
      </c>
      <c r="L159" s="928" t="s">
        <v>116</v>
      </c>
      <c r="M159" s="928" t="s">
        <v>116</v>
      </c>
      <c r="N159" s="928" t="s">
        <v>116</v>
      </c>
      <c r="O159" s="929" t="s">
        <v>116</v>
      </c>
      <c r="P159" s="930" t="s">
        <v>116</v>
      </c>
      <c r="Q159" s="931" t="s">
        <v>116</v>
      </c>
    </row>
    <row r="160" spans="2:17" ht="23.25" customHeight="1" thickBot="1" x14ac:dyDescent="0.25">
      <c r="B160" s="1079"/>
      <c r="C160" s="1071" t="s">
        <v>67</v>
      </c>
      <c r="D160" s="1072"/>
      <c r="E160" s="914"/>
      <c r="F160" s="933"/>
      <c r="G160" s="933"/>
      <c r="H160" s="933"/>
      <c r="I160" s="933"/>
      <c r="J160" s="933"/>
      <c r="K160" s="933"/>
      <c r="L160" s="933"/>
      <c r="M160" s="933"/>
      <c r="N160" s="933"/>
      <c r="O160" s="942"/>
      <c r="P160" s="934"/>
      <c r="Q160" s="935"/>
    </row>
    <row r="161" spans="2:17" ht="23.25" customHeight="1" thickTop="1" thickBot="1" x14ac:dyDescent="0.25">
      <c r="B161" s="1080"/>
      <c r="C161" s="1073" t="s">
        <v>96</v>
      </c>
      <c r="D161" s="1074"/>
      <c r="E161" s="904">
        <f t="shared" ref="E161:O161" si="87">SUM(E144:E160)</f>
        <v>0</v>
      </c>
      <c r="F161" s="905">
        <f t="shared" si="87"/>
        <v>0</v>
      </c>
      <c r="G161" s="905">
        <f t="shared" si="87"/>
        <v>0</v>
      </c>
      <c r="H161" s="905">
        <f t="shared" si="87"/>
        <v>0</v>
      </c>
      <c r="I161" s="905">
        <f t="shared" si="87"/>
        <v>0</v>
      </c>
      <c r="J161" s="905">
        <f t="shared" si="87"/>
        <v>0</v>
      </c>
      <c r="K161" s="905">
        <f t="shared" si="87"/>
        <v>0</v>
      </c>
      <c r="L161" s="905">
        <f t="shared" si="87"/>
        <v>0</v>
      </c>
      <c r="M161" s="905">
        <f t="shared" si="87"/>
        <v>0</v>
      </c>
      <c r="N161" s="905">
        <f t="shared" si="87"/>
        <v>0</v>
      </c>
      <c r="O161" s="936">
        <f t="shared" si="87"/>
        <v>0</v>
      </c>
      <c r="P161" s="937">
        <f>ROUNDUP(Q161/10,0)</f>
        <v>0</v>
      </c>
      <c r="Q161" s="908">
        <f>SUM(Q144:Q158)</f>
        <v>0</v>
      </c>
    </row>
    <row r="162" spans="2:17" ht="23.25" customHeight="1" thickBot="1" x14ac:dyDescent="0.25">
      <c r="B162" s="1075" t="s">
        <v>19</v>
      </c>
      <c r="C162" s="1076"/>
      <c r="D162" s="1077"/>
      <c r="E162" s="904">
        <f t="shared" ref="E162:O162" si="88">E143-E161</f>
        <v>0</v>
      </c>
      <c r="F162" s="905">
        <f t="shared" si="88"/>
        <v>0</v>
      </c>
      <c r="G162" s="905">
        <f t="shared" si="88"/>
        <v>0</v>
      </c>
      <c r="H162" s="905">
        <f t="shared" si="88"/>
        <v>0</v>
      </c>
      <c r="I162" s="905">
        <f t="shared" si="88"/>
        <v>0</v>
      </c>
      <c r="J162" s="905">
        <f t="shared" si="88"/>
        <v>0</v>
      </c>
      <c r="K162" s="905">
        <f t="shared" si="88"/>
        <v>0</v>
      </c>
      <c r="L162" s="905">
        <f t="shared" si="88"/>
        <v>0</v>
      </c>
      <c r="M162" s="905">
        <f t="shared" si="88"/>
        <v>0</v>
      </c>
      <c r="N162" s="905">
        <f t="shared" si="88"/>
        <v>0</v>
      </c>
      <c r="O162" s="905">
        <f t="shared" si="88"/>
        <v>0</v>
      </c>
      <c r="P162" s="906">
        <f>ROUNDUP(Q162/10,0)</f>
        <v>0</v>
      </c>
      <c r="Q162" s="907">
        <f>Q143-Q161</f>
        <v>0</v>
      </c>
    </row>
    <row r="163" spans="2:17" ht="22.65" customHeight="1" x14ac:dyDescent="0.2">
      <c r="J163" s="899" t="s">
        <v>460</v>
      </c>
    </row>
  </sheetData>
  <mergeCells count="129">
    <mergeCell ref="B108:D108"/>
    <mergeCell ref="C51:D51"/>
    <mergeCell ref="C52:D52"/>
    <mergeCell ref="C78:D78"/>
    <mergeCell ref="C79:D79"/>
    <mergeCell ref="C105:D105"/>
    <mergeCell ref="C106:D106"/>
    <mergeCell ref="B58:B62"/>
    <mergeCell ref="B63:B80"/>
    <mergeCell ref="C58:D58"/>
    <mergeCell ref="B54:D54"/>
    <mergeCell ref="C60:D60"/>
    <mergeCell ref="C53:D53"/>
    <mergeCell ref="B36:B53"/>
    <mergeCell ref="C36:D36"/>
    <mergeCell ref="C37:D37"/>
    <mergeCell ref="C41:D41"/>
    <mergeCell ref="C92:D92"/>
    <mergeCell ref="C101:D101"/>
    <mergeCell ref="C107:D107"/>
    <mergeCell ref="C96:D96"/>
    <mergeCell ref="C100:D100"/>
    <mergeCell ref="B90:B107"/>
    <mergeCell ref="C91:D91"/>
    <mergeCell ref="B4:B8"/>
    <mergeCell ref="B85:B89"/>
    <mergeCell ref="C15:D15"/>
    <mergeCell ref="C42:D42"/>
    <mergeCell ref="B27:D27"/>
    <mergeCell ref="B9:B26"/>
    <mergeCell ref="C59:D59"/>
    <mergeCell ref="C40:D40"/>
    <mergeCell ref="B81:D81"/>
    <mergeCell ref="C80:D80"/>
    <mergeCell ref="C46:D46"/>
    <mergeCell ref="C34:D34"/>
    <mergeCell ref="C30:D30"/>
    <mergeCell ref="C31:D31"/>
    <mergeCell ref="C32:D32"/>
    <mergeCell ref="C47:D47"/>
    <mergeCell ref="C38:D38"/>
    <mergeCell ref="C39:D39"/>
    <mergeCell ref="B31:B35"/>
    <mergeCell ref="C35:D35"/>
    <mergeCell ref="C33:D33"/>
    <mergeCell ref="E2:F2"/>
    <mergeCell ref="E56:F56"/>
    <mergeCell ref="C64:D64"/>
    <mergeCell ref="C65:D65"/>
    <mergeCell ref="C57:D57"/>
    <mergeCell ref="C93:D93"/>
    <mergeCell ref="C84:D84"/>
    <mergeCell ref="C85:D85"/>
    <mergeCell ref="C86:D86"/>
    <mergeCell ref="C68:D68"/>
    <mergeCell ref="C69:D69"/>
    <mergeCell ref="C73:D73"/>
    <mergeCell ref="C74:D74"/>
    <mergeCell ref="C9:D9"/>
    <mergeCell ref="C10:D10"/>
    <mergeCell ref="C11:D11"/>
    <mergeCell ref="C26:D26"/>
    <mergeCell ref="C61:D61"/>
    <mergeCell ref="C62:D62"/>
    <mergeCell ref="C63:D63"/>
    <mergeCell ref="C66:D66"/>
    <mergeCell ref="C67:D67"/>
    <mergeCell ref="C87:D87"/>
    <mergeCell ref="C90:D90"/>
    <mergeCell ref="C95:D95"/>
    <mergeCell ref="C88:D88"/>
    <mergeCell ref="C89:D89"/>
    <mergeCell ref="C94:D94"/>
    <mergeCell ref="C3:D3"/>
    <mergeCell ref="C13:D13"/>
    <mergeCell ref="C14:D14"/>
    <mergeCell ref="C19:D19"/>
    <mergeCell ref="C24:D24"/>
    <mergeCell ref="C25:D25"/>
    <mergeCell ref="C8:D8"/>
    <mergeCell ref="C4:D4"/>
    <mergeCell ref="C5:D5"/>
    <mergeCell ref="C6:D6"/>
    <mergeCell ref="C7:D7"/>
    <mergeCell ref="C12:D12"/>
    <mergeCell ref="C20:D20"/>
    <mergeCell ref="E110:F110"/>
    <mergeCell ref="C111:D111"/>
    <mergeCell ref="C143:D143"/>
    <mergeCell ref="C132:D132"/>
    <mergeCell ref="C133:D133"/>
    <mergeCell ref="C134:D134"/>
    <mergeCell ref="B135:D135"/>
    <mergeCell ref="B117:B134"/>
    <mergeCell ref="C117:D117"/>
    <mergeCell ref="C121:D121"/>
    <mergeCell ref="B112:B116"/>
    <mergeCell ref="C112:D112"/>
    <mergeCell ref="C113:D113"/>
    <mergeCell ref="C114:D114"/>
    <mergeCell ref="C115:D115"/>
    <mergeCell ref="C116:D116"/>
    <mergeCell ref="C138:D138"/>
    <mergeCell ref="B139:B143"/>
    <mergeCell ref="C139:D139"/>
    <mergeCell ref="C140:D140"/>
    <mergeCell ref="C141:D141"/>
    <mergeCell ref="C142:D142"/>
    <mergeCell ref="C118:D118"/>
    <mergeCell ref="C119:D119"/>
    <mergeCell ref="C120:D120"/>
    <mergeCell ref="C128:D128"/>
    <mergeCell ref="C122:D122"/>
    <mergeCell ref="C123:D123"/>
    <mergeCell ref="C127:D127"/>
    <mergeCell ref="C159:D159"/>
    <mergeCell ref="C160:D160"/>
    <mergeCell ref="C161:D161"/>
    <mergeCell ref="B162:D162"/>
    <mergeCell ref="B144:B161"/>
    <mergeCell ref="C144:D144"/>
    <mergeCell ref="C145:D145"/>
    <mergeCell ref="C146:D146"/>
    <mergeCell ref="C147:D147"/>
    <mergeCell ref="C148:D148"/>
    <mergeCell ref="C150:D150"/>
    <mergeCell ref="C154:D154"/>
    <mergeCell ref="C155:D155"/>
    <mergeCell ref="C149:D149"/>
  </mergeCells>
  <phoneticPr fontId="2"/>
  <printOptions horizontalCentered="1" verticalCentered="1"/>
  <pageMargins left="0.31496062992125984" right="0.19685039370078741" top="0.59055118110236227" bottom="0" header="0.51181102362204722" footer="0.51181102362204722"/>
  <pageSetup paperSize="9" scale="86" orientation="landscape" cellComments="asDisplayed" r:id="rId1"/>
  <headerFooter alignWithMargins="0"/>
  <rowBreaks count="5" manualBreakCount="5">
    <brk id="28" max="16383" man="1"/>
    <brk id="55" max="16383" man="1"/>
    <brk id="82" min="1" max="16" man="1"/>
    <brk id="109" min="1" max="16" man="1"/>
    <brk id="136" min="1" max="16"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224"/>
  <sheetViews>
    <sheetView showGridLines="0" zoomScale="70" zoomScaleNormal="70" zoomScaleSheetLayoutView="90" workbookViewId="0">
      <selection activeCell="T96" sqref="T96:Z99"/>
    </sheetView>
  </sheetViews>
  <sheetFormatPr defaultRowHeight="13.2" x14ac:dyDescent="0.2"/>
  <cols>
    <col min="1" max="1" width="3.6640625" customWidth="1"/>
    <col min="2" max="2" width="4.6640625" customWidth="1"/>
    <col min="3" max="3" width="10.109375" customWidth="1"/>
    <col min="4" max="4" width="11.109375" bestFit="1" customWidth="1"/>
    <col min="5" max="5" width="9.109375" bestFit="1" customWidth="1"/>
    <col min="6" max="6" width="6.6640625" bestFit="1" customWidth="1"/>
    <col min="7" max="8" width="7.6640625" customWidth="1"/>
    <col min="9" max="10" width="5.6640625" customWidth="1"/>
    <col min="11" max="11" width="3" customWidth="1"/>
    <col min="12" max="12" width="5.6640625" customWidth="1"/>
    <col min="13" max="13" width="6.88671875" customWidth="1"/>
    <col min="14" max="14" width="7.109375" customWidth="1"/>
    <col min="15" max="15" width="6.6640625" customWidth="1"/>
    <col min="16" max="16" width="7.109375" customWidth="1"/>
    <col min="17" max="17" width="5.44140625" customWidth="1"/>
    <col min="18" max="18" width="6.44140625" customWidth="1"/>
    <col min="19" max="19" width="9.109375" customWidth="1"/>
    <col min="20" max="20" width="11.44140625" bestFit="1" customWidth="1"/>
    <col min="21" max="21" width="5.6640625" customWidth="1"/>
    <col min="22" max="22" width="5.77734375" customWidth="1"/>
    <col min="23" max="23" width="4.6640625" customWidth="1"/>
    <col min="24" max="24" width="6.77734375" customWidth="1"/>
    <col min="25" max="25" width="4.6640625" customWidth="1"/>
    <col min="26" max="26" width="6.44140625" customWidth="1"/>
    <col min="27" max="27" width="11.109375" bestFit="1" customWidth="1"/>
  </cols>
  <sheetData>
    <row r="1" spans="1:27" ht="20.100000000000001" customHeight="1" x14ac:dyDescent="0.2">
      <c r="A1" s="419">
        <v>1</v>
      </c>
      <c r="B1" s="1242">
        <f>②収支!C3</f>
        <v>0</v>
      </c>
      <c r="C1" s="1243"/>
      <c r="D1" s="1243"/>
      <c r="E1" s="420"/>
      <c r="F1" s="1226" t="s">
        <v>209</v>
      </c>
      <c r="G1" s="1227"/>
      <c r="H1" s="1227"/>
      <c r="I1" s="1227"/>
      <c r="J1" s="1227"/>
      <c r="K1" s="1227"/>
      <c r="L1" s="1227"/>
      <c r="M1" s="1227"/>
      <c r="N1" s="1227"/>
      <c r="O1" s="337"/>
      <c r="P1" s="337"/>
      <c r="Q1" s="337"/>
      <c r="R1" s="421"/>
      <c r="S1" s="337"/>
      <c r="T1" s="337"/>
      <c r="U1" s="337"/>
      <c r="V1" s="337"/>
      <c r="W1" s="337"/>
      <c r="X1" s="337"/>
      <c r="Y1" s="337"/>
      <c r="Z1" s="337"/>
      <c r="AA1" s="337"/>
    </row>
    <row r="2" spans="1:27" ht="20.100000000000001" customHeight="1" thickBot="1" x14ac:dyDescent="0.25">
      <c r="A2" s="422"/>
      <c r="B2" s="422"/>
      <c r="C2" s="422"/>
      <c r="D2" s="422"/>
      <c r="E2" s="422"/>
      <c r="F2" s="422"/>
      <c r="G2" s="422"/>
      <c r="H2" s="422"/>
      <c r="I2" s="422"/>
      <c r="J2" s="422"/>
      <c r="K2" s="422"/>
      <c r="L2" s="422"/>
      <c r="M2" s="422"/>
      <c r="N2" s="422"/>
      <c r="O2" s="422"/>
      <c r="P2" s="422"/>
      <c r="Q2" s="422"/>
      <c r="R2" s="422"/>
      <c r="S2" s="422"/>
      <c r="T2" s="422"/>
      <c r="U2" s="422"/>
      <c r="V2" s="422"/>
      <c r="W2" s="422"/>
      <c r="X2" s="422"/>
      <c r="Y2" s="422"/>
      <c r="Z2" s="422"/>
      <c r="AA2" s="422"/>
    </row>
    <row r="3" spans="1:27" ht="12.9" customHeight="1" x14ac:dyDescent="0.2">
      <c r="A3" s="1244" t="s">
        <v>220</v>
      </c>
      <c r="B3" s="1216"/>
      <c r="C3" s="1217"/>
      <c r="D3" s="340"/>
      <c r="E3" s="418" t="s">
        <v>221</v>
      </c>
      <c r="F3" s="843" t="s">
        <v>33</v>
      </c>
      <c r="G3" s="1245" t="s">
        <v>34</v>
      </c>
      <c r="H3" s="1216"/>
      <c r="I3" s="1216"/>
      <c r="J3" s="1220"/>
      <c r="K3" s="343" t="s">
        <v>35</v>
      </c>
      <c r="L3" s="345"/>
      <c r="M3" s="345"/>
      <c r="N3" s="345"/>
      <c r="O3" s="345"/>
      <c r="P3" s="345"/>
      <c r="Q3" s="345"/>
      <c r="R3" s="345"/>
      <c r="S3" s="345"/>
      <c r="T3" s="345"/>
      <c r="U3" s="345"/>
      <c r="V3" s="345"/>
      <c r="W3" s="345"/>
      <c r="X3" s="1100" t="s">
        <v>279</v>
      </c>
      <c r="Y3" s="1101"/>
      <c r="Z3" s="1101"/>
      <c r="AA3" s="1102"/>
    </row>
    <row r="4" spans="1:27" ht="12.9" customHeight="1" thickBot="1" x14ac:dyDescent="0.25">
      <c r="A4" s="1215"/>
      <c r="B4" s="1216"/>
      <c r="C4" s="1217"/>
      <c r="D4" s="340" t="s">
        <v>405</v>
      </c>
      <c r="E4" s="341" t="s">
        <v>222</v>
      </c>
      <c r="F4" s="342" t="s">
        <v>223</v>
      </c>
      <c r="G4" s="1216"/>
      <c r="H4" s="1216"/>
      <c r="I4" s="1216"/>
      <c r="J4" s="1220"/>
      <c r="K4" s="343"/>
      <c r="L4" s="344"/>
      <c r="M4" s="1115" t="s">
        <v>210</v>
      </c>
      <c r="N4" s="1116"/>
      <c r="O4" s="1115" t="s">
        <v>256</v>
      </c>
      <c r="P4" s="1115"/>
      <c r="Q4" s="1115" t="s">
        <v>257</v>
      </c>
      <c r="R4" s="1115"/>
      <c r="S4" s="345"/>
      <c r="T4" s="345"/>
      <c r="U4" s="345"/>
      <c r="V4" s="345"/>
      <c r="W4" s="345"/>
      <c r="X4" s="346" t="s">
        <v>280</v>
      </c>
      <c r="Y4" s="117"/>
      <c r="Z4" s="347" t="s">
        <v>36</v>
      </c>
      <c r="AA4" s="348">
        <f>+U10*Y4/100</f>
        <v>0</v>
      </c>
    </row>
    <row r="5" spans="1:27" ht="12.9" customHeight="1" thickBot="1" x14ac:dyDescent="0.25">
      <c r="A5" s="1215"/>
      <c r="B5" s="1216"/>
      <c r="C5" s="1217"/>
      <c r="D5" s="460"/>
      <c r="E5" s="341" t="s">
        <v>224</v>
      </c>
      <c r="F5" s="342" t="s">
        <v>225</v>
      </c>
      <c r="G5" s="1216"/>
      <c r="H5" s="1216"/>
      <c r="I5" s="1216"/>
      <c r="J5" s="1220"/>
      <c r="K5" s="349" t="s">
        <v>37</v>
      </c>
      <c r="L5" s="1126"/>
      <c r="M5" s="1126"/>
      <c r="N5" s="350" t="s">
        <v>38</v>
      </c>
      <c r="O5" s="118">
        <v>80</v>
      </c>
      <c r="P5" s="350" t="s">
        <v>328</v>
      </c>
      <c r="Q5" s="1127">
        <f>L5*O5/100</f>
        <v>0</v>
      </c>
      <c r="R5" s="1128"/>
      <c r="S5" s="1175" t="s">
        <v>39</v>
      </c>
      <c r="T5" s="1234"/>
      <c r="U5" s="480">
        <f>IF(AND(ISBLANK(O7:O10),ISBLANK(T7:T9)),"",7-(COUNTBLANK(O7:O10)+COUNTBLANK(T7:T9)))</f>
        <v>0</v>
      </c>
      <c r="V5" s="351" t="s">
        <v>40</v>
      </c>
      <c r="W5" s="352"/>
      <c r="X5" s="346" t="s">
        <v>426</v>
      </c>
      <c r="Y5" s="117"/>
      <c r="Z5" s="347" t="s">
        <v>36</v>
      </c>
      <c r="AA5" s="348">
        <f>+U10*Y5/100</f>
        <v>0</v>
      </c>
    </row>
    <row r="6" spans="1:27" ht="20.100000000000001" customHeight="1" thickBot="1" x14ac:dyDescent="0.25">
      <c r="A6" s="1221" t="s">
        <v>226</v>
      </c>
      <c r="B6" s="1222"/>
      <c r="C6" s="1223"/>
      <c r="D6" s="463">
        <f>U10</f>
        <v>0</v>
      </c>
      <c r="E6" s="842" t="e">
        <f>IF(D6="",0,D6/S10)</f>
        <v>#DIV/0!</v>
      </c>
      <c r="F6" s="834"/>
      <c r="G6" s="465"/>
      <c r="H6" s="465"/>
      <c r="I6" s="465"/>
      <c r="J6" s="466"/>
      <c r="K6" s="338" t="s">
        <v>258</v>
      </c>
      <c r="L6" s="453" t="s">
        <v>258</v>
      </c>
      <c r="M6" s="1113" t="s">
        <v>269</v>
      </c>
      <c r="N6" s="1114"/>
      <c r="O6" s="489" t="s">
        <v>41</v>
      </c>
      <c r="P6" s="1113" t="s">
        <v>415</v>
      </c>
      <c r="Q6" s="1176"/>
      <c r="R6" s="491" t="s">
        <v>42</v>
      </c>
      <c r="S6" s="490" t="s">
        <v>271</v>
      </c>
      <c r="T6" s="487" t="s">
        <v>41</v>
      </c>
      <c r="U6" s="1113" t="s">
        <v>285</v>
      </c>
      <c r="V6" s="1211"/>
      <c r="W6" s="345"/>
      <c r="X6" s="358" t="s">
        <v>281</v>
      </c>
      <c r="Y6" s="119"/>
      <c r="Z6" s="359" t="s">
        <v>48</v>
      </c>
      <c r="AA6" s="348">
        <f>+U10*Y6/100</f>
        <v>0</v>
      </c>
    </row>
    <row r="7" spans="1:27" ht="20.100000000000001" customHeight="1" thickBot="1" x14ac:dyDescent="0.25">
      <c r="A7" s="360"/>
      <c r="B7" s="1149" t="s">
        <v>227</v>
      </c>
      <c r="C7" s="1142"/>
      <c r="D7" s="1009"/>
      <c r="E7" s="462">
        <f>IF(D7="",0,D7/$S$10)</f>
        <v>0</v>
      </c>
      <c r="F7" s="835" t="str">
        <f t="shared" ref="F7:F24" si="0">IF($D$6=0,"",D7/$D$6*100)</f>
        <v/>
      </c>
      <c r="G7" s="1199"/>
      <c r="H7" s="1199"/>
      <c r="I7" s="1199"/>
      <c r="J7" s="1200"/>
      <c r="K7" s="343" t="s">
        <v>259</v>
      </c>
      <c r="L7" s="483"/>
      <c r="M7" s="1240"/>
      <c r="N7" s="1241"/>
      <c r="O7" s="130"/>
      <c r="P7" s="1203">
        <f>+O7*M7</f>
        <v>0</v>
      </c>
      <c r="Q7" s="1204"/>
      <c r="R7" s="492"/>
      <c r="S7" s="485"/>
      <c r="T7" s="461"/>
      <c r="U7" s="1203">
        <f>+T7*S7</f>
        <v>0</v>
      </c>
      <c r="V7" s="1205"/>
      <c r="W7" s="345"/>
      <c r="X7" s="1206" t="s">
        <v>282</v>
      </c>
      <c r="Y7" s="1207"/>
      <c r="Z7" s="1208"/>
      <c r="AA7" s="363">
        <f>+AA6+AA5+AA4</f>
        <v>0</v>
      </c>
    </row>
    <row r="8" spans="1:27" ht="20.100000000000001" customHeight="1" thickBot="1" x14ac:dyDescent="0.25">
      <c r="A8" s="360"/>
      <c r="B8" s="1138" t="s">
        <v>228</v>
      </c>
      <c r="C8" s="1137"/>
      <c r="D8" s="353">
        <f>AA15</f>
        <v>0</v>
      </c>
      <c r="E8" s="362" t="e">
        <f t="shared" ref="E8:E24" si="1">IF(D8="",0,D8/$S$10)</f>
        <v>#DIV/0!</v>
      </c>
      <c r="F8" s="836" t="str">
        <f t="shared" si="0"/>
        <v/>
      </c>
      <c r="G8" s="832" t="s">
        <v>252</v>
      </c>
      <c r="H8" s="364"/>
      <c r="I8" s="364"/>
      <c r="J8" s="364"/>
      <c r="K8" s="343" t="s">
        <v>260</v>
      </c>
      <c r="L8" s="123"/>
      <c r="M8" s="1186"/>
      <c r="N8" s="1239"/>
      <c r="O8" s="120"/>
      <c r="P8" s="1188">
        <f>+O8*M8</f>
        <v>0</v>
      </c>
      <c r="Q8" s="1189"/>
      <c r="R8" s="493"/>
      <c r="S8" s="449"/>
      <c r="T8" s="122"/>
      <c r="U8" s="1188">
        <f>+T8*S8</f>
        <v>0</v>
      </c>
      <c r="V8" s="1198"/>
      <c r="W8" s="345"/>
      <c r="X8" s="1117" t="s">
        <v>423</v>
      </c>
      <c r="Y8" s="1118"/>
      <c r="Z8" s="124"/>
      <c r="AA8" s="365">
        <f>+S10*Z8</f>
        <v>0</v>
      </c>
    </row>
    <row r="9" spans="1:27" ht="20.100000000000001" customHeight="1" thickBot="1" x14ac:dyDescent="0.25">
      <c r="A9" s="360"/>
      <c r="B9" s="1138" t="s">
        <v>14</v>
      </c>
      <c r="C9" s="1137"/>
      <c r="D9" s="353">
        <f>AA24</f>
        <v>0</v>
      </c>
      <c r="E9" s="362" t="e">
        <f t="shared" si="1"/>
        <v>#DIV/0!</v>
      </c>
      <c r="F9" s="836" t="str">
        <f t="shared" si="0"/>
        <v/>
      </c>
      <c r="G9" s="832" t="s">
        <v>252</v>
      </c>
      <c r="H9" s="364"/>
      <c r="I9" s="364"/>
      <c r="J9" s="364"/>
      <c r="K9" s="343" t="s">
        <v>261</v>
      </c>
      <c r="L9" s="123"/>
      <c r="M9" s="1186"/>
      <c r="N9" s="1239"/>
      <c r="O9" s="120"/>
      <c r="P9" s="1188">
        <f>+O9*M9</f>
        <v>0</v>
      </c>
      <c r="Q9" s="1189"/>
      <c r="R9" s="497"/>
      <c r="S9" s="498"/>
      <c r="T9" s="723"/>
      <c r="U9" s="1190">
        <f>+T9*S9</f>
        <v>0</v>
      </c>
      <c r="V9" s="1191"/>
      <c r="W9" s="345"/>
      <c r="X9" s="1124" t="s">
        <v>424</v>
      </c>
      <c r="Y9" s="1125"/>
      <c r="Z9" s="125"/>
      <c r="AA9" s="366">
        <f>IF(Z9="",0,Z9*S10)</f>
        <v>0</v>
      </c>
    </row>
    <row r="10" spans="1:27" ht="20.100000000000001" customHeight="1" thickTop="1" thickBot="1" x14ac:dyDescent="0.25">
      <c r="A10" s="360"/>
      <c r="B10" s="1138" t="s">
        <v>229</v>
      </c>
      <c r="C10" s="1137"/>
      <c r="D10" s="1010"/>
      <c r="E10" s="362">
        <f t="shared" si="1"/>
        <v>0</v>
      </c>
      <c r="F10" s="836" t="str">
        <f t="shared" si="0"/>
        <v/>
      </c>
      <c r="G10" s="1184"/>
      <c r="H10" s="1184"/>
      <c r="I10" s="1184"/>
      <c r="J10" s="1185"/>
      <c r="K10" s="349" t="s">
        <v>262</v>
      </c>
      <c r="L10" s="126"/>
      <c r="M10" s="1247"/>
      <c r="N10" s="1248"/>
      <c r="O10" s="722"/>
      <c r="P10" s="1194">
        <f>+O10*M10</f>
        <v>0</v>
      </c>
      <c r="Q10" s="1195"/>
      <c r="R10" s="494" t="s">
        <v>408</v>
      </c>
      <c r="S10" s="468">
        <f>SUM(M7:N10,S7:S9)</f>
        <v>0</v>
      </c>
      <c r="T10" s="496">
        <f>IF(ISERR($U10/$S10),0,TRUNC($U10/$S10))</f>
        <v>0</v>
      </c>
      <c r="U10" s="1196">
        <f>SUM(P7:Q10,U7:V9)</f>
        <v>0</v>
      </c>
      <c r="V10" s="1197"/>
      <c r="W10" s="345"/>
      <c r="X10" s="345"/>
      <c r="Y10" s="345"/>
      <c r="Z10" s="345"/>
      <c r="AA10" s="367">
        <f>SUM(AA7:AA9)</f>
        <v>0</v>
      </c>
    </row>
    <row r="11" spans="1:27" ht="20.100000000000001" customHeight="1" thickBot="1" x14ac:dyDescent="0.25">
      <c r="A11" s="368" t="s">
        <v>230</v>
      </c>
      <c r="B11" s="1138" t="s">
        <v>231</v>
      </c>
      <c r="C11" s="1137"/>
      <c r="D11" s="353">
        <f>AA34</f>
        <v>0</v>
      </c>
      <c r="E11" s="362" t="e">
        <f t="shared" si="1"/>
        <v>#DIV/0!</v>
      </c>
      <c r="F11" s="836" t="str">
        <f t="shared" si="0"/>
        <v/>
      </c>
      <c r="G11" s="832" t="s">
        <v>252</v>
      </c>
      <c r="H11" s="364"/>
      <c r="I11" s="364"/>
      <c r="J11" s="364"/>
      <c r="K11" s="1181" t="s">
        <v>263</v>
      </c>
      <c r="L11" s="1175" t="s">
        <v>272</v>
      </c>
      <c r="M11" s="1176"/>
      <c r="N11" s="1103" t="s">
        <v>273</v>
      </c>
      <c r="O11" s="1103"/>
      <c r="P11" s="504" t="s">
        <v>323</v>
      </c>
      <c r="Q11" s="489" t="s">
        <v>274</v>
      </c>
      <c r="R11" s="488" t="s">
        <v>275</v>
      </c>
      <c r="S11" s="505" t="s">
        <v>324</v>
      </c>
      <c r="T11" s="1175" t="s">
        <v>276</v>
      </c>
      <c r="U11" s="1176"/>
      <c r="V11" s="1103" t="s">
        <v>273</v>
      </c>
      <c r="W11" s="1103"/>
      <c r="X11" s="504" t="s">
        <v>323</v>
      </c>
      <c r="Y11" s="489" t="s">
        <v>274</v>
      </c>
      <c r="Z11" s="506" t="s">
        <v>275</v>
      </c>
      <c r="AA11" s="507" t="s">
        <v>324</v>
      </c>
    </row>
    <row r="12" spans="1:27" ht="20.100000000000001" customHeight="1" x14ac:dyDescent="0.2">
      <c r="A12" s="368"/>
      <c r="B12" s="1138" t="s">
        <v>15</v>
      </c>
      <c r="C12" s="1137"/>
      <c r="D12" s="1010"/>
      <c r="E12" s="362">
        <f t="shared" si="1"/>
        <v>0</v>
      </c>
      <c r="F12" s="836" t="str">
        <f t="shared" si="0"/>
        <v/>
      </c>
      <c r="G12" s="1228"/>
      <c r="H12" s="1184"/>
      <c r="I12" s="1184"/>
      <c r="J12" s="1185"/>
      <c r="K12" s="1182"/>
      <c r="L12" s="1150"/>
      <c r="M12" s="1151"/>
      <c r="N12" s="769"/>
      <c r="O12" s="429"/>
      <c r="P12" s="160"/>
      <c r="Q12" s="129"/>
      <c r="R12" s="709" t="str">
        <f>IF(O12="","",O12)</f>
        <v/>
      </c>
      <c r="S12" s="710">
        <f>ROUNDDOWN(IF(Q12="",0,P12/Q12*N12)*1.08,0)</f>
        <v>0</v>
      </c>
      <c r="T12" s="1150"/>
      <c r="U12" s="1151"/>
      <c r="V12" s="769"/>
      <c r="W12" s="426"/>
      <c r="X12" s="165"/>
      <c r="Y12" s="130"/>
      <c r="Z12" s="503" t="str">
        <f t="shared" ref="Z12:Z23" si="2">IF(W12="","",W12)</f>
        <v/>
      </c>
      <c r="AA12" s="452">
        <f>ROUNDDOWN(IF(Y12="",0,X12/Y12*V12)*1.08,0)</f>
        <v>0</v>
      </c>
    </row>
    <row r="13" spans="1:27" ht="20.100000000000001" customHeight="1" x14ac:dyDescent="0.2">
      <c r="A13" s="368"/>
      <c r="B13" s="1138" t="s">
        <v>232</v>
      </c>
      <c r="C13" s="1137"/>
      <c r="D13" s="1010"/>
      <c r="E13" s="362">
        <f t="shared" si="1"/>
        <v>0</v>
      </c>
      <c r="F13" s="836" t="str">
        <f t="shared" si="0"/>
        <v/>
      </c>
      <c r="G13" s="1184"/>
      <c r="H13" s="1184"/>
      <c r="I13" s="1184"/>
      <c r="J13" s="1185"/>
      <c r="K13" s="1182"/>
      <c r="L13" s="1110"/>
      <c r="M13" s="1180"/>
      <c r="N13" s="770"/>
      <c r="O13" s="426"/>
      <c r="P13" s="757"/>
      <c r="Q13" s="758"/>
      <c r="R13" s="454" t="str">
        <f t="shared" ref="R13:R24" si="3">IF(O13="","",O13)</f>
        <v/>
      </c>
      <c r="S13" s="348">
        <f t="shared" ref="S13:S24" si="4">ROUNDDOWN(IF(Q13="",0,P13/Q13*N13)*1.08,0)</f>
        <v>0</v>
      </c>
      <c r="T13" s="1110"/>
      <c r="U13" s="1180"/>
      <c r="V13" s="770"/>
      <c r="W13" s="426"/>
      <c r="X13" s="162"/>
      <c r="Y13" s="120"/>
      <c r="Z13" s="457" t="str">
        <f t="shared" si="2"/>
        <v/>
      </c>
      <c r="AA13" s="348">
        <f>ROUNDDOWN(IF(Y13="",0,X13/Y13*V13)*1.08,0)</f>
        <v>0</v>
      </c>
    </row>
    <row r="14" spans="1:27" ht="20.100000000000001" customHeight="1" thickBot="1" x14ac:dyDescent="0.25">
      <c r="A14" s="368"/>
      <c r="B14" s="1144" t="s">
        <v>233</v>
      </c>
      <c r="C14" s="370" t="s">
        <v>234</v>
      </c>
      <c r="D14" s="749"/>
      <c r="E14" s="362">
        <f t="shared" si="1"/>
        <v>0</v>
      </c>
      <c r="F14" s="836" t="str">
        <f t="shared" si="0"/>
        <v/>
      </c>
      <c r="G14" s="364"/>
      <c r="H14" s="364"/>
      <c r="I14" s="364"/>
      <c r="J14" s="364"/>
      <c r="K14" s="1182"/>
      <c r="L14" s="1110"/>
      <c r="M14" s="1180"/>
      <c r="N14" s="428"/>
      <c r="O14" s="426"/>
      <c r="P14" s="757"/>
      <c r="Q14" s="758"/>
      <c r="R14" s="454" t="str">
        <f t="shared" si="3"/>
        <v/>
      </c>
      <c r="S14" s="348">
        <f t="shared" si="4"/>
        <v>0</v>
      </c>
      <c r="T14" s="1108"/>
      <c r="U14" s="1238"/>
      <c r="V14" s="771"/>
      <c r="W14" s="426"/>
      <c r="X14" s="163"/>
      <c r="Y14" s="161"/>
      <c r="Z14" s="458" t="str">
        <f t="shared" si="2"/>
        <v/>
      </c>
      <c r="AA14" s="451">
        <f>ROUNDDOWN(IF(Y14="",0,X14/Y14*V14)*1.08,0)</f>
        <v>0</v>
      </c>
    </row>
    <row r="15" spans="1:27" ht="20.100000000000001" customHeight="1" thickTop="1" thickBot="1" x14ac:dyDescent="0.25">
      <c r="A15" s="368" t="s">
        <v>235</v>
      </c>
      <c r="B15" s="1145"/>
      <c r="C15" s="370" t="s">
        <v>236</v>
      </c>
      <c r="D15" s="749"/>
      <c r="E15" s="362">
        <f t="shared" si="1"/>
        <v>0</v>
      </c>
      <c r="F15" s="836" t="str">
        <f t="shared" si="0"/>
        <v/>
      </c>
      <c r="G15" s="364"/>
      <c r="H15" s="364"/>
      <c r="I15" s="364"/>
      <c r="J15" s="364"/>
      <c r="K15" s="1183"/>
      <c r="L15" s="1152"/>
      <c r="M15" s="1153"/>
      <c r="N15" s="431"/>
      <c r="O15" s="423"/>
      <c r="P15" s="759"/>
      <c r="Q15" s="760"/>
      <c r="R15" s="455" t="str">
        <f t="shared" si="3"/>
        <v/>
      </c>
      <c r="S15" s="711">
        <f t="shared" si="4"/>
        <v>0</v>
      </c>
      <c r="T15" s="1104" t="s">
        <v>278</v>
      </c>
      <c r="U15" s="1105"/>
      <c r="V15" s="1106"/>
      <c r="W15" s="1106"/>
      <c r="X15" s="1106"/>
      <c r="Y15" s="1106"/>
      <c r="Z15" s="1107"/>
      <c r="AA15" s="394">
        <f>SUM(AA12:AA14,S12:S15)</f>
        <v>0</v>
      </c>
    </row>
    <row r="16" spans="1:27" ht="20.100000000000001" customHeight="1" x14ac:dyDescent="0.2">
      <c r="A16" s="368"/>
      <c r="B16" s="1146"/>
      <c r="C16" s="374" t="s">
        <v>237</v>
      </c>
      <c r="D16" s="749"/>
      <c r="E16" s="362">
        <f t="shared" si="1"/>
        <v>0</v>
      </c>
      <c r="F16" s="836" t="str">
        <f t="shared" si="0"/>
        <v/>
      </c>
      <c r="G16" s="364"/>
      <c r="H16" s="364"/>
      <c r="I16" s="364"/>
      <c r="J16" s="364"/>
      <c r="K16" s="338"/>
      <c r="L16" s="1178"/>
      <c r="M16" s="1179"/>
      <c r="N16" s="432"/>
      <c r="O16" s="429"/>
      <c r="P16" s="761"/>
      <c r="Q16" s="762"/>
      <c r="R16" s="456" t="str">
        <f t="shared" si="3"/>
        <v/>
      </c>
      <c r="S16" s="502">
        <f t="shared" si="4"/>
        <v>0</v>
      </c>
      <c r="T16" s="1150"/>
      <c r="U16" s="1151"/>
      <c r="V16" s="424"/>
      <c r="W16" s="429"/>
      <c r="X16" s="164"/>
      <c r="Y16" s="120"/>
      <c r="Z16" s="459" t="str">
        <f t="shared" si="2"/>
        <v/>
      </c>
      <c r="AA16" s="452">
        <f t="shared" ref="AA16:AA23" si="5">ROUNDDOWN(IF(Y16="",0,X16/Y16*V16)*1.08,0)</f>
        <v>0</v>
      </c>
    </row>
    <row r="17" spans="1:27" ht="20.100000000000001" customHeight="1" x14ac:dyDescent="0.2">
      <c r="A17" s="368"/>
      <c r="B17" s="1177" t="s">
        <v>168</v>
      </c>
      <c r="C17" s="1137"/>
      <c r="D17" s="749"/>
      <c r="E17" s="362">
        <f t="shared" si="1"/>
        <v>0</v>
      </c>
      <c r="F17" s="836" t="str">
        <f t="shared" si="0"/>
        <v/>
      </c>
      <c r="G17" s="364"/>
      <c r="H17" s="364"/>
      <c r="I17" s="364"/>
      <c r="J17" s="364"/>
      <c r="K17" s="343" t="s">
        <v>264</v>
      </c>
      <c r="L17" s="1121"/>
      <c r="M17" s="1123"/>
      <c r="N17" s="432"/>
      <c r="O17" s="429"/>
      <c r="P17" s="761"/>
      <c r="Q17" s="762"/>
      <c r="R17" s="456" t="str">
        <f t="shared" si="3"/>
        <v/>
      </c>
      <c r="S17" s="500">
        <f t="shared" si="4"/>
        <v>0</v>
      </c>
      <c r="T17" s="1121"/>
      <c r="U17" s="1123"/>
      <c r="V17" s="424"/>
      <c r="W17" s="426"/>
      <c r="X17" s="162"/>
      <c r="Y17" s="120"/>
      <c r="Z17" s="459" t="str">
        <f t="shared" si="2"/>
        <v/>
      </c>
      <c r="AA17" s="348">
        <f t="shared" si="5"/>
        <v>0</v>
      </c>
    </row>
    <row r="18" spans="1:27" ht="20.100000000000001" customHeight="1" x14ac:dyDescent="0.2">
      <c r="A18" s="368"/>
      <c r="B18" s="1138" t="s">
        <v>43</v>
      </c>
      <c r="C18" s="1137"/>
      <c r="D18" s="371"/>
      <c r="E18" s="362">
        <f t="shared" si="1"/>
        <v>0</v>
      </c>
      <c r="F18" s="836" t="str">
        <f t="shared" si="0"/>
        <v/>
      </c>
      <c r="G18" s="364"/>
      <c r="H18" s="364"/>
      <c r="I18" s="364"/>
      <c r="J18" s="364"/>
      <c r="K18" s="343"/>
      <c r="L18" s="1121"/>
      <c r="M18" s="1122"/>
      <c r="N18" s="428"/>
      <c r="O18" s="426"/>
      <c r="P18" s="757"/>
      <c r="Q18" s="758"/>
      <c r="R18" s="454" t="str">
        <f t="shared" si="3"/>
        <v/>
      </c>
      <c r="S18" s="500">
        <f t="shared" si="4"/>
        <v>0</v>
      </c>
      <c r="T18" s="1121"/>
      <c r="U18" s="1123"/>
      <c r="V18" s="424"/>
      <c r="W18" s="426"/>
      <c r="X18" s="162"/>
      <c r="Y18" s="120"/>
      <c r="Z18" s="459" t="str">
        <f t="shared" si="2"/>
        <v/>
      </c>
      <c r="AA18" s="348">
        <f t="shared" si="5"/>
        <v>0</v>
      </c>
    </row>
    <row r="19" spans="1:27" ht="20.100000000000001" customHeight="1" x14ac:dyDescent="0.2">
      <c r="A19" s="368" t="s">
        <v>238</v>
      </c>
      <c r="B19" s="1138" t="s">
        <v>1</v>
      </c>
      <c r="C19" s="1137"/>
      <c r="D19" s="749"/>
      <c r="E19" s="362">
        <f t="shared" si="1"/>
        <v>0</v>
      </c>
      <c r="F19" s="836" t="str">
        <f t="shared" si="0"/>
        <v/>
      </c>
      <c r="G19" s="1154"/>
      <c r="H19" s="1155"/>
      <c r="I19" s="1155"/>
      <c r="J19" s="1156"/>
      <c r="K19" s="343" t="s">
        <v>265</v>
      </c>
      <c r="L19" s="1121"/>
      <c r="M19" s="1122"/>
      <c r="N19" s="428"/>
      <c r="O19" s="426"/>
      <c r="P19" s="763"/>
      <c r="Q19" s="764"/>
      <c r="R19" s="454" t="str">
        <f t="shared" si="3"/>
        <v/>
      </c>
      <c r="S19" s="500">
        <f t="shared" si="4"/>
        <v>0</v>
      </c>
      <c r="T19" s="1121"/>
      <c r="U19" s="1123"/>
      <c r="V19" s="424"/>
      <c r="W19" s="426"/>
      <c r="X19" s="162"/>
      <c r="Y19" s="120"/>
      <c r="Z19" s="459" t="str">
        <f t="shared" si="2"/>
        <v/>
      </c>
      <c r="AA19" s="348">
        <f t="shared" si="5"/>
        <v>0</v>
      </c>
    </row>
    <row r="20" spans="1:27" ht="20.100000000000001" customHeight="1" x14ac:dyDescent="0.2">
      <c r="A20" s="360"/>
      <c r="B20" s="1144" t="s">
        <v>239</v>
      </c>
      <c r="C20" s="375" t="s">
        <v>240</v>
      </c>
      <c r="D20" s="353">
        <f>AA7</f>
        <v>0</v>
      </c>
      <c r="E20" s="362" t="e">
        <f t="shared" si="1"/>
        <v>#DIV/0!</v>
      </c>
      <c r="F20" s="836" t="str">
        <f t="shared" si="0"/>
        <v/>
      </c>
      <c r="G20" s="1154" t="s">
        <v>252</v>
      </c>
      <c r="H20" s="1155"/>
      <c r="I20" s="1155"/>
      <c r="J20" s="1156"/>
      <c r="K20" s="343"/>
      <c r="L20" s="1121"/>
      <c r="M20" s="1122"/>
      <c r="N20" s="428"/>
      <c r="O20" s="426"/>
      <c r="P20" s="757"/>
      <c r="Q20" s="758"/>
      <c r="R20" s="456" t="str">
        <f>IF(O20="","",O20)</f>
        <v/>
      </c>
      <c r="S20" s="500">
        <f t="shared" si="4"/>
        <v>0</v>
      </c>
      <c r="T20" s="1121"/>
      <c r="U20" s="1123"/>
      <c r="V20" s="424"/>
      <c r="W20" s="426"/>
      <c r="X20" s="162"/>
      <c r="Y20" s="120"/>
      <c r="Z20" s="459" t="str">
        <f t="shared" si="2"/>
        <v/>
      </c>
      <c r="AA20" s="348">
        <f t="shared" si="5"/>
        <v>0</v>
      </c>
    </row>
    <row r="21" spans="1:27" ht="20.100000000000001" customHeight="1" x14ac:dyDescent="0.2">
      <c r="A21" s="360"/>
      <c r="B21" s="1145"/>
      <c r="C21" s="375" t="s">
        <v>241</v>
      </c>
      <c r="D21" s="353">
        <f>AA8</f>
        <v>0</v>
      </c>
      <c r="E21" s="362" t="e">
        <f t="shared" si="1"/>
        <v>#DIV/0!</v>
      </c>
      <c r="F21" s="836" t="str">
        <f t="shared" si="0"/>
        <v/>
      </c>
      <c r="G21" s="1246"/>
      <c r="H21" s="1184"/>
      <c r="I21" s="1184"/>
      <c r="J21" s="1185"/>
      <c r="K21" s="343" t="s">
        <v>238</v>
      </c>
      <c r="L21" s="1121"/>
      <c r="M21" s="1122"/>
      <c r="N21" s="428"/>
      <c r="O21" s="426"/>
      <c r="P21" s="757"/>
      <c r="Q21" s="758"/>
      <c r="R21" s="454" t="str">
        <f t="shared" si="3"/>
        <v/>
      </c>
      <c r="S21" s="500">
        <f t="shared" si="4"/>
        <v>0</v>
      </c>
      <c r="T21" s="1121"/>
      <c r="U21" s="1123"/>
      <c r="V21" s="424"/>
      <c r="W21" s="426"/>
      <c r="X21" s="162"/>
      <c r="Y21" s="120"/>
      <c r="Z21" s="459" t="str">
        <f t="shared" si="2"/>
        <v/>
      </c>
      <c r="AA21" s="348">
        <f t="shared" si="5"/>
        <v>0</v>
      </c>
    </row>
    <row r="22" spans="1:27" ht="20.100000000000001" customHeight="1" x14ac:dyDescent="0.2">
      <c r="A22" s="360"/>
      <c r="B22" s="1146"/>
      <c r="C22" s="376" t="s">
        <v>242</v>
      </c>
      <c r="D22" s="353">
        <f>AA9</f>
        <v>0</v>
      </c>
      <c r="E22" s="362" t="e">
        <f t="shared" si="1"/>
        <v>#DIV/0!</v>
      </c>
      <c r="F22" s="836" t="str">
        <f t="shared" si="0"/>
        <v/>
      </c>
      <c r="G22" s="364"/>
      <c r="H22" s="364"/>
      <c r="I22" s="364"/>
      <c r="J22" s="364"/>
      <c r="K22" s="343"/>
      <c r="L22" s="1121"/>
      <c r="M22" s="1122"/>
      <c r="N22" s="428"/>
      <c r="O22" s="426"/>
      <c r="P22" s="757"/>
      <c r="Q22" s="758"/>
      <c r="R22" s="454" t="str">
        <f t="shared" si="3"/>
        <v/>
      </c>
      <c r="S22" s="500">
        <f t="shared" si="4"/>
        <v>0</v>
      </c>
      <c r="T22" s="1121"/>
      <c r="U22" s="1123"/>
      <c r="V22" s="424"/>
      <c r="W22" s="426"/>
      <c r="X22" s="162"/>
      <c r="Y22" s="120"/>
      <c r="Z22" s="459" t="str">
        <f t="shared" si="2"/>
        <v/>
      </c>
      <c r="AA22" s="348">
        <f t="shared" si="5"/>
        <v>0</v>
      </c>
    </row>
    <row r="23" spans="1:27" ht="20.100000000000001" customHeight="1" thickBot="1" x14ac:dyDescent="0.25">
      <c r="A23" s="474"/>
      <c r="B23" s="1147" t="s">
        <v>243</v>
      </c>
      <c r="C23" s="1148"/>
      <c r="D23" s="475">
        <f>SUM(D7:D22)</f>
        <v>0</v>
      </c>
      <c r="E23" s="477" t="e">
        <f t="shared" si="1"/>
        <v>#DIV/0!</v>
      </c>
      <c r="F23" s="837" t="str">
        <f t="shared" si="0"/>
        <v/>
      </c>
      <c r="G23" s="478"/>
      <c r="H23" s="478"/>
      <c r="I23" s="478"/>
      <c r="J23" s="479"/>
      <c r="K23" s="343"/>
      <c r="L23" s="1121"/>
      <c r="M23" s="1122"/>
      <c r="N23" s="428"/>
      <c r="O23" s="426"/>
      <c r="P23" s="757"/>
      <c r="Q23" s="758"/>
      <c r="R23" s="454" t="str">
        <f t="shared" si="3"/>
        <v/>
      </c>
      <c r="S23" s="500">
        <f t="shared" si="4"/>
        <v>0</v>
      </c>
      <c r="T23" s="1168"/>
      <c r="U23" s="1169"/>
      <c r="V23" s="425"/>
      <c r="W23" s="426"/>
      <c r="X23" s="163"/>
      <c r="Y23" s="161"/>
      <c r="Z23" s="459" t="str">
        <f t="shared" si="2"/>
        <v/>
      </c>
      <c r="AA23" s="348">
        <f t="shared" si="5"/>
        <v>0</v>
      </c>
    </row>
    <row r="24" spans="1:27" ht="20.100000000000001" customHeight="1" thickTop="1" thickBot="1" x14ac:dyDescent="0.25">
      <c r="A24" s="1170" t="s">
        <v>244</v>
      </c>
      <c r="B24" s="1171"/>
      <c r="C24" s="1172"/>
      <c r="D24" s="468">
        <f>D6-D23</f>
        <v>0</v>
      </c>
      <c r="E24" s="470" t="e">
        <f t="shared" si="1"/>
        <v>#DIV/0!</v>
      </c>
      <c r="F24" s="838" t="str">
        <f t="shared" si="0"/>
        <v/>
      </c>
      <c r="G24" s="799" t="s">
        <v>255</v>
      </c>
      <c r="H24" s="471" t="e">
        <f>E24/E6*100</f>
        <v>#DIV/0!</v>
      </c>
      <c r="I24" s="472" t="s">
        <v>321</v>
      </c>
      <c r="J24" s="473"/>
      <c r="K24" s="343"/>
      <c r="L24" s="1173"/>
      <c r="M24" s="1174"/>
      <c r="N24" s="431"/>
      <c r="O24" s="423"/>
      <c r="P24" s="759"/>
      <c r="Q24" s="760"/>
      <c r="R24" s="455" t="str">
        <f t="shared" si="3"/>
        <v/>
      </c>
      <c r="S24" s="501">
        <f t="shared" si="4"/>
        <v>0</v>
      </c>
      <c r="T24" s="1104" t="s">
        <v>277</v>
      </c>
      <c r="U24" s="1105"/>
      <c r="V24" s="1106"/>
      <c r="W24" s="1106"/>
      <c r="X24" s="1106"/>
      <c r="Y24" s="1106"/>
      <c r="Z24" s="1107"/>
      <c r="AA24" s="417">
        <f>SUM(AA16:AA23,S16:S24)</f>
        <v>0</v>
      </c>
    </row>
    <row r="25" spans="1:27" ht="20.100000000000001" customHeight="1" thickBot="1" x14ac:dyDescent="0.25">
      <c r="A25" s="1141" t="s">
        <v>245</v>
      </c>
      <c r="B25" s="1143"/>
      <c r="C25" s="1142"/>
      <c r="D25" s="467"/>
      <c r="E25" s="355">
        <f>IF(D25="",0,D25/S10)</f>
        <v>0</v>
      </c>
      <c r="F25" s="839"/>
      <c r="G25" s="357"/>
      <c r="H25" s="357"/>
      <c r="I25" s="357"/>
      <c r="J25" s="357"/>
      <c r="K25" s="338"/>
      <c r="L25" s="1175" t="s">
        <v>272</v>
      </c>
      <c r="M25" s="1176"/>
      <c r="N25" s="1103" t="s">
        <v>273</v>
      </c>
      <c r="O25" s="1103"/>
      <c r="P25" s="504" t="s">
        <v>323</v>
      </c>
      <c r="Q25" s="1229" t="s">
        <v>444</v>
      </c>
      <c r="R25" s="1230"/>
      <c r="S25" s="505" t="s">
        <v>324</v>
      </c>
      <c r="T25" s="1175" t="s">
        <v>276</v>
      </c>
      <c r="U25" s="1176"/>
      <c r="V25" s="1103" t="s">
        <v>273</v>
      </c>
      <c r="W25" s="1103"/>
      <c r="X25" s="504" t="s">
        <v>323</v>
      </c>
      <c r="Y25" s="1229" t="s">
        <v>443</v>
      </c>
      <c r="Z25" s="1230"/>
      <c r="AA25" s="507" t="s">
        <v>324</v>
      </c>
    </row>
    <row r="26" spans="1:27" ht="20.100000000000001" customHeight="1" x14ac:dyDescent="0.2">
      <c r="A26" s="1135" t="s">
        <v>44</v>
      </c>
      <c r="B26" s="1136"/>
      <c r="C26" s="1137"/>
      <c r="D26" s="371"/>
      <c r="E26" s="378">
        <f>IF(D26="",0,D26/S10)</f>
        <v>0</v>
      </c>
      <c r="F26" s="840"/>
      <c r="G26" s="364"/>
      <c r="H26" s="364"/>
      <c r="I26" s="364"/>
      <c r="J26" s="364"/>
      <c r="K26" s="343"/>
      <c r="L26" s="1110"/>
      <c r="M26" s="1112"/>
      <c r="N26" s="428"/>
      <c r="O26" s="426"/>
      <c r="P26" s="757"/>
      <c r="Q26" s="1231"/>
      <c r="R26" s="1232"/>
      <c r="S26" s="1012">
        <f t="shared" ref="S26:S34" si="6">ROUNDDOWN(IF(Q26="",0,P26/Q26*N26)*1.08,0)</f>
        <v>0</v>
      </c>
      <c r="T26" s="1110"/>
      <c r="U26" s="1112"/>
      <c r="V26" s="769"/>
      <c r="W26" s="429"/>
      <c r="X26" s="165"/>
      <c r="Y26" s="1231"/>
      <c r="Z26" s="1232"/>
      <c r="AA26" s="1011">
        <f t="shared" ref="AA26:AA33" si="7">ROUNDDOWN(IF(Y26="",0,X26/Y26*V26)*1.08,0)</f>
        <v>0</v>
      </c>
    </row>
    <row r="27" spans="1:27" ht="20.100000000000001" customHeight="1" x14ac:dyDescent="0.2">
      <c r="A27" s="1235" t="s">
        <v>246</v>
      </c>
      <c r="B27" s="1236"/>
      <c r="C27" s="1237"/>
      <c r="D27" s="371"/>
      <c r="E27" s="378">
        <f>IF(D27="",0,D27/S10)</f>
        <v>0</v>
      </c>
      <c r="F27" s="840"/>
      <c r="G27" s="364"/>
      <c r="H27" s="364"/>
      <c r="I27" s="364"/>
      <c r="J27" s="364"/>
      <c r="K27" s="343"/>
      <c r="L27" s="1110"/>
      <c r="M27" s="1112"/>
      <c r="N27" s="428"/>
      <c r="O27" s="426"/>
      <c r="P27" s="757"/>
      <c r="Q27" s="1119"/>
      <c r="R27" s="1120"/>
      <c r="S27" s="1012">
        <f t="shared" si="6"/>
        <v>0</v>
      </c>
      <c r="T27" s="1110"/>
      <c r="U27" s="1112"/>
      <c r="V27" s="770"/>
      <c r="W27" s="426"/>
      <c r="X27" s="162"/>
      <c r="Y27" s="1119"/>
      <c r="Z27" s="1120"/>
      <c r="AA27" s="1011">
        <f t="shared" si="7"/>
        <v>0</v>
      </c>
    </row>
    <row r="28" spans="1:27" ht="20.100000000000001" customHeight="1" x14ac:dyDescent="0.2">
      <c r="A28" s="360"/>
      <c r="B28" s="1138" t="s">
        <v>247</v>
      </c>
      <c r="C28" s="1137"/>
      <c r="D28" s="371"/>
      <c r="E28" s="378">
        <f>IF(D28="",0,D28/S10)</f>
        <v>0</v>
      </c>
      <c r="F28" s="840"/>
      <c r="G28" s="364"/>
      <c r="H28" s="364"/>
      <c r="I28" s="364"/>
      <c r="J28" s="364"/>
      <c r="K28" s="343"/>
      <c r="L28" s="1110"/>
      <c r="M28" s="1112"/>
      <c r="N28" s="428"/>
      <c r="O28" s="426"/>
      <c r="P28" s="158"/>
      <c r="Q28" s="1119"/>
      <c r="R28" s="1120"/>
      <c r="S28" s="1012">
        <f t="shared" si="6"/>
        <v>0</v>
      </c>
      <c r="T28" s="1110"/>
      <c r="U28" s="1112"/>
      <c r="V28" s="770"/>
      <c r="W28" s="426"/>
      <c r="X28" s="162"/>
      <c r="Y28" s="1119"/>
      <c r="Z28" s="1120"/>
      <c r="AA28" s="1011">
        <f t="shared" si="7"/>
        <v>0</v>
      </c>
    </row>
    <row r="29" spans="1:27" ht="20.100000000000001" customHeight="1" thickBot="1" x14ac:dyDescent="0.25">
      <c r="A29" s="531"/>
      <c r="B29" s="1133" t="s">
        <v>248</v>
      </c>
      <c r="C29" s="1134"/>
      <c r="D29" s="526"/>
      <c r="E29" s="528">
        <f>IF(D29="",0,D29/S10)</f>
        <v>0</v>
      </c>
      <c r="F29" s="841"/>
      <c r="G29" s="529"/>
      <c r="H29" s="529"/>
      <c r="I29" s="529"/>
      <c r="J29" s="530"/>
      <c r="K29" s="343" t="s">
        <v>266</v>
      </c>
      <c r="L29" s="1110"/>
      <c r="M29" s="1112"/>
      <c r="N29" s="428"/>
      <c r="O29" s="426"/>
      <c r="P29" s="158"/>
      <c r="Q29" s="1119"/>
      <c r="R29" s="1120"/>
      <c r="S29" s="1012">
        <f t="shared" si="6"/>
        <v>0</v>
      </c>
      <c r="T29" s="1110"/>
      <c r="U29" s="1112"/>
      <c r="V29" s="770"/>
      <c r="W29" s="429"/>
      <c r="X29" s="162"/>
      <c r="Y29" s="1119"/>
      <c r="Z29" s="1120"/>
      <c r="AA29" s="348">
        <f t="shared" si="7"/>
        <v>0</v>
      </c>
    </row>
    <row r="30" spans="1:27" ht="20.100000000000001" customHeight="1" x14ac:dyDescent="0.2">
      <c r="A30" s="1141" t="s">
        <v>249</v>
      </c>
      <c r="B30" s="1143"/>
      <c r="C30" s="1142"/>
      <c r="D30" s="1149" t="s">
        <v>253</v>
      </c>
      <c r="E30" s="1143"/>
      <c r="F30" s="1143"/>
      <c r="G30" s="1143"/>
      <c r="H30" s="1142"/>
      <c r="I30" s="715" t="s">
        <v>45</v>
      </c>
      <c r="J30" s="716" t="s">
        <v>46</v>
      </c>
      <c r="K30" s="343" t="s">
        <v>267</v>
      </c>
      <c r="L30" s="1110"/>
      <c r="M30" s="1112"/>
      <c r="N30" s="428"/>
      <c r="O30" s="429"/>
      <c r="P30" s="158"/>
      <c r="Q30" s="1119"/>
      <c r="R30" s="1120"/>
      <c r="S30" s="1012">
        <f t="shared" si="6"/>
        <v>0</v>
      </c>
      <c r="T30" s="1110"/>
      <c r="U30" s="1112"/>
      <c r="V30" s="770"/>
      <c r="W30" s="429"/>
      <c r="X30" s="162"/>
      <c r="Y30" s="1119"/>
      <c r="Z30" s="1120"/>
      <c r="AA30" s="348">
        <f t="shared" si="7"/>
        <v>0</v>
      </c>
    </row>
    <row r="31" spans="1:27" ht="20.100000000000001" customHeight="1" x14ac:dyDescent="0.2">
      <c r="A31" s="1139" t="s">
        <v>250</v>
      </c>
      <c r="B31" s="1140"/>
      <c r="C31" s="379"/>
      <c r="D31" s="380"/>
      <c r="E31" s="381"/>
      <c r="F31" s="381"/>
      <c r="G31" s="381"/>
      <c r="H31" s="382"/>
      <c r="I31" s="383"/>
      <c r="J31" s="380"/>
      <c r="K31" s="343" t="s">
        <v>268</v>
      </c>
      <c r="L31" s="1110"/>
      <c r="M31" s="1112"/>
      <c r="N31" s="428"/>
      <c r="O31" s="426"/>
      <c r="P31" s="158"/>
      <c r="Q31" s="1119"/>
      <c r="R31" s="1120"/>
      <c r="S31" s="1012">
        <f t="shared" si="6"/>
        <v>0</v>
      </c>
      <c r="T31" s="1110"/>
      <c r="U31" s="1112"/>
      <c r="V31" s="770"/>
      <c r="W31" s="429"/>
      <c r="X31" s="162"/>
      <c r="Y31" s="1119"/>
      <c r="Z31" s="1120"/>
      <c r="AA31" s="348">
        <f t="shared" si="7"/>
        <v>0</v>
      </c>
    </row>
    <row r="32" spans="1:27" ht="20.100000000000001" customHeight="1" x14ac:dyDescent="0.2">
      <c r="A32" s="1141"/>
      <c r="B32" s="1142"/>
      <c r="C32" s="384"/>
      <c r="D32" s="356"/>
      <c r="E32" s="357"/>
      <c r="F32" s="357"/>
      <c r="G32" s="357"/>
      <c r="H32" s="385"/>
      <c r="I32" s="386"/>
      <c r="J32" s="356"/>
      <c r="K32" s="343" t="s">
        <v>254</v>
      </c>
      <c r="L32" s="1110"/>
      <c r="M32" s="1112"/>
      <c r="N32" s="428"/>
      <c r="O32" s="426"/>
      <c r="P32" s="158"/>
      <c r="Q32" s="1119"/>
      <c r="R32" s="1120"/>
      <c r="S32" s="1012">
        <f t="shared" si="6"/>
        <v>0</v>
      </c>
      <c r="T32" s="1110"/>
      <c r="U32" s="1112"/>
      <c r="V32" s="770"/>
      <c r="W32" s="429"/>
      <c r="X32" s="162"/>
      <c r="Y32" s="1119"/>
      <c r="Z32" s="1120"/>
      <c r="AA32" s="348">
        <f t="shared" si="7"/>
        <v>0</v>
      </c>
    </row>
    <row r="33" spans="1:29" ht="20.100000000000001" customHeight="1" thickBot="1" x14ac:dyDescent="0.25">
      <c r="A33" s="1129" t="s">
        <v>251</v>
      </c>
      <c r="B33" s="1130"/>
      <c r="C33" s="379"/>
      <c r="D33" s="380"/>
      <c r="E33" s="381"/>
      <c r="F33" s="381"/>
      <c r="G33" s="381"/>
      <c r="H33" s="382"/>
      <c r="I33" s="383"/>
      <c r="J33" s="380"/>
      <c r="K33" s="387"/>
      <c r="L33" s="1110"/>
      <c r="M33" s="1112"/>
      <c r="N33" s="428"/>
      <c r="O33" s="426"/>
      <c r="P33" s="158"/>
      <c r="Q33" s="1119"/>
      <c r="R33" s="1120"/>
      <c r="S33" s="1012">
        <f t="shared" si="6"/>
        <v>0</v>
      </c>
      <c r="T33" s="1108"/>
      <c r="U33" s="1109"/>
      <c r="V33" s="771"/>
      <c r="W33" s="429"/>
      <c r="X33" s="163"/>
      <c r="Y33" s="1159"/>
      <c r="Z33" s="1160"/>
      <c r="AA33" s="451">
        <f t="shared" si="7"/>
        <v>0</v>
      </c>
    </row>
    <row r="34" spans="1:29" ht="20.100000000000001" customHeight="1" thickTop="1" thickBot="1" x14ac:dyDescent="0.25">
      <c r="A34" s="1131"/>
      <c r="B34" s="1132"/>
      <c r="C34" s="388"/>
      <c r="D34" s="389"/>
      <c r="E34" s="390"/>
      <c r="F34" s="390"/>
      <c r="G34" s="390"/>
      <c r="H34" s="391"/>
      <c r="I34" s="392"/>
      <c r="J34" s="389"/>
      <c r="K34" s="393"/>
      <c r="L34" s="1163"/>
      <c r="M34" s="1164"/>
      <c r="N34" s="431"/>
      <c r="O34" s="423"/>
      <c r="P34" s="159"/>
      <c r="Q34" s="1161"/>
      <c r="R34" s="1162"/>
      <c r="S34" s="1013">
        <f t="shared" si="6"/>
        <v>0</v>
      </c>
      <c r="T34" s="1104" t="s">
        <v>47</v>
      </c>
      <c r="U34" s="1105"/>
      <c r="V34" s="1106"/>
      <c r="W34" s="1106"/>
      <c r="X34" s="1106"/>
      <c r="Y34" s="1106"/>
      <c r="Z34" s="1107"/>
      <c r="AA34" s="394">
        <f>SUM(AA26:AA33,S26:S34)</f>
        <v>0</v>
      </c>
    </row>
    <row r="35" spans="1:29" ht="20.100000000000001" customHeight="1" x14ac:dyDescent="0.2">
      <c r="A35" s="335"/>
      <c r="B35" s="335"/>
      <c r="C35" s="335"/>
      <c r="D35" s="335"/>
      <c r="E35" s="335"/>
      <c r="F35" s="335"/>
      <c r="G35" s="335"/>
      <c r="H35" s="335"/>
      <c r="I35" s="335"/>
      <c r="J35" s="335"/>
      <c r="K35" s="335"/>
      <c r="L35" s="335"/>
      <c r="M35" s="1007" t="s">
        <v>461</v>
      </c>
      <c r="N35" s="702"/>
      <c r="O35" s="335"/>
      <c r="P35" s="335"/>
      <c r="Q35" s="335"/>
      <c r="R35" s="335"/>
      <c r="S35" s="335"/>
      <c r="T35" s="335"/>
      <c r="U35" s="335"/>
      <c r="V35" s="335"/>
      <c r="W35" s="335"/>
      <c r="X35" s="335"/>
      <c r="Y35" s="335"/>
      <c r="Z35" s="335"/>
      <c r="AA35" s="335"/>
    </row>
    <row r="36" spans="1:29" ht="20.100000000000001" customHeight="1" x14ac:dyDescent="0.2">
      <c r="A36" s="333">
        <v>2</v>
      </c>
      <c r="B36" s="1224">
        <f>②収支!C30</f>
        <v>0</v>
      </c>
      <c r="C36" s="1225"/>
      <c r="D36" s="1225"/>
      <c r="E36" s="334"/>
      <c r="F36" s="1226" t="s">
        <v>209</v>
      </c>
      <c r="G36" s="1227"/>
      <c r="H36" s="1227"/>
      <c r="I36" s="1227"/>
      <c r="J36" s="1227"/>
      <c r="K36" s="1227"/>
      <c r="L36" s="1227"/>
      <c r="M36" s="1227"/>
      <c r="N36" s="1227"/>
      <c r="O36" s="335"/>
      <c r="P36" s="335"/>
      <c r="Q36" s="335"/>
      <c r="R36" s="336"/>
      <c r="S36" s="335"/>
      <c r="T36" s="335"/>
      <c r="U36" s="335"/>
      <c r="V36" s="335"/>
      <c r="W36" s="335"/>
      <c r="X36" s="335"/>
      <c r="Y36" s="335"/>
      <c r="Z36" s="335"/>
      <c r="AA36" s="335"/>
    </row>
    <row r="37" spans="1:29" ht="20.100000000000001" customHeight="1" thickBot="1" x14ac:dyDescent="0.25">
      <c r="A37" s="335"/>
      <c r="B37" s="335"/>
      <c r="C37" s="335"/>
      <c r="D37" s="335"/>
      <c r="E37" s="335"/>
      <c r="F37" s="335"/>
      <c r="G37" s="335"/>
      <c r="H37" s="335"/>
      <c r="I37" s="335"/>
      <c r="J37" s="335"/>
      <c r="K37" s="335"/>
      <c r="L37" s="335"/>
      <c r="M37" s="335"/>
      <c r="N37" s="335"/>
      <c r="O37" s="335"/>
      <c r="P37" s="335"/>
      <c r="Q37" s="335"/>
      <c r="R37" s="335"/>
      <c r="S37" s="335"/>
      <c r="T37" s="335"/>
      <c r="U37" s="337"/>
      <c r="V37" s="337"/>
      <c r="W37" s="337"/>
      <c r="X37" s="337"/>
      <c r="Y37" s="337"/>
      <c r="Z37" s="337"/>
      <c r="AA37" s="337"/>
    </row>
    <row r="38" spans="1:29" ht="12.9" customHeight="1" x14ac:dyDescent="0.2">
      <c r="A38" s="1212" t="s">
        <v>220</v>
      </c>
      <c r="B38" s="1213"/>
      <c r="C38" s="1214"/>
      <c r="D38" s="395"/>
      <c r="E38" s="396" t="s">
        <v>286</v>
      </c>
      <c r="F38" s="397" t="s">
        <v>33</v>
      </c>
      <c r="G38" s="1218" t="s">
        <v>34</v>
      </c>
      <c r="H38" s="1213"/>
      <c r="I38" s="1213"/>
      <c r="J38" s="1219"/>
      <c r="K38" s="398" t="s">
        <v>35</v>
      </c>
      <c r="L38" s="339"/>
      <c r="M38" s="339"/>
      <c r="N38" s="339"/>
      <c r="O38" s="339"/>
      <c r="P38" s="339"/>
      <c r="Q38" s="339"/>
      <c r="R38" s="339"/>
      <c r="S38" s="339"/>
      <c r="T38" s="339"/>
      <c r="U38" s="339"/>
      <c r="V38" s="339"/>
      <c r="W38" s="339"/>
      <c r="X38" s="1100" t="s">
        <v>279</v>
      </c>
      <c r="Y38" s="1101"/>
      <c r="Z38" s="1101"/>
      <c r="AA38" s="1102"/>
      <c r="AB38" s="2"/>
      <c r="AC38" s="2"/>
    </row>
    <row r="39" spans="1:29" ht="12.9" customHeight="1" thickBot="1" x14ac:dyDescent="0.25">
      <c r="A39" s="1215"/>
      <c r="B39" s="1216"/>
      <c r="C39" s="1217"/>
      <c r="D39" s="399" t="s">
        <v>287</v>
      </c>
      <c r="E39" s="400" t="s">
        <v>222</v>
      </c>
      <c r="F39" s="401" t="s">
        <v>223</v>
      </c>
      <c r="G39" s="1216"/>
      <c r="H39" s="1216"/>
      <c r="I39" s="1216"/>
      <c r="J39" s="1220"/>
      <c r="K39" s="402"/>
      <c r="L39" s="344"/>
      <c r="M39" s="1115" t="s">
        <v>210</v>
      </c>
      <c r="N39" s="1116"/>
      <c r="O39" s="1115" t="s">
        <v>256</v>
      </c>
      <c r="P39" s="1115"/>
      <c r="Q39" s="1115" t="s">
        <v>257</v>
      </c>
      <c r="R39" s="1115"/>
      <c r="S39" s="345"/>
      <c r="T39" s="345"/>
      <c r="U39" s="345"/>
      <c r="V39" s="345"/>
      <c r="W39" s="345"/>
      <c r="X39" s="346" t="s">
        <v>280</v>
      </c>
      <c r="Y39" s="117"/>
      <c r="Z39" s="347" t="s">
        <v>36</v>
      </c>
      <c r="AA39" s="348">
        <f>+U45*Y39/100</f>
        <v>0</v>
      </c>
      <c r="AB39" s="2"/>
      <c r="AC39" s="2"/>
    </row>
    <row r="40" spans="1:29" ht="12.9" customHeight="1" thickBot="1" x14ac:dyDescent="0.25">
      <c r="A40" s="1215"/>
      <c r="B40" s="1216"/>
      <c r="C40" s="1217"/>
      <c r="D40" s="481"/>
      <c r="E40" s="400" t="s">
        <v>224</v>
      </c>
      <c r="F40" s="401" t="s">
        <v>225</v>
      </c>
      <c r="G40" s="1216"/>
      <c r="H40" s="1216"/>
      <c r="I40" s="1216"/>
      <c r="J40" s="1220"/>
      <c r="K40" s="403" t="s">
        <v>37</v>
      </c>
      <c r="L40" s="1126"/>
      <c r="M40" s="1126"/>
      <c r="N40" s="350" t="s">
        <v>38</v>
      </c>
      <c r="O40" s="118">
        <v>80</v>
      </c>
      <c r="P40" s="350" t="s">
        <v>328</v>
      </c>
      <c r="Q40" s="1127">
        <f>L40*O40/100</f>
        <v>0</v>
      </c>
      <c r="R40" s="1128"/>
      <c r="S40" s="1175" t="s">
        <v>39</v>
      </c>
      <c r="T40" s="1234"/>
      <c r="U40" s="480">
        <f>IF(AND(ISBLANK(O42:O45),ISBLANK(T42:T44)),"",7-(COUNTBLANK(O42:O45)+COUNTBLANK(T42:T44)))</f>
        <v>0</v>
      </c>
      <c r="V40" s="351" t="s">
        <v>40</v>
      </c>
      <c r="W40" s="352"/>
      <c r="X40" s="346" t="s">
        <v>426</v>
      </c>
      <c r="Y40" s="117"/>
      <c r="Z40" s="347" t="s">
        <v>36</v>
      </c>
      <c r="AA40" s="348">
        <f>+U45*Y40/100</f>
        <v>0</v>
      </c>
      <c r="AB40" s="2"/>
      <c r="AC40" s="2"/>
    </row>
    <row r="41" spans="1:29" ht="20.100000000000001" customHeight="1" thickBot="1" x14ac:dyDescent="0.25">
      <c r="A41" s="1221" t="s">
        <v>288</v>
      </c>
      <c r="B41" s="1222"/>
      <c r="C41" s="1223"/>
      <c r="D41" s="463">
        <f>U45</f>
        <v>0</v>
      </c>
      <c r="E41" s="721">
        <f>T45</f>
        <v>0</v>
      </c>
      <c r="F41" s="834"/>
      <c r="G41" s="465"/>
      <c r="H41" s="465"/>
      <c r="I41" s="465"/>
      <c r="J41" s="466"/>
      <c r="K41" s="398" t="s">
        <v>258</v>
      </c>
      <c r="L41" s="453" t="s">
        <v>258</v>
      </c>
      <c r="M41" s="1113" t="s">
        <v>284</v>
      </c>
      <c r="N41" s="1114"/>
      <c r="O41" s="489" t="s">
        <v>41</v>
      </c>
      <c r="P41" s="1113" t="s">
        <v>285</v>
      </c>
      <c r="Q41" s="1176"/>
      <c r="R41" s="491" t="s">
        <v>42</v>
      </c>
      <c r="S41" s="490" t="s">
        <v>271</v>
      </c>
      <c r="T41" s="487" t="s">
        <v>41</v>
      </c>
      <c r="U41" s="1113" t="s">
        <v>285</v>
      </c>
      <c r="V41" s="1211"/>
      <c r="W41" s="345"/>
      <c r="X41" s="358" t="s">
        <v>281</v>
      </c>
      <c r="Y41" s="119"/>
      <c r="Z41" s="359" t="s">
        <v>48</v>
      </c>
      <c r="AA41" s="348">
        <f>+U45*Y41/100</f>
        <v>0</v>
      </c>
      <c r="AB41" s="2"/>
      <c r="AC41" s="2"/>
    </row>
    <row r="42" spans="1:29" ht="20.100000000000001" customHeight="1" thickBot="1" x14ac:dyDescent="0.25">
      <c r="A42" s="404"/>
      <c r="B42" s="1149" t="s">
        <v>289</v>
      </c>
      <c r="C42" s="1142"/>
      <c r="D42" s="1009"/>
      <c r="E42" s="703">
        <f>IF(D42="",0,D42/S45)</f>
        <v>0</v>
      </c>
      <c r="F42" s="835" t="str">
        <f>IF($D$41=0,"",D42/$D$41*100)</f>
        <v/>
      </c>
      <c r="G42" s="1199"/>
      <c r="H42" s="1199"/>
      <c r="I42" s="1199"/>
      <c r="J42" s="1200"/>
      <c r="K42" s="402" t="s">
        <v>259</v>
      </c>
      <c r="L42" s="483"/>
      <c r="M42" s="1201"/>
      <c r="N42" s="1202"/>
      <c r="O42" s="484"/>
      <c r="P42" s="1203">
        <f>+O42*M42</f>
        <v>0</v>
      </c>
      <c r="Q42" s="1204"/>
      <c r="R42" s="492"/>
      <c r="S42" s="485"/>
      <c r="T42" s="486"/>
      <c r="U42" s="1203">
        <f>+T42*S42</f>
        <v>0</v>
      </c>
      <c r="V42" s="1205"/>
      <c r="W42" s="345"/>
      <c r="X42" s="1206" t="s">
        <v>282</v>
      </c>
      <c r="Y42" s="1207"/>
      <c r="Z42" s="1208"/>
      <c r="AA42" s="363">
        <f>+AA41+AA40+AA39</f>
        <v>0</v>
      </c>
      <c r="AB42" s="2"/>
      <c r="AC42" s="2"/>
    </row>
    <row r="43" spans="1:29" ht="20.100000000000001" customHeight="1" thickBot="1" x14ac:dyDescent="0.25">
      <c r="A43" s="404"/>
      <c r="B43" s="1138" t="s">
        <v>228</v>
      </c>
      <c r="C43" s="1137"/>
      <c r="D43" s="353">
        <f>AA50</f>
        <v>0</v>
      </c>
      <c r="E43" s="704">
        <f>IF(D43=0,0,D43/S45)</f>
        <v>0</v>
      </c>
      <c r="F43" s="836" t="str">
        <f t="shared" ref="F43:F59" si="8">IF($D$41=0,"",D43/$D$41*100)</f>
        <v/>
      </c>
      <c r="G43" s="832" t="s">
        <v>252</v>
      </c>
      <c r="H43" s="364"/>
      <c r="I43" s="364"/>
      <c r="J43" s="364"/>
      <c r="K43" s="402" t="s">
        <v>260</v>
      </c>
      <c r="L43" s="123"/>
      <c r="M43" s="1209"/>
      <c r="N43" s="1210"/>
      <c r="O43" s="447"/>
      <c r="P43" s="1188">
        <f>+O43*M43</f>
        <v>0</v>
      </c>
      <c r="Q43" s="1189"/>
      <c r="R43" s="493"/>
      <c r="S43" s="449"/>
      <c r="T43" s="450"/>
      <c r="U43" s="1188">
        <f>+T43*S43</f>
        <v>0</v>
      </c>
      <c r="V43" s="1198"/>
      <c r="W43" s="345"/>
      <c r="X43" s="1117" t="s">
        <v>423</v>
      </c>
      <c r="Y43" s="1118"/>
      <c r="Z43" s="124"/>
      <c r="AA43" s="365">
        <f>+S45*Z43</f>
        <v>0</v>
      </c>
      <c r="AB43" s="2"/>
      <c r="AC43" s="2"/>
    </row>
    <row r="44" spans="1:29" ht="20.100000000000001" customHeight="1" thickBot="1" x14ac:dyDescent="0.25">
      <c r="A44" s="404"/>
      <c r="B44" s="1138" t="s">
        <v>14</v>
      </c>
      <c r="C44" s="1137"/>
      <c r="D44" s="353">
        <f>AA59</f>
        <v>0</v>
      </c>
      <c r="E44" s="704">
        <f>IF(D44=0,0,D44/S45)</f>
        <v>0</v>
      </c>
      <c r="F44" s="836" t="str">
        <f t="shared" si="8"/>
        <v/>
      </c>
      <c r="G44" s="832" t="s">
        <v>252</v>
      </c>
      <c r="H44" s="364"/>
      <c r="I44" s="364"/>
      <c r="J44" s="364"/>
      <c r="K44" s="402" t="s">
        <v>261</v>
      </c>
      <c r="L44" s="123"/>
      <c r="M44" s="1209"/>
      <c r="N44" s="1210"/>
      <c r="O44" s="447"/>
      <c r="P44" s="1188">
        <f>+O44*M44</f>
        <v>0</v>
      </c>
      <c r="Q44" s="1189"/>
      <c r="R44" s="497"/>
      <c r="S44" s="498"/>
      <c r="T44" s="499"/>
      <c r="U44" s="1190">
        <f>+T44*S44</f>
        <v>0</v>
      </c>
      <c r="V44" s="1191"/>
      <c r="W44" s="345"/>
      <c r="X44" s="1124" t="s">
        <v>424</v>
      </c>
      <c r="Y44" s="1125"/>
      <c r="Z44" s="125"/>
      <c r="AA44" s="366">
        <f>IF(Z44="",0,Z44*S45)</f>
        <v>0</v>
      </c>
      <c r="AB44" s="2"/>
      <c r="AC44" s="2"/>
    </row>
    <row r="45" spans="1:29" ht="20.100000000000001" customHeight="1" thickTop="1" thickBot="1" x14ac:dyDescent="0.25">
      <c r="A45" s="404"/>
      <c r="B45" s="1138" t="s">
        <v>229</v>
      </c>
      <c r="C45" s="1137"/>
      <c r="D45" s="1010"/>
      <c r="E45" s="704">
        <f>IF(D45="",0,D45/S45)</f>
        <v>0</v>
      </c>
      <c r="F45" s="836" t="str">
        <f t="shared" si="8"/>
        <v/>
      </c>
      <c r="G45" s="1184"/>
      <c r="H45" s="1184"/>
      <c r="I45" s="1184"/>
      <c r="J45" s="1185"/>
      <c r="K45" s="403" t="s">
        <v>262</v>
      </c>
      <c r="L45" s="126"/>
      <c r="M45" s="1192"/>
      <c r="N45" s="1193"/>
      <c r="O45" s="448"/>
      <c r="P45" s="1194">
        <f>+O45*M45</f>
        <v>0</v>
      </c>
      <c r="Q45" s="1195"/>
      <c r="R45" s="494" t="s">
        <v>329</v>
      </c>
      <c r="S45" s="468">
        <f>SUM(M42:N45,S42:S44)</f>
        <v>0</v>
      </c>
      <c r="T45" s="496">
        <f>IF(ISERR($U45/$S45),0,TRUNC($U45/$S45))</f>
        <v>0</v>
      </c>
      <c r="U45" s="1196">
        <f>SUM(P42:Q45,U42:V44)</f>
        <v>0</v>
      </c>
      <c r="V45" s="1197"/>
      <c r="W45" s="345"/>
      <c r="X45" s="345"/>
      <c r="Y45" s="345"/>
      <c r="Z45" s="345"/>
      <c r="AA45" s="367">
        <f>SUM(AA42:AA44)</f>
        <v>0</v>
      </c>
      <c r="AB45" s="2"/>
      <c r="AC45" s="2"/>
    </row>
    <row r="46" spans="1:29" ht="20.100000000000001" customHeight="1" thickBot="1" x14ac:dyDescent="0.25">
      <c r="A46" s="405" t="s">
        <v>230</v>
      </c>
      <c r="B46" s="1138" t="s">
        <v>231</v>
      </c>
      <c r="C46" s="1137"/>
      <c r="D46" s="353">
        <f>AA69</f>
        <v>0</v>
      </c>
      <c r="E46" s="704">
        <f>IF(D46=0,0,D46/S45)</f>
        <v>0</v>
      </c>
      <c r="F46" s="836" t="str">
        <f t="shared" si="8"/>
        <v/>
      </c>
      <c r="G46" s="832" t="s">
        <v>252</v>
      </c>
      <c r="H46" s="364"/>
      <c r="I46" s="364"/>
      <c r="J46" s="364"/>
      <c r="K46" s="1181" t="s">
        <v>263</v>
      </c>
      <c r="L46" s="1175" t="s">
        <v>283</v>
      </c>
      <c r="M46" s="1176"/>
      <c r="N46" s="1103" t="s">
        <v>273</v>
      </c>
      <c r="O46" s="1103"/>
      <c r="P46" s="504" t="s">
        <v>323</v>
      </c>
      <c r="Q46" s="489" t="s">
        <v>274</v>
      </c>
      <c r="R46" s="488" t="s">
        <v>275</v>
      </c>
      <c r="S46" s="505" t="s">
        <v>324</v>
      </c>
      <c r="T46" s="1175" t="s">
        <v>276</v>
      </c>
      <c r="U46" s="1176"/>
      <c r="V46" s="1103" t="s">
        <v>273</v>
      </c>
      <c r="W46" s="1103"/>
      <c r="X46" s="504" t="s">
        <v>323</v>
      </c>
      <c r="Y46" s="489" t="s">
        <v>274</v>
      </c>
      <c r="Z46" s="506" t="s">
        <v>275</v>
      </c>
      <c r="AA46" s="507" t="s">
        <v>324</v>
      </c>
      <c r="AB46" s="2"/>
      <c r="AC46" s="2"/>
    </row>
    <row r="47" spans="1:29" ht="20.100000000000001" customHeight="1" x14ac:dyDescent="0.2">
      <c r="A47" s="405"/>
      <c r="B47" s="1138" t="s">
        <v>15</v>
      </c>
      <c r="C47" s="1137"/>
      <c r="D47" s="1010"/>
      <c r="E47" s="704">
        <f>IF(D47="",0,D47/S45)</f>
        <v>0</v>
      </c>
      <c r="F47" s="836" t="str">
        <f t="shared" si="8"/>
        <v/>
      </c>
      <c r="G47" s="1228"/>
      <c r="H47" s="1184"/>
      <c r="I47" s="1184"/>
      <c r="J47" s="1185"/>
      <c r="K47" s="1182"/>
      <c r="L47" s="1150"/>
      <c r="M47" s="1151"/>
      <c r="N47" s="769"/>
      <c r="O47" s="429"/>
      <c r="P47" s="160"/>
      <c r="Q47" s="129"/>
      <c r="R47" s="709" t="str">
        <f t="shared" ref="R47:R59" si="9">IF(O47="","",O47)</f>
        <v/>
      </c>
      <c r="S47" s="710">
        <f>ROUNDDOWN(IF(Q47="",0,P47/Q47*N47)*1.08,0)</f>
        <v>0</v>
      </c>
      <c r="T47" s="1150"/>
      <c r="U47" s="1151"/>
      <c r="V47" s="430"/>
      <c r="W47" s="429"/>
      <c r="X47" s="165"/>
      <c r="Y47" s="130"/>
      <c r="Z47" s="712" t="str">
        <f>IF(W47="","",W47)</f>
        <v/>
      </c>
      <c r="AA47" s="710">
        <f>ROUNDDOWN(IF(Y47="",0,X47/Y47*V47)*1.08,0)</f>
        <v>0</v>
      </c>
      <c r="AB47" s="2"/>
      <c r="AC47" s="2"/>
    </row>
    <row r="48" spans="1:29" ht="20.100000000000001" customHeight="1" x14ac:dyDescent="0.2">
      <c r="A48" s="405"/>
      <c r="B48" s="1138" t="s">
        <v>290</v>
      </c>
      <c r="C48" s="1137"/>
      <c r="D48" s="1010"/>
      <c r="E48" s="704">
        <f>IF(D48="",0,D48/S45)</f>
        <v>0</v>
      </c>
      <c r="F48" s="836" t="str">
        <f t="shared" si="8"/>
        <v/>
      </c>
      <c r="G48" s="1184"/>
      <c r="H48" s="1184"/>
      <c r="I48" s="1184"/>
      <c r="J48" s="1185"/>
      <c r="K48" s="1182"/>
      <c r="L48" s="1110"/>
      <c r="M48" s="1180"/>
      <c r="N48" s="770"/>
      <c r="O48" s="426"/>
      <c r="P48" s="757"/>
      <c r="Q48" s="758"/>
      <c r="R48" s="454" t="str">
        <f t="shared" si="9"/>
        <v/>
      </c>
      <c r="S48" s="348">
        <f>ROUNDDOWN(IF(Q48="",0,P48/Q48*N48)*1.08,0)</f>
        <v>0</v>
      </c>
      <c r="T48" s="1110"/>
      <c r="U48" s="1111"/>
      <c r="V48" s="446"/>
      <c r="W48" s="426"/>
      <c r="X48" s="162"/>
      <c r="Y48" s="120"/>
      <c r="Z48" s="457" t="str">
        <f>IF(W48="","",W48)</f>
        <v/>
      </c>
      <c r="AA48" s="348">
        <f>ROUNDDOWN(IF(Y48="",0,X48/Y48*V48)*1.08,0)</f>
        <v>0</v>
      </c>
      <c r="AB48" s="2"/>
      <c r="AC48" s="2"/>
    </row>
    <row r="49" spans="1:29" ht="20.100000000000001" customHeight="1" thickBot="1" x14ac:dyDescent="0.25">
      <c r="A49" s="405"/>
      <c r="B49" s="1144" t="s">
        <v>233</v>
      </c>
      <c r="C49" s="370" t="s">
        <v>234</v>
      </c>
      <c r="D49" s="749"/>
      <c r="E49" s="704">
        <f>IF(D49="",0,D49/S45)</f>
        <v>0</v>
      </c>
      <c r="F49" s="836" t="str">
        <f t="shared" si="8"/>
        <v/>
      </c>
      <c r="G49" s="364"/>
      <c r="H49" s="364"/>
      <c r="I49" s="364"/>
      <c r="J49" s="364"/>
      <c r="K49" s="1182"/>
      <c r="L49" s="1110"/>
      <c r="M49" s="1180"/>
      <c r="N49" s="428"/>
      <c r="O49" s="426"/>
      <c r="P49" s="757"/>
      <c r="Q49" s="758"/>
      <c r="R49" s="454" t="str">
        <f t="shared" si="9"/>
        <v/>
      </c>
      <c r="S49" s="348">
        <f t="shared" ref="S49:S59" si="10">ROUNDDOWN(IF(Q49="",0,P49/Q49*N49)*1.08,0)</f>
        <v>0</v>
      </c>
      <c r="T49" s="1108"/>
      <c r="U49" s="1233"/>
      <c r="V49" s="714"/>
      <c r="W49" s="427" t="s">
        <v>327</v>
      </c>
      <c r="X49" s="163"/>
      <c r="Y49" s="161"/>
      <c r="Z49" s="458" t="str">
        <f>IF(W49="","",W49)</f>
        <v/>
      </c>
      <c r="AA49" s="451">
        <f>ROUNDDOWN(IF(Y49="",0,X49/Y49*V49)*1.08,0)</f>
        <v>0</v>
      </c>
      <c r="AB49" s="2"/>
      <c r="AC49" s="2"/>
    </row>
    <row r="50" spans="1:29" ht="20.100000000000001" customHeight="1" thickTop="1" thickBot="1" x14ac:dyDescent="0.25">
      <c r="A50" s="405" t="s">
        <v>235</v>
      </c>
      <c r="B50" s="1145"/>
      <c r="C50" s="370" t="s">
        <v>236</v>
      </c>
      <c r="D50" s="749"/>
      <c r="E50" s="704">
        <f>IF(D50="",0,D50/S45)</f>
        <v>0</v>
      </c>
      <c r="F50" s="836" t="str">
        <f t="shared" si="8"/>
        <v/>
      </c>
      <c r="G50" s="364"/>
      <c r="H50" s="364"/>
      <c r="I50" s="364"/>
      <c r="J50" s="364"/>
      <c r="K50" s="1183"/>
      <c r="L50" s="1152"/>
      <c r="M50" s="1153"/>
      <c r="N50" s="431"/>
      <c r="O50" s="423"/>
      <c r="P50" s="759"/>
      <c r="Q50" s="760"/>
      <c r="R50" s="455" t="str">
        <f t="shared" si="9"/>
        <v/>
      </c>
      <c r="S50" s="711">
        <f t="shared" si="10"/>
        <v>0</v>
      </c>
      <c r="T50" s="1104" t="s">
        <v>278</v>
      </c>
      <c r="U50" s="1105"/>
      <c r="V50" s="1106"/>
      <c r="W50" s="1106"/>
      <c r="X50" s="1106"/>
      <c r="Y50" s="1106"/>
      <c r="Z50" s="1107"/>
      <c r="AA50" s="394">
        <f>SUM(AA47:AA49,S47:S50)</f>
        <v>0</v>
      </c>
      <c r="AB50" s="2"/>
      <c r="AC50" s="2"/>
    </row>
    <row r="51" spans="1:29" ht="20.100000000000001" customHeight="1" x14ac:dyDescent="0.2">
      <c r="A51" s="405"/>
      <c r="B51" s="1146"/>
      <c r="C51" s="374" t="s">
        <v>237</v>
      </c>
      <c r="D51" s="749"/>
      <c r="E51" s="704">
        <f>IF(D51="",0,D51/S45)</f>
        <v>0</v>
      </c>
      <c r="F51" s="836" t="str">
        <f t="shared" si="8"/>
        <v/>
      </c>
      <c r="G51" s="364"/>
      <c r="H51" s="364"/>
      <c r="I51" s="364"/>
      <c r="J51" s="364"/>
      <c r="K51" s="398"/>
      <c r="L51" s="1178"/>
      <c r="M51" s="1179"/>
      <c r="N51" s="432"/>
      <c r="O51" s="429"/>
      <c r="P51" s="761"/>
      <c r="Q51" s="762"/>
      <c r="R51" s="456" t="str">
        <f t="shared" si="9"/>
        <v/>
      </c>
      <c r="S51" s="502">
        <f t="shared" si="10"/>
        <v>0</v>
      </c>
      <c r="T51" s="1150"/>
      <c r="U51" s="1151"/>
      <c r="V51" s="424"/>
      <c r="W51" s="429"/>
      <c r="X51" s="162"/>
      <c r="Y51" s="120"/>
      <c r="Z51" s="459" t="str">
        <f t="shared" ref="Z51:Z58" si="11">IF(W51="","",W51)</f>
        <v/>
      </c>
      <c r="AA51" s="452">
        <f t="shared" ref="AA51:AA58" si="12">ROUNDDOWN(IF(Y51="",0,X51/Y51*V51)*1.08,0)</f>
        <v>0</v>
      </c>
      <c r="AB51" s="2"/>
      <c r="AC51" s="2"/>
    </row>
    <row r="52" spans="1:29" ht="20.100000000000001" customHeight="1" x14ac:dyDescent="0.2">
      <c r="A52" s="405"/>
      <c r="B52" s="1177" t="s">
        <v>291</v>
      </c>
      <c r="C52" s="1137"/>
      <c r="D52" s="749"/>
      <c r="E52" s="704">
        <f>IF(D52="",0,D52/S45)</f>
        <v>0</v>
      </c>
      <c r="F52" s="836" t="str">
        <f t="shared" si="8"/>
        <v/>
      </c>
      <c r="G52" s="364"/>
      <c r="H52" s="364"/>
      <c r="I52" s="364"/>
      <c r="J52" s="364"/>
      <c r="K52" s="402" t="s">
        <v>264</v>
      </c>
      <c r="L52" s="1121"/>
      <c r="M52" s="1123"/>
      <c r="N52" s="432"/>
      <c r="O52" s="429"/>
      <c r="P52" s="761"/>
      <c r="Q52" s="762"/>
      <c r="R52" s="456" t="str">
        <f t="shared" si="9"/>
        <v/>
      </c>
      <c r="S52" s="500">
        <f t="shared" si="10"/>
        <v>0</v>
      </c>
      <c r="T52" s="1121"/>
      <c r="U52" s="1123"/>
      <c r="V52" s="424"/>
      <c r="W52" s="429"/>
      <c r="X52" s="162"/>
      <c r="Y52" s="120"/>
      <c r="Z52" s="459" t="str">
        <f t="shared" si="11"/>
        <v/>
      </c>
      <c r="AA52" s="348">
        <f t="shared" si="12"/>
        <v>0</v>
      </c>
      <c r="AB52" s="2"/>
      <c r="AC52" s="2"/>
    </row>
    <row r="53" spans="1:29" ht="20.100000000000001" customHeight="1" x14ac:dyDescent="0.2">
      <c r="A53" s="405"/>
      <c r="B53" s="1138" t="s">
        <v>43</v>
      </c>
      <c r="C53" s="1137"/>
      <c r="D53" s="371"/>
      <c r="E53" s="704">
        <f>IF(D53="",0,D53/S45)</f>
        <v>0</v>
      </c>
      <c r="F53" s="836" t="str">
        <f t="shared" si="8"/>
        <v/>
      </c>
      <c r="G53" s="364"/>
      <c r="H53" s="364"/>
      <c r="I53" s="364"/>
      <c r="J53" s="364"/>
      <c r="K53" s="402"/>
      <c r="L53" s="1121"/>
      <c r="M53" s="1122"/>
      <c r="N53" s="428"/>
      <c r="O53" s="429"/>
      <c r="P53" s="158"/>
      <c r="Q53" s="127"/>
      <c r="R53" s="454" t="str">
        <f t="shared" si="9"/>
        <v/>
      </c>
      <c r="S53" s="500">
        <f t="shared" si="10"/>
        <v>0</v>
      </c>
      <c r="T53" s="1121"/>
      <c r="U53" s="1123"/>
      <c r="V53" s="424"/>
      <c r="W53" s="429"/>
      <c r="X53" s="162"/>
      <c r="Y53" s="120"/>
      <c r="Z53" s="459" t="str">
        <f t="shared" si="11"/>
        <v/>
      </c>
      <c r="AA53" s="348">
        <f t="shared" si="12"/>
        <v>0</v>
      </c>
      <c r="AB53" s="2"/>
      <c r="AC53" s="2"/>
    </row>
    <row r="54" spans="1:29" ht="20.100000000000001" customHeight="1" x14ac:dyDescent="0.2">
      <c r="A54" s="405" t="s">
        <v>238</v>
      </c>
      <c r="B54" s="1138" t="s">
        <v>1</v>
      </c>
      <c r="C54" s="1137"/>
      <c r="D54" s="749"/>
      <c r="E54" s="704">
        <f>IF(D54="",0,D54/S45)</f>
        <v>0</v>
      </c>
      <c r="F54" s="836" t="str">
        <f t="shared" si="8"/>
        <v/>
      </c>
      <c r="G54" s="1154"/>
      <c r="H54" s="1155"/>
      <c r="I54" s="1155"/>
      <c r="J54" s="1156"/>
      <c r="K54" s="402" t="s">
        <v>265</v>
      </c>
      <c r="L54" s="1121"/>
      <c r="M54" s="1123"/>
      <c r="N54" s="428"/>
      <c r="O54" s="429"/>
      <c r="P54" s="162"/>
      <c r="Q54" s="120"/>
      <c r="R54" s="454" t="str">
        <f t="shared" si="9"/>
        <v/>
      </c>
      <c r="S54" s="500">
        <f t="shared" si="10"/>
        <v>0</v>
      </c>
      <c r="T54" s="1121"/>
      <c r="U54" s="1123"/>
      <c r="V54" s="446"/>
      <c r="W54" s="429" t="s">
        <v>327</v>
      </c>
      <c r="X54" s="162"/>
      <c r="Y54" s="120"/>
      <c r="Z54" s="459" t="str">
        <f t="shared" si="11"/>
        <v/>
      </c>
      <c r="AA54" s="348">
        <f t="shared" si="12"/>
        <v>0</v>
      </c>
      <c r="AB54" s="2"/>
      <c r="AC54" s="2"/>
    </row>
    <row r="55" spans="1:29" ht="20.100000000000001" customHeight="1" x14ac:dyDescent="0.2">
      <c r="A55" s="404"/>
      <c r="B55" s="1144" t="s">
        <v>239</v>
      </c>
      <c r="C55" s="375" t="s">
        <v>240</v>
      </c>
      <c r="D55" s="353">
        <f>AA42</f>
        <v>0</v>
      </c>
      <c r="E55" s="704">
        <f>IF(D55=0,0,D55/S45)</f>
        <v>0</v>
      </c>
      <c r="F55" s="836" t="str">
        <f t="shared" si="8"/>
        <v/>
      </c>
      <c r="G55" s="1154" t="s">
        <v>252</v>
      </c>
      <c r="H55" s="1155"/>
      <c r="I55" s="1155"/>
      <c r="J55" s="1156"/>
      <c r="K55" s="402"/>
      <c r="L55" s="1121"/>
      <c r="M55" s="1122"/>
      <c r="N55" s="428"/>
      <c r="O55" s="429"/>
      <c r="P55" s="158"/>
      <c r="Q55" s="127"/>
      <c r="R55" s="456" t="str">
        <f t="shared" si="9"/>
        <v/>
      </c>
      <c r="S55" s="500">
        <f t="shared" si="10"/>
        <v>0</v>
      </c>
      <c r="T55" s="1121"/>
      <c r="U55" s="1123"/>
      <c r="V55" s="446"/>
      <c r="W55" s="429" t="s">
        <v>327</v>
      </c>
      <c r="X55" s="162"/>
      <c r="Y55" s="120"/>
      <c r="Z55" s="459" t="str">
        <f t="shared" si="11"/>
        <v/>
      </c>
      <c r="AA55" s="348">
        <f t="shared" si="12"/>
        <v>0</v>
      </c>
      <c r="AB55" s="2"/>
      <c r="AC55" s="2"/>
    </row>
    <row r="56" spans="1:29" ht="20.100000000000001" customHeight="1" x14ac:dyDescent="0.2">
      <c r="A56" s="404"/>
      <c r="B56" s="1145"/>
      <c r="C56" s="375" t="s">
        <v>241</v>
      </c>
      <c r="D56" s="353">
        <f>AA43</f>
        <v>0</v>
      </c>
      <c r="E56" s="704">
        <f>IF(D56=0,0,D56/S45)</f>
        <v>0</v>
      </c>
      <c r="F56" s="836" t="str">
        <f t="shared" si="8"/>
        <v/>
      </c>
      <c r="G56" s="1154" t="s">
        <v>252</v>
      </c>
      <c r="H56" s="1155"/>
      <c r="I56" s="1155"/>
      <c r="J56" s="1156"/>
      <c r="K56" s="402" t="s">
        <v>238</v>
      </c>
      <c r="L56" s="1121"/>
      <c r="M56" s="1122"/>
      <c r="N56" s="428"/>
      <c r="O56" s="429"/>
      <c r="P56" s="158"/>
      <c r="Q56" s="127"/>
      <c r="R56" s="454" t="str">
        <f t="shared" si="9"/>
        <v/>
      </c>
      <c r="S56" s="500">
        <f t="shared" si="10"/>
        <v>0</v>
      </c>
      <c r="T56" s="1121"/>
      <c r="U56" s="1123"/>
      <c r="V56" s="446"/>
      <c r="W56" s="429" t="s">
        <v>327</v>
      </c>
      <c r="X56" s="162"/>
      <c r="Y56" s="120"/>
      <c r="Z56" s="459" t="str">
        <f t="shared" si="11"/>
        <v/>
      </c>
      <c r="AA56" s="348">
        <f t="shared" si="12"/>
        <v>0</v>
      </c>
      <c r="AB56" s="2"/>
      <c r="AC56" s="2"/>
    </row>
    <row r="57" spans="1:29" ht="20.100000000000001" customHeight="1" x14ac:dyDescent="0.2">
      <c r="A57" s="404"/>
      <c r="B57" s="1146"/>
      <c r="C57" s="376" t="s">
        <v>242</v>
      </c>
      <c r="D57" s="353">
        <f>AA44</f>
        <v>0</v>
      </c>
      <c r="E57" s="704">
        <f>IF(D57=0,0,D57/S45)</f>
        <v>0</v>
      </c>
      <c r="F57" s="836" t="str">
        <f t="shared" si="8"/>
        <v/>
      </c>
      <c r="G57" s="832"/>
      <c r="H57" s="364"/>
      <c r="I57" s="364"/>
      <c r="J57" s="364"/>
      <c r="K57" s="402"/>
      <c r="L57" s="1121"/>
      <c r="M57" s="1122"/>
      <c r="N57" s="428"/>
      <c r="O57" s="426" t="s">
        <v>327</v>
      </c>
      <c r="P57" s="158"/>
      <c r="Q57" s="127"/>
      <c r="R57" s="454" t="str">
        <f t="shared" si="9"/>
        <v/>
      </c>
      <c r="S57" s="500">
        <f t="shared" si="10"/>
        <v>0</v>
      </c>
      <c r="T57" s="1121"/>
      <c r="U57" s="1123"/>
      <c r="V57" s="446"/>
      <c r="W57" s="429" t="s">
        <v>327</v>
      </c>
      <c r="X57" s="162"/>
      <c r="Y57" s="120"/>
      <c r="Z57" s="459" t="str">
        <f t="shared" si="11"/>
        <v/>
      </c>
      <c r="AA57" s="348">
        <f t="shared" si="12"/>
        <v>0</v>
      </c>
      <c r="AB57" s="2"/>
      <c r="AC57" s="2"/>
    </row>
    <row r="58" spans="1:29" ht="20.100000000000001" customHeight="1" thickBot="1" x14ac:dyDescent="0.25">
      <c r="A58" s="482"/>
      <c r="B58" s="1147" t="s">
        <v>243</v>
      </c>
      <c r="C58" s="1148"/>
      <c r="D58" s="475">
        <f>SUM(D42:D57)</f>
        <v>0</v>
      </c>
      <c r="E58" s="705">
        <f>IF(D58=0,0,D58/S45)</f>
        <v>0</v>
      </c>
      <c r="F58" s="837" t="str">
        <f t="shared" si="8"/>
        <v/>
      </c>
      <c r="G58" s="833"/>
      <c r="H58" s="478"/>
      <c r="I58" s="478"/>
      <c r="J58" s="479"/>
      <c r="K58" s="402"/>
      <c r="L58" s="1121"/>
      <c r="M58" s="1122"/>
      <c r="N58" s="428"/>
      <c r="O58" s="426" t="s">
        <v>327</v>
      </c>
      <c r="P58" s="158"/>
      <c r="Q58" s="127"/>
      <c r="R58" s="454" t="str">
        <f t="shared" si="9"/>
        <v/>
      </c>
      <c r="S58" s="500">
        <f t="shared" si="10"/>
        <v>0</v>
      </c>
      <c r="T58" s="1168"/>
      <c r="U58" s="1169"/>
      <c r="V58" s="714"/>
      <c r="W58" s="427" t="s">
        <v>327</v>
      </c>
      <c r="X58" s="163"/>
      <c r="Y58" s="161"/>
      <c r="Z58" s="459" t="str">
        <f t="shared" si="11"/>
        <v/>
      </c>
      <c r="AA58" s="451">
        <f t="shared" si="12"/>
        <v>0</v>
      </c>
      <c r="AB58" s="2"/>
      <c r="AC58" s="2"/>
    </row>
    <row r="59" spans="1:29" ht="20.100000000000001" customHeight="1" thickTop="1" thickBot="1" x14ac:dyDescent="0.25">
      <c r="A59" s="1170" t="s">
        <v>244</v>
      </c>
      <c r="B59" s="1171"/>
      <c r="C59" s="1172"/>
      <c r="D59" s="468">
        <f>D41-D58</f>
        <v>0</v>
      </c>
      <c r="E59" s="706" t="e">
        <f>IF(D59="",0,D59/S45)</f>
        <v>#DIV/0!</v>
      </c>
      <c r="F59" s="838" t="str">
        <f t="shared" si="8"/>
        <v/>
      </c>
      <c r="G59" s="799" t="s">
        <v>293</v>
      </c>
      <c r="H59" s="471" t="e">
        <f>E59/E41*100</f>
        <v>#DIV/0!</v>
      </c>
      <c r="I59" s="472" t="s">
        <v>321</v>
      </c>
      <c r="J59" s="473"/>
      <c r="K59" s="402"/>
      <c r="L59" s="1173"/>
      <c r="M59" s="1174"/>
      <c r="N59" s="431"/>
      <c r="O59" s="423" t="s">
        <v>327</v>
      </c>
      <c r="P59" s="159"/>
      <c r="Q59" s="128"/>
      <c r="R59" s="455" t="str">
        <f t="shared" si="9"/>
        <v/>
      </c>
      <c r="S59" s="501">
        <f t="shared" si="10"/>
        <v>0</v>
      </c>
      <c r="T59" s="1104" t="s">
        <v>277</v>
      </c>
      <c r="U59" s="1105"/>
      <c r="V59" s="1106"/>
      <c r="W59" s="1106"/>
      <c r="X59" s="1106"/>
      <c r="Y59" s="1106"/>
      <c r="Z59" s="1107"/>
      <c r="AA59" s="377">
        <f>SUM(AA51:AA58,S51:S59)</f>
        <v>0</v>
      </c>
      <c r="AB59" s="2"/>
      <c r="AC59" s="2"/>
    </row>
    <row r="60" spans="1:29" ht="20.100000000000001" customHeight="1" thickBot="1" x14ac:dyDescent="0.25">
      <c r="A60" s="1141" t="s">
        <v>245</v>
      </c>
      <c r="B60" s="1143"/>
      <c r="C60" s="1142"/>
      <c r="D60" s="467"/>
      <c r="E60" s="354">
        <f>IF(D60="",0,D60/S45)</f>
        <v>0</v>
      </c>
      <c r="F60" s="839"/>
      <c r="G60" s="357"/>
      <c r="H60" s="357"/>
      <c r="I60" s="357"/>
      <c r="J60" s="357"/>
      <c r="K60" s="338"/>
      <c r="L60" s="1175" t="s">
        <v>272</v>
      </c>
      <c r="M60" s="1176"/>
      <c r="N60" s="1103" t="s">
        <v>273</v>
      </c>
      <c r="O60" s="1103"/>
      <c r="P60" s="504" t="s">
        <v>323</v>
      </c>
      <c r="Q60" s="1229" t="s">
        <v>444</v>
      </c>
      <c r="R60" s="1230"/>
      <c r="S60" s="505" t="s">
        <v>324</v>
      </c>
      <c r="T60" s="1175" t="s">
        <v>276</v>
      </c>
      <c r="U60" s="1176"/>
      <c r="V60" s="1103" t="s">
        <v>273</v>
      </c>
      <c r="W60" s="1103"/>
      <c r="X60" s="504" t="s">
        <v>323</v>
      </c>
      <c r="Y60" s="1229" t="s">
        <v>443</v>
      </c>
      <c r="Z60" s="1230"/>
      <c r="AA60" s="507" t="s">
        <v>324</v>
      </c>
      <c r="AB60" s="2"/>
      <c r="AC60" s="2"/>
    </row>
    <row r="61" spans="1:29" ht="20.100000000000001" customHeight="1" x14ac:dyDescent="0.2">
      <c r="A61" s="1135" t="s">
        <v>44</v>
      </c>
      <c r="B61" s="1136"/>
      <c r="C61" s="1137"/>
      <c r="D61" s="371"/>
      <c r="E61" s="361">
        <f>IF(D61="",0,D61/S45)</f>
        <v>0</v>
      </c>
      <c r="F61" s="840"/>
      <c r="G61" s="364"/>
      <c r="H61" s="364"/>
      <c r="I61" s="364"/>
      <c r="J61" s="364"/>
      <c r="K61" s="343"/>
      <c r="L61" s="1110"/>
      <c r="M61" s="1112"/>
      <c r="N61" s="428"/>
      <c r="O61" s="426"/>
      <c r="P61" s="757"/>
      <c r="Q61" s="1231"/>
      <c r="R61" s="1232"/>
      <c r="S61" s="1012">
        <f t="shared" ref="S61:S69" si="13">ROUNDDOWN(IF(Q61="",0,P61/Q61*N61)*1.08,0)</f>
        <v>0</v>
      </c>
      <c r="T61" s="1110"/>
      <c r="U61" s="1112"/>
      <c r="V61" s="769"/>
      <c r="W61" s="429"/>
      <c r="X61" s="165"/>
      <c r="Y61" s="1231"/>
      <c r="Z61" s="1232"/>
      <c r="AA61" s="348">
        <f t="shared" ref="AA61:AA68" si="14">ROUNDDOWN(IF(Y61="",0,X61/Y61*V61)*1.08,0)</f>
        <v>0</v>
      </c>
      <c r="AB61" s="2"/>
      <c r="AC61" s="2"/>
    </row>
    <row r="62" spans="1:29" ht="20.100000000000001" customHeight="1" x14ac:dyDescent="0.2">
      <c r="A62" s="1135" t="s">
        <v>246</v>
      </c>
      <c r="B62" s="1136"/>
      <c r="C62" s="1137"/>
      <c r="D62" s="371"/>
      <c r="E62" s="361">
        <f>IF(D62="",0,D62/S45)</f>
        <v>0</v>
      </c>
      <c r="F62" s="840"/>
      <c r="G62" s="364"/>
      <c r="H62" s="364"/>
      <c r="I62" s="364"/>
      <c r="J62" s="364"/>
      <c r="K62" s="343"/>
      <c r="L62" s="1110"/>
      <c r="M62" s="1112"/>
      <c r="N62" s="428"/>
      <c r="O62" s="426"/>
      <c r="P62" s="757"/>
      <c r="Q62" s="1119"/>
      <c r="R62" s="1120"/>
      <c r="S62" s="1012">
        <f t="shared" si="13"/>
        <v>0</v>
      </c>
      <c r="T62" s="1110"/>
      <c r="U62" s="1112"/>
      <c r="V62" s="770"/>
      <c r="W62" s="429"/>
      <c r="X62" s="162"/>
      <c r="Y62" s="1119"/>
      <c r="Z62" s="1120"/>
      <c r="AA62" s="348">
        <f t="shared" si="14"/>
        <v>0</v>
      </c>
      <c r="AB62" s="2"/>
      <c r="AC62" s="2"/>
    </row>
    <row r="63" spans="1:29" ht="20.100000000000001" customHeight="1" x14ac:dyDescent="0.2">
      <c r="A63" s="404"/>
      <c r="B63" s="1138" t="s">
        <v>247</v>
      </c>
      <c r="C63" s="1137"/>
      <c r="D63" s="371"/>
      <c r="E63" s="361">
        <f>IF(D63="",0,D63/S45)</f>
        <v>0</v>
      </c>
      <c r="F63" s="840"/>
      <c r="G63" s="364"/>
      <c r="H63" s="364"/>
      <c r="I63" s="364"/>
      <c r="J63" s="364"/>
      <c r="K63" s="343"/>
      <c r="L63" s="1150"/>
      <c r="M63" s="1167"/>
      <c r="N63" s="769"/>
      <c r="O63" s="429"/>
      <c r="P63" s="165"/>
      <c r="Q63" s="1249"/>
      <c r="R63" s="1250"/>
      <c r="S63" s="1012">
        <f t="shared" si="13"/>
        <v>0</v>
      </c>
      <c r="T63" s="1110"/>
      <c r="U63" s="1112"/>
      <c r="V63" s="770"/>
      <c r="W63" s="426"/>
      <c r="X63" s="162"/>
      <c r="Y63" s="1119"/>
      <c r="Z63" s="1120"/>
      <c r="AA63" s="348">
        <f t="shared" si="14"/>
        <v>0</v>
      </c>
      <c r="AB63" s="2"/>
      <c r="AC63" s="2"/>
    </row>
    <row r="64" spans="1:29" ht="20.100000000000001" customHeight="1" thickBot="1" x14ac:dyDescent="0.25">
      <c r="A64" s="523"/>
      <c r="B64" s="1133" t="s">
        <v>248</v>
      </c>
      <c r="C64" s="1134"/>
      <c r="D64" s="526"/>
      <c r="E64" s="527">
        <f>IF(D64="",0,D64/S45)</f>
        <v>0</v>
      </c>
      <c r="F64" s="841"/>
      <c r="G64" s="529"/>
      <c r="H64" s="529"/>
      <c r="I64" s="529"/>
      <c r="J64" s="530"/>
      <c r="K64" s="343" t="s">
        <v>266</v>
      </c>
      <c r="L64" s="1110"/>
      <c r="M64" s="1112"/>
      <c r="N64" s="428"/>
      <c r="O64" s="429"/>
      <c r="P64" s="158"/>
      <c r="Q64" s="1119"/>
      <c r="R64" s="1120"/>
      <c r="S64" s="1012">
        <f t="shared" si="13"/>
        <v>0</v>
      </c>
      <c r="T64" s="1110"/>
      <c r="U64" s="1112"/>
      <c r="V64" s="770"/>
      <c r="W64" s="429"/>
      <c r="X64" s="162"/>
      <c r="Y64" s="1119"/>
      <c r="Z64" s="1120"/>
      <c r="AA64" s="348">
        <f t="shared" si="14"/>
        <v>0</v>
      </c>
      <c r="AB64" s="2"/>
      <c r="AC64" s="2"/>
    </row>
    <row r="65" spans="1:29" ht="20.100000000000001" customHeight="1" x14ac:dyDescent="0.2">
      <c r="A65" s="1141" t="s">
        <v>292</v>
      </c>
      <c r="B65" s="1143"/>
      <c r="C65" s="1142"/>
      <c r="D65" s="1149" t="s">
        <v>253</v>
      </c>
      <c r="E65" s="1143"/>
      <c r="F65" s="1143"/>
      <c r="G65" s="1143"/>
      <c r="H65" s="1142"/>
      <c r="I65" s="715" t="s">
        <v>45</v>
      </c>
      <c r="J65" s="716" t="s">
        <v>46</v>
      </c>
      <c r="K65" s="343" t="s">
        <v>267</v>
      </c>
      <c r="L65" s="1110"/>
      <c r="M65" s="1112"/>
      <c r="N65" s="428"/>
      <c r="O65" s="429"/>
      <c r="P65" s="158"/>
      <c r="Q65" s="1119"/>
      <c r="R65" s="1120"/>
      <c r="S65" s="500">
        <f t="shared" si="13"/>
        <v>0</v>
      </c>
      <c r="T65" s="1110"/>
      <c r="U65" s="1112"/>
      <c r="V65" s="770"/>
      <c r="W65" s="429"/>
      <c r="X65" s="162"/>
      <c r="Y65" s="1119"/>
      <c r="Z65" s="1120"/>
      <c r="AA65" s="348">
        <f t="shared" si="14"/>
        <v>0</v>
      </c>
      <c r="AB65" s="2"/>
      <c r="AC65" s="2"/>
    </row>
    <row r="66" spans="1:29" ht="20.100000000000001" customHeight="1" x14ac:dyDescent="0.2">
      <c r="A66" s="1139" t="s">
        <v>250</v>
      </c>
      <c r="B66" s="1140"/>
      <c r="C66" s="406"/>
      <c r="D66" s="380"/>
      <c r="E66" s="381"/>
      <c r="F66" s="381"/>
      <c r="G66" s="381"/>
      <c r="H66" s="382"/>
      <c r="I66" s="383"/>
      <c r="J66" s="380"/>
      <c r="K66" s="343" t="s">
        <v>268</v>
      </c>
      <c r="L66" s="1110"/>
      <c r="M66" s="1112"/>
      <c r="N66" s="428"/>
      <c r="O66" s="429"/>
      <c r="P66" s="158"/>
      <c r="Q66" s="1119"/>
      <c r="R66" s="1120"/>
      <c r="S66" s="500">
        <f t="shared" si="13"/>
        <v>0</v>
      </c>
      <c r="T66" s="1110"/>
      <c r="U66" s="1112"/>
      <c r="V66" s="770"/>
      <c r="W66" s="429"/>
      <c r="X66" s="162"/>
      <c r="Y66" s="1119"/>
      <c r="Z66" s="1120"/>
      <c r="AA66" s="348">
        <f t="shared" si="14"/>
        <v>0</v>
      </c>
      <c r="AB66" s="2"/>
      <c r="AC66" s="2"/>
    </row>
    <row r="67" spans="1:29" ht="20.100000000000001" customHeight="1" x14ac:dyDescent="0.2">
      <c r="A67" s="1141"/>
      <c r="B67" s="1142"/>
      <c r="C67" s="407"/>
      <c r="D67" s="356"/>
      <c r="E67" s="357"/>
      <c r="F67" s="357"/>
      <c r="G67" s="357"/>
      <c r="H67" s="385"/>
      <c r="I67" s="386"/>
      <c r="J67" s="356"/>
      <c r="K67" s="343" t="s">
        <v>254</v>
      </c>
      <c r="L67" s="1110"/>
      <c r="M67" s="1112"/>
      <c r="N67" s="428"/>
      <c r="O67" s="426"/>
      <c r="P67" s="158"/>
      <c r="Q67" s="1119"/>
      <c r="R67" s="1120"/>
      <c r="S67" s="500">
        <f t="shared" si="13"/>
        <v>0</v>
      </c>
      <c r="T67" s="1110"/>
      <c r="U67" s="1112"/>
      <c r="V67" s="770"/>
      <c r="W67" s="429"/>
      <c r="X67" s="162"/>
      <c r="Y67" s="1119"/>
      <c r="Z67" s="1120"/>
      <c r="AA67" s="348">
        <f t="shared" si="14"/>
        <v>0</v>
      </c>
      <c r="AB67" s="2"/>
      <c r="AC67" s="2"/>
    </row>
    <row r="68" spans="1:29" ht="20.100000000000001" customHeight="1" thickBot="1" x14ac:dyDescent="0.25">
      <c r="A68" s="1129" t="s">
        <v>251</v>
      </c>
      <c r="B68" s="1130"/>
      <c r="C68" s="406"/>
      <c r="D68" s="380"/>
      <c r="E68" s="381"/>
      <c r="F68" s="381"/>
      <c r="G68" s="381"/>
      <c r="H68" s="382"/>
      <c r="I68" s="383"/>
      <c r="J68" s="380"/>
      <c r="K68" s="387"/>
      <c r="L68" s="1110"/>
      <c r="M68" s="1112"/>
      <c r="N68" s="428"/>
      <c r="O68" s="426"/>
      <c r="P68" s="158"/>
      <c r="Q68" s="1119"/>
      <c r="R68" s="1120"/>
      <c r="S68" s="500">
        <f t="shared" si="13"/>
        <v>0</v>
      </c>
      <c r="T68" s="1108"/>
      <c r="U68" s="1109"/>
      <c r="V68" s="771"/>
      <c r="W68" s="429"/>
      <c r="X68" s="163"/>
      <c r="Y68" s="1159"/>
      <c r="Z68" s="1160"/>
      <c r="AA68" s="451">
        <f t="shared" si="14"/>
        <v>0</v>
      </c>
      <c r="AB68" s="2"/>
      <c r="AC68" s="2"/>
    </row>
    <row r="69" spans="1:29" ht="20.100000000000001" customHeight="1" thickTop="1" thickBot="1" x14ac:dyDescent="0.25">
      <c r="A69" s="1131"/>
      <c r="B69" s="1132"/>
      <c r="C69" s="408"/>
      <c r="D69" s="389"/>
      <c r="E69" s="390"/>
      <c r="F69" s="390"/>
      <c r="G69" s="390"/>
      <c r="H69" s="391"/>
      <c r="I69" s="392"/>
      <c r="J69" s="389"/>
      <c r="K69" s="393"/>
      <c r="L69" s="1163"/>
      <c r="M69" s="1164"/>
      <c r="N69" s="431"/>
      <c r="O69" s="423"/>
      <c r="P69" s="159"/>
      <c r="Q69" s="1161"/>
      <c r="R69" s="1162"/>
      <c r="S69" s="501">
        <f t="shared" si="13"/>
        <v>0</v>
      </c>
      <c r="T69" s="1104" t="s">
        <v>47</v>
      </c>
      <c r="U69" s="1105"/>
      <c r="V69" s="1106"/>
      <c r="W69" s="1106"/>
      <c r="X69" s="1106"/>
      <c r="Y69" s="1106"/>
      <c r="Z69" s="1107"/>
      <c r="AA69" s="394">
        <f>SUM(AA61:AA68,S61:S69)</f>
        <v>0</v>
      </c>
      <c r="AB69" s="2"/>
      <c r="AC69" s="2"/>
    </row>
    <row r="70" spans="1:29" ht="20.100000000000001" customHeight="1" x14ac:dyDescent="0.2">
      <c r="A70" s="409"/>
      <c r="B70" s="409"/>
      <c r="C70" s="409"/>
      <c r="D70" s="409"/>
      <c r="E70" s="409"/>
      <c r="F70" s="409"/>
      <c r="G70" s="409"/>
      <c r="H70" s="409"/>
      <c r="I70" s="409"/>
      <c r="J70" s="409"/>
      <c r="K70" s="409"/>
      <c r="L70" s="409"/>
      <c r="M70" s="1007" t="s">
        <v>462</v>
      </c>
      <c r="N70" s="702"/>
      <c r="O70" s="409"/>
      <c r="P70" s="409"/>
      <c r="Q70" s="409"/>
      <c r="R70" s="409"/>
      <c r="S70" s="409"/>
      <c r="T70" s="409"/>
      <c r="U70" s="409"/>
      <c r="V70" s="409"/>
      <c r="W70" s="409"/>
      <c r="X70" s="409"/>
      <c r="Y70" s="409"/>
      <c r="Z70" s="409"/>
      <c r="AA70" s="409"/>
      <c r="AB70" s="2"/>
      <c r="AC70" s="2"/>
    </row>
    <row r="71" spans="1:29" ht="20.100000000000001" customHeight="1" x14ac:dyDescent="0.2">
      <c r="A71" s="333">
        <v>3</v>
      </c>
      <c r="B71" s="1224">
        <f>②収支!C57</f>
        <v>0</v>
      </c>
      <c r="C71" s="1225"/>
      <c r="D71" s="1225"/>
      <c r="E71" s="334"/>
      <c r="F71" s="1226" t="s">
        <v>209</v>
      </c>
      <c r="G71" s="1227"/>
      <c r="H71" s="1227"/>
      <c r="I71" s="1227"/>
      <c r="J71" s="1227"/>
      <c r="K71" s="1227"/>
      <c r="L71" s="1227"/>
      <c r="M71" s="1227"/>
      <c r="N71" s="1227"/>
      <c r="O71" s="335"/>
      <c r="P71" s="335"/>
      <c r="Q71" s="335"/>
      <c r="R71" s="336"/>
      <c r="S71" s="335"/>
      <c r="T71" s="335"/>
      <c r="U71" s="335"/>
      <c r="V71" s="335"/>
      <c r="W71" s="335"/>
      <c r="X71" s="335"/>
      <c r="Y71" s="335"/>
      <c r="Z71" s="335"/>
      <c r="AA71" s="335"/>
    </row>
    <row r="72" spans="1:29" ht="20.100000000000001" customHeight="1" thickBot="1" x14ac:dyDescent="0.25">
      <c r="A72" s="335"/>
      <c r="B72" s="335"/>
      <c r="C72" s="335"/>
      <c r="D72" s="335"/>
      <c r="E72" s="335"/>
      <c r="F72" s="335"/>
      <c r="G72" s="335"/>
      <c r="H72" s="335"/>
      <c r="I72" s="335"/>
      <c r="J72" s="335"/>
      <c r="K72" s="335"/>
      <c r="L72" s="335"/>
      <c r="M72" s="335"/>
      <c r="N72" s="335"/>
      <c r="O72" s="335"/>
      <c r="P72" s="335"/>
      <c r="Q72" s="335"/>
      <c r="R72" s="335"/>
      <c r="S72" s="335"/>
      <c r="T72" s="335"/>
      <c r="U72" s="337"/>
      <c r="V72" s="337"/>
      <c r="W72" s="337"/>
      <c r="X72" s="337"/>
      <c r="Y72" s="337"/>
      <c r="Z72" s="337"/>
      <c r="AA72" s="337"/>
    </row>
    <row r="73" spans="1:29" ht="12.9" customHeight="1" x14ac:dyDescent="0.2">
      <c r="A73" s="1212" t="s">
        <v>220</v>
      </c>
      <c r="B73" s="1213"/>
      <c r="C73" s="1214"/>
      <c r="D73" s="395"/>
      <c r="E73" s="396" t="s">
        <v>286</v>
      </c>
      <c r="F73" s="397" t="s">
        <v>33</v>
      </c>
      <c r="G73" s="1218" t="s">
        <v>34</v>
      </c>
      <c r="H73" s="1213"/>
      <c r="I73" s="1213"/>
      <c r="J73" s="1219"/>
      <c r="K73" s="398" t="s">
        <v>35</v>
      </c>
      <c r="L73" s="339"/>
      <c r="M73" s="339"/>
      <c r="N73" s="339"/>
      <c r="O73" s="339"/>
      <c r="P73" s="339"/>
      <c r="Q73" s="339"/>
      <c r="R73" s="339"/>
      <c r="S73" s="339"/>
      <c r="T73" s="339"/>
      <c r="U73" s="339"/>
      <c r="V73" s="339"/>
      <c r="W73" s="339"/>
      <c r="X73" s="1100" t="s">
        <v>279</v>
      </c>
      <c r="Y73" s="1101"/>
      <c r="Z73" s="1101"/>
      <c r="AA73" s="1102"/>
      <c r="AB73" s="2"/>
      <c r="AC73" s="2"/>
    </row>
    <row r="74" spans="1:29" ht="12.9" customHeight="1" thickBot="1" x14ac:dyDescent="0.25">
      <c r="A74" s="1215"/>
      <c r="B74" s="1216"/>
      <c r="C74" s="1217"/>
      <c r="D74" s="399" t="s">
        <v>287</v>
      </c>
      <c r="E74" s="400" t="s">
        <v>222</v>
      </c>
      <c r="F74" s="401" t="s">
        <v>223</v>
      </c>
      <c r="G74" s="1216"/>
      <c r="H74" s="1216"/>
      <c r="I74" s="1216"/>
      <c r="J74" s="1220"/>
      <c r="K74" s="402"/>
      <c r="L74" s="344"/>
      <c r="M74" s="1115" t="s">
        <v>210</v>
      </c>
      <c r="N74" s="1116"/>
      <c r="O74" s="1115" t="s">
        <v>256</v>
      </c>
      <c r="P74" s="1115"/>
      <c r="Q74" s="1115" t="s">
        <v>257</v>
      </c>
      <c r="R74" s="1115"/>
      <c r="S74" s="345"/>
      <c r="T74" s="345"/>
      <c r="U74" s="345"/>
      <c r="V74" s="345"/>
      <c r="W74" s="345"/>
      <c r="X74" s="346" t="s">
        <v>280</v>
      </c>
      <c r="Y74" s="117"/>
      <c r="Z74" s="347" t="s">
        <v>36</v>
      </c>
      <c r="AA74" s="348">
        <f>+U80*Y74/100</f>
        <v>0</v>
      </c>
      <c r="AB74" s="2"/>
      <c r="AC74" s="2"/>
    </row>
    <row r="75" spans="1:29" ht="12.9" customHeight="1" thickBot="1" x14ac:dyDescent="0.25">
      <c r="A75" s="1215"/>
      <c r="B75" s="1216"/>
      <c r="C75" s="1217"/>
      <c r="D75" s="481"/>
      <c r="E75" s="400" t="s">
        <v>224</v>
      </c>
      <c r="F75" s="401" t="s">
        <v>225</v>
      </c>
      <c r="G75" s="1216"/>
      <c r="H75" s="1216"/>
      <c r="I75" s="1216"/>
      <c r="J75" s="1220"/>
      <c r="K75" s="403" t="s">
        <v>37</v>
      </c>
      <c r="L75" s="1126"/>
      <c r="M75" s="1126"/>
      <c r="N75" s="350" t="s">
        <v>38</v>
      </c>
      <c r="O75" s="118">
        <v>80</v>
      </c>
      <c r="P75" s="350" t="s">
        <v>328</v>
      </c>
      <c r="Q75" s="1127">
        <f>L75*O75/100</f>
        <v>0</v>
      </c>
      <c r="R75" s="1128"/>
      <c r="S75" s="1175" t="s">
        <v>39</v>
      </c>
      <c r="T75" s="1234"/>
      <c r="U75" s="480">
        <f>IF(AND(ISBLANK(O77:O80),ISBLANK(T77:T79)),"",7-(COUNTBLANK(O77:O80)+COUNTBLANK(T77:T79)))</f>
        <v>0</v>
      </c>
      <c r="V75" s="351" t="s">
        <v>40</v>
      </c>
      <c r="W75" s="352"/>
      <c r="X75" s="346" t="s">
        <v>426</v>
      </c>
      <c r="Y75" s="117"/>
      <c r="Z75" s="347" t="s">
        <v>36</v>
      </c>
      <c r="AA75" s="348">
        <f>+U80*Y75/100</f>
        <v>0</v>
      </c>
      <c r="AB75" s="2"/>
      <c r="AC75" s="2"/>
    </row>
    <row r="76" spans="1:29" ht="20.100000000000001" customHeight="1" thickBot="1" x14ac:dyDescent="0.25">
      <c r="A76" s="1221" t="s">
        <v>288</v>
      </c>
      <c r="B76" s="1222"/>
      <c r="C76" s="1223"/>
      <c r="D76" s="463">
        <f>U80</f>
        <v>0</v>
      </c>
      <c r="E76" s="720">
        <f>T80</f>
        <v>0</v>
      </c>
      <c r="F76" s="834"/>
      <c r="G76" s="465"/>
      <c r="H76" s="465"/>
      <c r="I76" s="465"/>
      <c r="J76" s="466"/>
      <c r="K76" s="398" t="s">
        <v>258</v>
      </c>
      <c r="L76" s="453" t="s">
        <v>258</v>
      </c>
      <c r="M76" s="1113" t="s">
        <v>284</v>
      </c>
      <c r="N76" s="1114"/>
      <c r="O76" s="489" t="s">
        <v>41</v>
      </c>
      <c r="P76" s="1113" t="s">
        <v>285</v>
      </c>
      <c r="Q76" s="1176"/>
      <c r="R76" s="491" t="s">
        <v>42</v>
      </c>
      <c r="S76" s="490" t="s">
        <v>271</v>
      </c>
      <c r="T76" s="487" t="s">
        <v>41</v>
      </c>
      <c r="U76" s="1113" t="s">
        <v>285</v>
      </c>
      <c r="V76" s="1211"/>
      <c r="W76" s="345"/>
      <c r="X76" s="358" t="s">
        <v>281</v>
      </c>
      <c r="Y76" s="119"/>
      <c r="Z76" s="359" t="s">
        <v>48</v>
      </c>
      <c r="AA76" s="348">
        <f>+U80*Y76/100</f>
        <v>0</v>
      </c>
      <c r="AB76" s="2"/>
      <c r="AC76" s="2"/>
    </row>
    <row r="77" spans="1:29" ht="20.100000000000001" customHeight="1" thickBot="1" x14ac:dyDescent="0.25">
      <c r="A77" s="404"/>
      <c r="B77" s="1149" t="s">
        <v>289</v>
      </c>
      <c r="C77" s="1142"/>
      <c r="D77" s="1009"/>
      <c r="E77" s="703">
        <f>IF(D77="",0,D77/S80)</f>
        <v>0</v>
      </c>
      <c r="F77" s="835" t="str">
        <f>IF($D$76=0,"",D77/$D$76*100)</f>
        <v/>
      </c>
      <c r="G77" s="1199"/>
      <c r="H77" s="1199"/>
      <c r="I77" s="1199"/>
      <c r="J77" s="1200"/>
      <c r="K77" s="402" t="s">
        <v>259</v>
      </c>
      <c r="L77" s="483"/>
      <c r="M77" s="1201"/>
      <c r="N77" s="1202"/>
      <c r="O77" s="484"/>
      <c r="P77" s="1203">
        <f>+O77*M77</f>
        <v>0</v>
      </c>
      <c r="Q77" s="1204"/>
      <c r="R77" s="492"/>
      <c r="S77" s="485"/>
      <c r="T77" s="486"/>
      <c r="U77" s="1203">
        <f>+T77*S77</f>
        <v>0</v>
      </c>
      <c r="V77" s="1205"/>
      <c r="W77" s="345"/>
      <c r="X77" s="1206" t="s">
        <v>282</v>
      </c>
      <c r="Y77" s="1207"/>
      <c r="Z77" s="1208"/>
      <c r="AA77" s="363">
        <f>+AA76+AA75+AA74</f>
        <v>0</v>
      </c>
      <c r="AB77" s="2"/>
      <c r="AC77" s="2"/>
    </row>
    <row r="78" spans="1:29" ht="20.100000000000001" customHeight="1" thickBot="1" x14ac:dyDescent="0.25">
      <c r="A78" s="404"/>
      <c r="B78" s="1138" t="s">
        <v>228</v>
      </c>
      <c r="C78" s="1137"/>
      <c r="D78" s="353">
        <f>AA85</f>
        <v>0</v>
      </c>
      <c r="E78" s="704">
        <f>IF(D78=0,0,D78/S80)</f>
        <v>0</v>
      </c>
      <c r="F78" s="836" t="str">
        <f t="shared" ref="F78:F94" si="15">IF($D$76=0,"",D78/$D$76*100)</f>
        <v/>
      </c>
      <c r="G78" s="832" t="s">
        <v>252</v>
      </c>
      <c r="H78" s="364"/>
      <c r="I78" s="364"/>
      <c r="J78" s="364"/>
      <c r="K78" s="402" t="s">
        <v>260</v>
      </c>
      <c r="L78" s="123"/>
      <c r="M78" s="1209"/>
      <c r="N78" s="1210"/>
      <c r="O78" s="447"/>
      <c r="P78" s="1188">
        <f>+O78*M78</f>
        <v>0</v>
      </c>
      <c r="Q78" s="1189"/>
      <c r="R78" s="493"/>
      <c r="S78" s="449"/>
      <c r="T78" s="450"/>
      <c r="U78" s="1188">
        <f>+T78*S78</f>
        <v>0</v>
      </c>
      <c r="V78" s="1198"/>
      <c r="W78" s="345"/>
      <c r="X78" s="1117" t="s">
        <v>423</v>
      </c>
      <c r="Y78" s="1118"/>
      <c r="Z78" s="124"/>
      <c r="AA78" s="365">
        <f>+S80*Z78</f>
        <v>0</v>
      </c>
      <c r="AB78" s="2"/>
      <c r="AC78" s="2"/>
    </row>
    <row r="79" spans="1:29" ht="20.100000000000001" customHeight="1" thickBot="1" x14ac:dyDescent="0.25">
      <c r="A79" s="404"/>
      <c r="B79" s="1138" t="s">
        <v>14</v>
      </c>
      <c r="C79" s="1137"/>
      <c r="D79" s="353">
        <f>AA94</f>
        <v>0</v>
      </c>
      <c r="E79" s="704">
        <f>IF(D79=0,0,D79/S80)</f>
        <v>0</v>
      </c>
      <c r="F79" s="836" t="str">
        <f t="shared" si="15"/>
        <v/>
      </c>
      <c r="G79" s="832" t="s">
        <v>252</v>
      </c>
      <c r="H79" s="364"/>
      <c r="I79" s="364"/>
      <c r="J79" s="364"/>
      <c r="K79" s="402" t="s">
        <v>261</v>
      </c>
      <c r="L79" s="123"/>
      <c r="M79" s="1186"/>
      <c r="N79" s="1187"/>
      <c r="O79" s="120"/>
      <c r="P79" s="1188">
        <f>+O79*M79</f>
        <v>0</v>
      </c>
      <c r="Q79" s="1189"/>
      <c r="R79" s="497"/>
      <c r="S79" s="498"/>
      <c r="T79" s="499"/>
      <c r="U79" s="1190">
        <f>+T79*S79</f>
        <v>0</v>
      </c>
      <c r="V79" s="1191"/>
      <c r="W79" s="345"/>
      <c r="X79" s="1124" t="s">
        <v>424</v>
      </c>
      <c r="Y79" s="1125"/>
      <c r="Z79" s="125"/>
      <c r="AA79" s="366">
        <f>IF(Z79="",0,Z79*S80)</f>
        <v>0</v>
      </c>
      <c r="AB79" s="2"/>
      <c r="AC79" s="2"/>
    </row>
    <row r="80" spans="1:29" ht="20.100000000000001" customHeight="1" thickTop="1" thickBot="1" x14ac:dyDescent="0.25">
      <c r="A80" s="404"/>
      <c r="B80" s="1138" t="s">
        <v>229</v>
      </c>
      <c r="C80" s="1137"/>
      <c r="D80" s="1010"/>
      <c r="E80" s="704">
        <f>IF(D80="",0,D80/S80)</f>
        <v>0</v>
      </c>
      <c r="F80" s="836" t="str">
        <f t="shared" si="15"/>
        <v/>
      </c>
      <c r="G80" s="1184"/>
      <c r="H80" s="1184"/>
      <c r="I80" s="1184"/>
      <c r="J80" s="1185"/>
      <c r="K80" s="403" t="s">
        <v>262</v>
      </c>
      <c r="L80" s="126"/>
      <c r="M80" s="1192"/>
      <c r="N80" s="1193"/>
      <c r="O80" s="448"/>
      <c r="P80" s="1194">
        <f>+O80*M80</f>
        <v>0</v>
      </c>
      <c r="Q80" s="1195"/>
      <c r="R80" s="494" t="s">
        <v>330</v>
      </c>
      <c r="S80" s="468">
        <f>SUM(M77:N80,S77:S79)</f>
        <v>0</v>
      </c>
      <c r="T80" s="496">
        <f>IF(ISERR($U80/$S80),0,TRUNC($U80/$S80))</f>
        <v>0</v>
      </c>
      <c r="U80" s="1196">
        <f>SUM(P77:Q80,U77:V79)</f>
        <v>0</v>
      </c>
      <c r="V80" s="1197"/>
      <c r="W80" s="345"/>
      <c r="X80" s="345"/>
      <c r="Y80" s="345"/>
      <c r="Z80" s="345"/>
      <c r="AA80" s="367">
        <f>SUM(AA77:AA79)</f>
        <v>0</v>
      </c>
      <c r="AB80" s="2"/>
      <c r="AC80" s="2"/>
    </row>
    <row r="81" spans="1:29" ht="20.100000000000001" customHeight="1" thickBot="1" x14ac:dyDescent="0.25">
      <c r="A81" s="405" t="s">
        <v>230</v>
      </c>
      <c r="B81" s="1138" t="s">
        <v>231</v>
      </c>
      <c r="C81" s="1137"/>
      <c r="D81" s="353">
        <f>AA104</f>
        <v>0</v>
      </c>
      <c r="E81" s="704">
        <f>IF(D81=0,0,D81/S80)</f>
        <v>0</v>
      </c>
      <c r="F81" s="836" t="str">
        <f t="shared" si="15"/>
        <v/>
      </c>
      <c r="G81" s="832" t="s">
        <v>252</v>
      </c>
      <c r="H81" s="364"/>
      <c r="I81" s="364"/>
      <c r="J81" s="364"/>
      <c r="K81" s="1181" t="s">
        <v>263</v>
      </c>
      <c r="L81" s="1175" t="s">
        <v>283</v>
      </c>
      <c r="M81" s="1176"/>
      <c r="N81" s="1103" t="s">
        <v>273</v>
      </c>
      <c r="O81" s="1103"/>
      <c r="P81" s="504" t="s">
        <v>323</v>
      </c>
      <c r="Q81" s="489" t="s">
        <v>274</v>
      </c>
      <c r="R81" s="488" t="s">
        <v>275</v>
      </c>
      <c r="S81" s="505" t="s">
        <v>324</v>
      </c>
      <c r="T81" s="1175" t="s">
        <v>276</v>
      </c>
      <c r="U81" s="1176"/>
      <c r="V81" s="1103" t="s">
        <v>273</v>
      </c>
      <c r="W81" s="1103"/>
      <c r="X81" s="504" t="s">
        <v>323</v>
      </c>
      <c r="Y81" s="489" t="s">
        <v>274</v>
      </c>
      <c r="Z81" s="506" t="s">
        <v>275</v>
      </c>
      <c r="AA81" s="507" t="s">
        <v>324</v>
      </c>
      <c r="AB81" s="2"/>
      <c r="AC81" s="2"/>
    </row>
    <row r="82" spans="1:29" ht="20.100000000000001" customHeight="1" x14ac:dyDescent="0.2">
      <c r="A82" s="405"/>
      <c r="B82" s="1138" t="s">
        <v>15</v>
      </c>
      <c r="C82" s="1137"/>
      <c r="D82" s="1010"/>
      <c r="E82" s="704">
        <f>IF(D82="",0,D82/S80)</f>
        <v>0</v>
      </c>
      <c r="F82" s="836" t="str">
        <f t="shared" si="15"/>
        <v/>
      </c>
      <c r="G82" s="1184"/>
      <c r="H82" s="1184"/>
      <c r="I82" s="1184"/>
      <c r="J82" s="1185"/>
      <c r="K82" s="1182"/>
      <c r="L82" s="1150"/>
      <c r="M82" s="1151"/>
      <c r="N82" s="769"/>
      <c r="O82" s="429"/>
      <c r="P82" s="160"/>
      <c r="Q82" s="129"/>
      <c r="R82" s="456" t="str">
        <f t="shared" ref="R82:R94" si="16">IF(O82="","",O82)</f>
        <v/>
      </c>
      <c r="S82" s="502">
        <f>ROUNDDOWN(IF(Q82="",0,P82/Q82*N82)*1.08,0)</f>
        <v>0</v>
      </c>
      <c r="T82" s="1150"/>
      <c r="U82" s="1151"/>
      <c r="V82" s="713"/>
      <c r="W82" s="429" t="s">
        <v>327</v>
      </c>
      <c r="X82" s="165"/>
      <c r="Y82" s="130"/>
      <c r="Z82" s="503" t="str">
        <f>IF(W82="","",W82)</f>
        <v/>
      </c>
      <c r="AA82" s="452">
        <f>ROUNDDOWN(IF(Y82="",0,X82/Y82*V82)*1.08,0)</f>
        <v>0</v>
      </c>
      <c r="AB82" s="2"/>
      <c r="AC82" s="2"/>
    </row>
    <row r="83" spans="1:29" ht="20.100000000000001" customHeight="1" x14ac:dyDescent="0.2">
      <c r="A83" s="405"/>
      <c r="B83" s="1138" t="s">
        <v>290</v>
      </c>
      <c r="C83" s="1137"/>
      <c r="D83" s="1010"/>
      <c r="E83" s="704">
        <f>IF(D83="",0,D83/S80)</f>
        <v>0</v>
      </c>
      <c r="F83" s="836" t="str">
        <f t="shared" si="15"/>
        <v/>
      </c>
      <c r="G83" s="1184"/>
      <c r="H83" s="1184"/>
      <c r="I83" s="1184"/>
      <c r="J83" s="1185"/>
      <c r="K83" s="1182"/>
      <c r="L83" s="1110"/>
      <c r="M83" s="1180"/>
      <c r="N83" s="770"/>
      <c r="O83" s="426"/>
      <c r="P83" s="757"/>
      <c r="Q83" s="758"/>
      <c r="R83" s="454" t="str">
        <f t="shared" si="16"/>
        <v/>
      </c>
      <c r="S83" s="500">
        <f t="shared" ref="S83:S94" si="17">ROUNDDOWN(IF(Q83="",0,P83/Q83*N83)*1.08,0)</f>
        <v>0</v>
      </c>
      <c r="T83" s="1110"/>
      <c r="U83" s="1180"/>
      <c r="V83" s="446"/>
      <c r="W83" s="426" t="s">
        <v>327</v>
      </c>
      <c r="X83" s="162"/>
      <c r="Y83" s="120"/>
      <c r="Z83" s="457" t="str">
        <f>IF(W83="","",W83)</f>
        <v/>
      </c>
      <c r="AA83" s="348">
        <f>ROUNDDOWN(IF(Y83="",0,X83/Y83*V83)*1.08,0)</f>
        <v>0</v>
      </c>
      <c r="AB83" s="2"/>
      <c r="AC83" s="2"/>
    </row>
    <row r="84" spans="1:29" ht="20.100000000000001" customHeight="1" thickBot="1" x14ac:dyDescent="0.25">
      <c r="A84" s="405"/>
      <c r="B84" s="1144" t="s">
        <v>233</v>
      </c>
      <c r="C84" s="370" t="s">
        <v>234</v>
      </c>
      <c r="D84" s="749"/>
      <c r="E84" s="704">
        <f>IF(D84="",0,D84/S80)</f>
        <v>0</v>
      </c>
      <c r="F84" s="836" t="str">
        <f t="shared" si="15"/>
        <v/>
      </c>
      <c r="G84" s="364"/>
      <c r="H84" s="364"/>
      <c r="I84" s="364"/>
      <c r="J84" s="364"/>
      <c r="K84" s="1182"/>
      <c r="L84" s="1150"/>
      <c r="M84" s="1151"/>
      <c r="N84" s="432"/>
      <c r="O84" s="745"/>
      <c r="P84" s="160"/>
      <c r="Q84" s="129"/>
      <c r="R84" s="454" t="str">
        <f t="shared" si="16"/>
        <v/>
      </c>
      <c r="S84" s="500">
        <f t="shared" si="17"/>
        <v>0</v>
      </c>
      <c r="T84" s="1110"/>
      <c r="U84" s="1180"/>
      <c r="V84" s="714"/>
      <c r="W84" s="427" t="s">
        <v>327</v>
      </c>
      <c r="X84" s="163"/>
      <c r="Y84" s="161"/>
      <c r="Z84" s="458" t="str">
        <f>IF(W84="","",W84)</f>
        <v/>
      </c>
      <c r="AA84" s="451">
        <f>ROUNDDOWN(IF(Y84="",0,X84/Y84*V84)*1.08,0)</f>
        <v>0</v>
      </c>
      <c r="AB84" s="2"/>
      <c r="AC84" s="2"/>
    </row>
    <row r="85" spans="1:29" ht="20.100000000000001" customHeight="1" thickTop="1" thickBot="1" x14ac:dyDescent="0.25">
      <c r="A85" s="405" t="s">
        <v>235</v>
      </c>
      <c r="B85" s="1145"/>
      <c r="C85" s="370" t="s">
        <v>236</v>
      </c>
      <c r="D85" s="749"/>
      <c r="E85" s="704">
        <f>IF(D85="",0,D85/S80)</f>
        <v>0</v>
      </c>
      <c r="F85" s="836" t="str">
        <f t="shared" si="15"/>
        <v/>
      </c>
      <c r="G85" s="364"/>
      <c r="H85" s="364"/>
      <c r="I85" s="364"/>
      <c r="J85" s="364"/>
      <c r="K85" s="1183"/>
      <c r="L85" s="1152"/>
      <c r="M85" s="1153"/>
      <c r="N85" s="431"/>
      <c r="O85" s="746"/>
      <c r="P85" s="159"/>
      <c r="Q85" s="128"/>
      <c r="R85" s="455" t="str">
        <f t="shared" si="16"/>
        <v/>
      </c>
      <c r="S85" s="501">
        <f t="shared" si="17"/>
        <v>0</v>
      </c>
      <c r="T85" s="1104" t="s">
        <v>278</v>
      </c>
      <c r="U85" s="1105"/>
      <c r="V85" s="1106"/>
      <c r="W85" s="1106"/>
      <c r="X85" s="1106"/>
      <c r="Y85" s="1106"/>
      <c r="Z85" s="1107"/>
      <c r="AA85" s="394">
        <f>SUM(AA82:AA84,S82:S85)</f>
        <v>0</v>
      </c>
      <c r="AB85" s="2"/>
      <c r="AC85" s="2"/>
    </row>
    <row r="86" spans="1:29" ht="20.100000000000001" customHeight="1" x14ac:dyDescent="0.2">
      <c r="A86" s="405"/>
      <c r="B86" s="1146"/>
      <c r="C86" s="374" t="s">
        <v>237</v>
      </c>
      <c r="D86" s="749"/>
      <c r="E86" s="704">
        <f>IF(D86="",0,D86/S80)</f>
        <v>0</v>
      </c>
      <c r="F86" s="836" t="str">
        <f t="shared" si="15"/>
        <v/>
      </c>
      <c r="G86" s="364"/>
      <c r="H86" s="364"/>
      <c r="I86" s="364"/>
      <c r="J86" s="364"/>
      <c r="K86" s="398"/>
      <c r="L86" s="1178"/>
      <c r="M86" s="1179"/>
      <c r="N86" s="432"/>
      <c r="O86" s="429"/>
      <c r="P86" s="761"/>
      <c r="Q86" s="762"/>
      <c r="R86" s="456" t="str">
        <f t="shared" si="16"/>
        <v/>
      </c>
      <c r="S86" s="502">
        <f t="shared" si="17"/>
        <v>0</v>
      </c>
      <c r="T86" s="1150"/>
      <c r="U86" s="1151"/>
      <c r="V86" s="424"/>
      <c r="W86" s="429"/>
      <c r="X86" s="162"/>
      <c r="Y86" s="120"/>
      <c r="Z86" s="459" t="str">
        <f t="shared" ref="Z86:Z93" si="18">IF(W86="","",W86)</f>
        <v/>
      </c>
      <c r="AA86" s="452">
        <f t="shared" ref="AA86:AA93" si="19">ROUNDDOWN(IF(Y86="",0,X86/Y86*V86)*1.08,0)</f>
        <v>0</v>
      </c>
      <c r="AB86" s="2"/>
      <c r="AC86" s="2"/>
    </row>
    <row r="87" spans="1:29" ht="20.100000000000001" customHeight="1" x14ac:dyDescent="0.2">
      <c r="A87" s="405"/>
      <c r="B87" s="1177" t="s">
        <v>291</v>
      </c>
      <c r="C87" s="1137"/>
      <c r="D87" s="371"/>
      <c r="E87" s="704">
        <f>IF(D87="",0,D87/S80)</f>
        <v>0</v>
      </c>
      <c r="F87" s="836" t="str">
        <f t="shared" si="15"/>
        <v/>
      </c>
      <c r="G87" s="364"/>
      <c r="H87" s="364"/>
      <c r="I87" s="364"/>
      <c r="J87" s="364"/>
      <c r="K87" s="402" t="s">
        <v>264</v>
      </c>
      <c r="L87" s="1121"/>
      <c r="M87" s="1122"/>
      <c r="N87" s="428"/>
      <c r="O87" s="426"/>
      <c r="P87" s="757"/>
      <c r="Q87" s="758"/>
      <c r="R87" s="456" t="str">
        <f t="shared" si="16"/>
        <v/>
      </c>
      <c r="S87" s="500">
        <f t="shared" si="17"/>
        <v>0</v>
      </c>
      <c r="T87" s="1121"/>
      <c r="U87" s="1123"/>
      <c r="V87" s="424"/>
      <c r="W87" s="429"/>
      <c r="X87" s="162"/>
      <c r="Y87" s="120"/>
      <c r="Z87" s="459" t="str">
        <f t="shared" si="18"/>
        <v/>
      </c>
      <c r="AA87" s="348">
        <f t="shared" si="19"/>
        <v>0</v>
      </c>
      <c r="AB87" s="2"/>
      <c r="AC87" s="2"/>
    </row>
    <row r="88" spans="1:29" ht="20.100000000000001" customHeight="1" x14ac:dyDescent="0.2">
      <c r="A88" s="405"/>
      <c r="B88" s="1138" t="s">
        <v>43</v>
      </c>
      <c r="C88" s="1137"/>
      <c r="D88" s="371"/>
      <c r="E88" s="704">
        <f>IF(D88="",0,D88/S80)</f>
        <v>0</v>
      </c>
      <c r="F88" s="836" t="str">
        <f t="shared" si="15"/>
        <v/>
      </c>
      <c r="G88" s="364"/>
      <c r="H88" s="364"/>
      <c r="I88" s="364"/>
      <c r="J88" s="364"/>
      <c r="K88" s="402"/>
      <c r="L88" s="1121"/>
      <c r="M88" s="1122"/>
      <c r="N88" s="428"/>
      <c r="O88" s="429"/>
      <c r="P88" s="158"/>
      <c r="Q88" s="127"/>
      <c r="R88" s="454" t="str">
        <f t="shared" si="16"/>
        <v/>
      </c>
      <c r="S88" s="500">
        <f t="shared" si="17"/>
        <v>0</v>
      </c>
      <c r="T88" s="1121"/>
      <c r="U88" s="1123"/>
      <c r="V88" s="424"/>
      <c r="W88" s="429"/>
      <c r="X88" s="162"/>
      <c r="Y88" s="120"/>
      <c r="Z88" s="459" t="str">
        <f t="shared" si="18"/>
        <v/>
      </c>
      <c r="AA88" s="348">
        <f t="shared" si="19"/>
        <v>0</v>
      </c>
      <c r="AB88" s="2"/>
      <c r="AC88" s="2"/>
    </row>
    <row r="89" spans="1:29" ht="20.100000000000001" customHeight="1" x14ac:dyDescent="0.2">
      <c r="A89" s="405" t="s">
        <v>238</v>
      </c>
      <c r="B89" s="1138" t="s">
        <v>1</v>
      </c>
      <c r="C89" s="1137"/>
      <c r="D89" s="765"/>
      <c r="E89" s="766">
        <f>IF(D89="",0,D89/S80)</f>
        <v>0</v>
      </c>
      <c r="F89" s="844" t="str">
        <f t="shared" si="15"/>
        <v/>
      </c>
      <c r="G89" s="1154"/>
      <c r="H89" s="1155"/>
      <c r="I89" s="1155"/>
      <c r="J89" s="1156"/>
      <c r="K89" s="402" t="s">
        <v>265</v>
      </c>
      <c r="L89" s="1121"/>
      <c r="M89" s="1123"/>
      <c r="N89" s="432"/>
      <c r="O89" s="429"/>
      <c r="P89" s="761"/>
      <c r="Q89" s="762"/>
      <c r="R89" s="454" t="str">
        <f t="shared" si="16"/>
        <v/>
      </c>
      <c r="S89" s="500">
        <f t="shared" si="17"/>
        <v>0</v>
      </c>
      <c r="T89" s="1121"/>
      <c r="U89" s="1123"/>
      <c r="V89" s="446"/>
      <c r="W89" s="429" t="s">
        <v>327</v>
      </c>
      <c r="X89" s="162"/>
      <c r="Y89" s="120"/>
      <c r="Z89" s="459" t="str">
        <f t="shared" si="18"/>
        <v/>
      </c>
      <c r="AA89" s="348">
        <f t="shared" si="19"/>
        <v>0</v>
      </c>
      <c r="AB89" s="2"/>
      <c r="AC89" s="2"/>
    </row>
    <row r="90" spans="1:29" ht="20.100000000000001" customHeight="1" x14ac:dyDescent="0.2">
      <c r="A90" s="404"/>
      <c r="B90" s="1144" t="s">
        <v>239</v>
      </c>
      <c r="C90" s="375" t="s">
        <v>240</v>
      </c>
      <c r="D90" s="767">
        <f>AA77</f>
        <v>0</v>
      </c>
      <c r="E90" s="766">
        <f>IF(D90=0,0,D90/S80)</f>
        <v>0</v>
      </c>
      <c r="F90" s="844" t="str">
        <f t="shared" si="15"/>
        <v/>
      </c>
      <c r="G90" s="1154" t="s">
        <v>252</v>
      </c>
      <c r="H90" s="1155"/>
      <c r="I90" s="1155"/>
      <c r="J90" s="1156"/>
      <c r="K90" s="402"/>
      <c r="L90" s="1121"/>
      <c r="M90" s="1123"/>
      <c r="N90" s="428"/>
      <c r="O90" s="429"/>
      <c r="P90" s="162"/>
      <c r="Q90" s="120"/>
      <c r="R90" s="456" t="str">
        <f t="shared" si="16"/>
        <v/>
      </c>
      <c r="S90" s="500">
        <f t="shared" si="17"/>
        <v>0</v>
      </c>
      <c r="T90" s="1121"/>
      <c r="U90" s="1123"/>
      <c r="V90" s="446"/>
      <c r="W90" s="429" t="s">
        <v>327</v>
      </c>
      <c r="X90" s="162"/>
      <c r="Y90" s="120"/>
      <c r="Z90" s="459" t="str">
        <f t="shared" si="18"/>
        <v/>
      </c>
      <c r="AA90" s="348">
        <f t="shared" si="19"/>
        <v>0</v>
      </c>
      <c r="AB90" s="2"/>
      <c r="AC90" s="2"/>
    </row>
    <row r="91" spans="1:29" ht="20.100000000000001" customHeight="1" x14ac:dyDescent="0.2">
      <c r="A91" s="404"/>
      <c r="B91" s="1145"/>
      <c r="C91" s="375" t="s">
        <v>241</v>
      </c>
      <c r="D91" s="353">
        <f>AA78</f>
        <v>0</v>
      </c>
      <c r="E91" s="704">
        <f>IF(D91=0,0,D91/S80)</f>
        <v>0</v>
      </c>
      <c r="F91" s="836" t="str">
        <f t="shared" si="15"/>
        <v/>
      </c>
      <c r="G91" s="1154" t="s">
        <v>252</v>
      </c>
      <c r="H91" s="1155"/>
      <c r="I91" s="1155"/>
      <c r="J91" s="1156"/>
      <c r="K91" s="402" t="s">
        <v>238</v>
      </c>
      <c r="L91" s="1121"/>
      <c r="M91" s="1122"/>
      <c r="N91" s="428"/>
      <c r="O91" s="426"/>
      <c r="P91" s="158"/>
      <c r="Q91" s="127"/>
      <c r="R91" s="454" t="str">
        <f t="shared" si="16"/>
        <v/>
      </c>
      <c r="S91" s="500">
        <f t="shared" si="17"/>
        <v>0</v>
      </c>
      <c r="T91" s="1121"/>
      <c r="U91" s="1123"/>
      <c r="V91" s="446"/>
      <c r="W91" s="429" t="s">
        <v>327</v>
      </c>
      <c r="X91" s="162"/>
      <c r="Y91" s="120"/>
      <c r="Z91" s="459" t="str">
        <f t="shared" si="18"/>
        <v/>
      </c>
      <c r="AA91" s="348">
        <f t="shared" si="19"/>
        <v>0</v>
      </c>
      <c r="AB91" s="2"/>
      <c r="AC91" s="2"/>
    </row>
    <row r="92" spans="1:29" ht="20.100000000000001" customHeight="1" x14ac:dyDescent="0.2">
      <c r="A92" s="404"/>
      <c r="B92" s="1146"/>
      <c r="C92" s="376" t="s">
        <v>242</v>
      </c>
      <c r="D92" s="353">
        <f>AA79</f>
        <v>0</v>
      </c>
      <c r="E92" s="704">
        <f>IF(D92=0,0,D92/S80)</f>
        <v>0</v>
      </c>
      <c r="F92" s="836" t="str">
        <f t="shared" si="15"/>
        <v/>
      </c>
      <c r="G92" s="832"/>
      <c r="H92" s="364"/>
      <c r="I92" s="364"/>
      <c r="J92" s="364"/>
      <c r="K92" s="402"/>
      <c r="L92" s="1121"/>
      <c r="M92" s="1122"/>
      <c r="N92" s="428"/>
      <c r="O92" s="426"/>
      <c r="P92" s="158"/>
      <c r="Q92" s="127"/>
      <c r="R92" s="454" t="str">
        <f t="shared" si="16"/>
        <v/>
      </c>
      <c r="S92" s="500">
        <f t="shared" si="17"/>
        <v>0</v>
      </c>
      <c r="T92" s="1121"/>
      <c r="U92" s="1123"/>
      <c r="V92" s="446"/>
      <c r="W92" s="429" t="s">
        <v>327</v>
      </c>
      <c r="X92" s="162"/>
      <c r="Y92" s="120"/>
      <c r="Z92" s="459" t="str">
        <f t="shared" si="18"/>
        <v/>
      </c>
      <c r="AA92" s="348">
        <f t="shared" si="19"/>
        <v>0</v>
      </c>
      <c r="AB92" s="2"/>
      <c r="AC92" s="2"/>
    </row>
    <row r="93" spans="1:29" ht="20.100000000000001" customHeight="1" thickBot="1" x14ac:dyDescent="0.25">
      <c r="A93" s="482"/>
      <c r="B93" s="1147" t="s">
        <v>243</v>
      </c>
      <c r="C93" s="1148"/>
      <c r="D93" s="475">
        <f>SUM(D77:D92)</f>
        <v>0</v>
      </c>
      <c r="E93" s="705">
        <f>IF(D93=0,0,D93/S80)</f>
        <v>0</v>
      </c>
      <c r="F93" s="837" t="str">
        <f t="shared" si="15"/>
        <v/>
      </c>
      <c r="G93" s="833"/>
      <c r="H93" s="478"/>
      <c r="I93" s="478"/>
      <c r="J93" s="479"/>
      <c r="K93" s="402"/>
      <c r="L93" s="1121"/>
      <c r="M93" s="1122"/>
      <c r="N93" s="428"/>
      <c r="O93" s="426"/>
      <c r="P93" s="158"/>
      <c r="Q93" s="127"/>
      <c r="R93" s="454" t="str">
        <f t="shared" si="16"/>
        <v/>
      </c>
      <c r="S93" s="500">
        <f t="shared" si="17"/>
        <v>0</v>
      </c>
      <c r="T93" s="1168"/>
      <c r="U93" s="1169"/>
      <c r="V93" s="714"/>
      <c r="W93" s="429" t="s">
        <v>327</v>
      </c>
      <c r="X93" s="163"/>
      <c r="Y93" s="161"/>
      <c r="Z93" s="459" t="str">
        <f t="shared" si="18"/>
        <v/>
      </c>
      <c r="AA93" s="451">
        <f t="shared" si="19"/>
        <v>0</v>
      </c>
      <c r="AB93" s="2"/>
      <c r="AC93" s="2"/>
    </row>
    <row r="94" spans="1:29" ht="20.100000000000001" customHeight="1" thickTop="1" thickBot="1" x14ac:dyDescent="0.25">
      <c r="A94" s="1170" t="s">
        <v>244</v>
      </c>
      <c r="B94" s="1171"/>
      <c r="C94" s="1172"/>
      <c r="D94" s="468">
        <f>D76-D93</f>
        <v>0</v>
      </c>
      <c r="E94" s="706" t="e">
        <f>IF(D94="",0,D94/S80)</f>
        <v>#DIV/0!</v>
      </c>
      <c r="F94" s="838" t="str">
        <f t="shared" si="15"/>
        <v/>
      </c>
      <c r="G94" s="799" t="s">
        <v>293</v>
      </c>
      <c r="H94" s="471" t="e">
        <f>E94/E76*100</f>
        <v>#DIV/0!</v>
      </c>
      <c r="I94" s="472" t="s">
        <v>321</v>
      </c>
      <c r="J94" s="473"/>
      <c r="K94" s="402"/>
      <c r="L94" s="1173"/>
      <c r="M94" s="1174"/>
      <c r="N94" s="431"/>
      <c r="O94" s="423"/>
      <c r="P94" s="159"/>
      <c r="Q94" s="128"/>
      <c r="R94" s="455" t="str">
        <f t="shared" si="16"/>
        <v/>
      </c>
      <c r="S94" s="501">
        <f t="shared" si="17"/>
        <v>0</v>
      </c>
      <c r="T94" s="1104" t="s">
        <v>277</v>
      </c>
      <c r="U94" s="1105"/>
      <c r="V94" s="1106"/>
      <c r="W94" s="1106"/>
      <c r="X94" s="1106"/>
      <c r="Y94" s="1106"/>
      <c r="Z94" s="1107"/>
      <c r="AA94" s="377">
        <f>SUM(AA86:AA93,S86:S94)</f>
        <v>0</v>
      </c>
      <c r="AB94" s="2"/>
      <c r="AC94" s="2"/>
    </row>
    <row r="95" spans="1:29" ht="20.100000000000001" customHeight="1" thickBot="1" x14ac:dyDescent="0.25">
      <c r="A95" s="1141" t="s">
        <v>245</v>
      </c>
      <c r="B95" s="1143"/>
      <c r="C95" s="1142"/>
      <c r="D95" s="467"/>
      <c r="E95" s="354">
        <f>IF(D95="",0,D95/S80)</f>
        <v>0</v>
      </c>
      <c r="F95" s="839"/>
      <c r="G95" s="357"/>
      <c r="H95" s="357"/>
      <c r="I95" s="357"/>
      <c r="J95" s="357"/>
      <c r="K95" s="338"/>
      <c r="L95" s="1175" t="s">
        <v>272</v>
      </c>
      <c r="M95" s="1176"/>
      <c r="N95" s="1103" t="s">
        <v>273</v>
      </c>
      <c r="O95" s="1103"/>
      <c r="P95" s="504" t="s">
        <v>323</v>
      </c>
      <c r="Q95" s="1229" t="s">
        <v>444</v>
      </c>
      <c r="R95" s="1230"/>
      <c r="S95" s="505" t="s">
        <v>324</v>
      </c>
      <c r="T95" s="1175" t="s">
        <v>276</v>
      </c>
      <c r="U95" s="1176"/>
      <c r="V95" s="1103" t="s">
        <v>273</v>
      </c>
      <c r="W95" s="1103"/>
      <c r="X95" s="504" t="s">
        <v>323</v>
      </c>
      <c r="Y95" s="1229" t="s">
        <v>443</v>
      </c>
      <c r="Z95" s="1230"/>
      <c r="AA95" s="507" t="s">
        <v>324</v>
      </c>
      <c r="AB95" s="2"/>
      <c r="AC95" s="2"/>
    </row>
    <row r="96" spans="1:29" ht="20.100000000000001" customHeight="1" x14ac:dyDescent="0.2">
      <c r="A96" s="1135" t="s">
        <v>44</v>
      </c>
      <c r="B96" s="1136"/>
      <c r="C96" s="1137"/>
      <c r="D96" s="371"/>
      <c r="E96" s="361">
        <f>IF(D96="",0,D96/S80)</f>
        <v>0</v>
      </c>
      <c r="F96" s="840"/>
      <c r="G96" s="364"/>
      <c r="H96" s="364"/>
      <c r="I96" s="364"/>
      <c r="J96" s="364"/>
      <c r="K96" s="343"/>
      <c r="L96" s="1110"/>
      <c r="M96" s="1112"/>
      <c r="N96" s="428"/>
      <c r="O96" s="426"/>
      <c r="P96" s="757"/>
      <c r="Q96" s="1231"/>
      <c r="R96" s="1232"/>
      <c r="S96" s="1012">
        <f t="shared" ref="S96:S102" si="20">ROUNDDOWN(IF(Q96="",0,P96/Q96*N96)*1.08,0)</f>
        <v>0</v>
      </c>
      <c r="T96" s="1157"/>
      <c r="U96" s="1158"/>
      <c r="V96" s="1014"/>
      <c r="W96" s="1015"/>
      <c r="X96" s="1016"/>
      <c r="Y96" s="1165"/>
      <c r="Z96" s="1166"/>
      <c r="AA96" s="348">
        <f t="shared" ref="AA96:AA103" si="21">ROUNDDOWN(IF(Y96="",0,X96/Y96*V96)*1.08,0)</f>
        <v>0</v>
      </c>
      <c r="AB96" s="2"/>
      <c r="AC96" s="2"/>
    </row>
    <row r="97" spans="1:29" ht="20.100000000000001" customHeight="1" x14ac:dyDescent="0.2">
      <c r="A97" s="1135" t="s">
        <v>246</v>
      </c>
      <c r="B97" s="1136"/>
      <c r="C97" s="1137"/>
      <c r="D97" s="371"/>
      <c r="E97" s="361">
        <f>IF(D97="",0,D97/S80)</f>
        <v>0</v>
      </c>
      <c r="F97" s="840"/>
      <c r="G97" s="364"/>
      <c r="H97" s="364"/>
      <c r="I97" s="364"/>
      <c r="J97" s="364"/>
      <c r="K97" s="343"/>
      <c r="L97" s="1110"/>
      <c r="M97" s="1112"/>
      <c r="N97" s="428"/>
      <c r="O97" s="426"/>
      <c r="P97" s="757"/>
      <c r="Q97" s="1119"/>
      <c r="R97" s="1120"/>
      <c r="S97" s="1012">
        <f t="shared" si="20"/>
        <v>0</v>
      </c>
      <c r="T97" s="1157"/>
      <c r="U97" s="1158"/>
      <c r="V97" s="1014"/>
      <c r="W97" s="1015"/>
      <c r="X97" s="1016"/>
      <c r="Y97" s="1165"/>
      <c r="Z97" s="1166"/>
      <c r="AA97" s="348">
        <f t="shared" si="21"/>
        <v>0</v>
      </c>
      <c r="AB97" s="2"/>
      <c r="AC97" s="2"/>
    </row>
    <row r="98" spans="1:29" ht="20.100000000000001" customHeight="1" x14ac:dyDescent="0.2">
      <c r="A98" s="404"/>
      <c r="B98" s="1138" t="s">
        <v>247</v>
      </c>
      <c r="C98" s="1137"/>
      <c r="D98" s="371"/>
      <c r="E98" s="361">
        <f>IF(D98="",0,D98/S80)</f>
        <v>0</v>
      </c>
      <c r="F98" s="840"/>
      <c r="G98" s="364"/>
      <c r="H98" s="364"/>
      <c r="I98" s="364"/>
      <c r="J98" s="364"/>
      <c r="K98" s="343"/>
      <c r="L98" s="1150"/>
      <c r="M98" s="1167"/>
      <c r="N98" s="769"/>
      <c r="O98" s="429"/>
      <c r="P98" s="165"/>
      <c r="Q98" s="1249"/>
      <c r="R98" s="1250"/>
      <c r="S98" s="1012">
        <f t="shared" si="20"/>
        <v>0</v>
      </c>
      <c r="T98" s="1157"/>
      <c r="U98" s="1158"/>
      <c r="V98" s="1014"/>
      <c r="W98" s="1015"/>
      <c r="X98" s="1016"/>
      <c r="Y98" s="1165"/>
      <c r="Z98" s="1166"/>
      <c r="AA98" s="348">
        <f t="shared" si="21"/>
        <v>0</v>
      </c>
      <c r="AB98" s="2"/>
      <c r="AC98" s="2"/>
    </row>
    <row r="99" spans="1:29" ht="20.100000000000001" customHeight="1" thickBot="1" x14ac:dyDescent="0.25">
      <c r="A99" s="523"/>
      <c r="B99" s="1133" t="s">
        <v>248</v>
      </c>
      <c r="C99" s="1134"/>
      <c r="D99" s="526"/>
      <c r="E99" s="527">
        <f>IF(D99="",0,D99/S80)</f>
        <v>0</v>
      </c>
      <c r="F99" s="841"/>
      <c r="G99" s="529"/>
      <c r="H99" s="529"/>
      <c r="I99" s="529"/>
      <c r="J99" s="530"/>
      <c r="K99" s="343" t="s">
        <v>266</v>
      </c>
      <c r="L99" s="1110"/>
      <c r="M99" s="1112"/>
      <c r="N99" s="428"/>
      <c r="O99" s="429"/>
      <c r="P99" s="158"/>
      <c r="Q99" s="1119"/>
      <c r="R99" s="1120"/>
      <c r="S99" s="1012">
        <f t="shared" si="20"/>
        <v>0</v>
      </c>
      <c r="T99" s="1110"/>
      <c r="U99" s="1112"/>
      <c r="V99" s="770"/>
      <c r="W99" s="429"/>
      <c r="X99" s="162"/>
      <c r="Y99" s="1119"/>
      <c r="Z99" s="1120"/>
      <c r="AA99" s="348">
        <f t="shared" si="21"/>
        <v>0</v>
      </c>
      <c r="AB99" s="2"/>
      <c r="AC99" s="2"/>
    </row>
    <row r="100" spans="1:29" ht="20.100000000000001" customHeight="1" x14ac:dyDescent="0.2">
      <c r="A100" s="1141" t="s">
        <v>292</v>
      </c>
      <c r="B100" s="1143"/>
      <c r="C100" s="1142"/>
      <c r="D100" s="1149" t="s">
        <v>253</v>
      </c>
      <c r="E100" s="1143"/>
      <c r="F100" s="1143"/>
      <c r="G100" s="1143"/>
      <c r="H100" s="1142"/>
      <c r="I100" s="715" t="s">
        <v>45</v>
      </c>
      <c r="J100" s="716" t="s">
        <v>46</v>
      </c>
      <c r="K100" s="343" t="s">
        <v>267</v>
      </c>
      <c r="L100" s="1110"/>
      <c r="M100" s="1112"/>
      <c r="N100" s="428"/>
      <c r="O100" s="429"/>
      <c r="P100" s="158"/>
      <c r="Q100" s="1119"/>
      <c r="R100" s="1120"/>
      <c r="S100" s="1012">
        <f t="shared" si="20"/>
        <v>0</v>
      </c>
      <c r="T100" s="1110"/>
      <c r="U100" s="1112"/>
      <c r="V100" s="770"/>
      <c r="W100" s="429"/>
      <c r="X100" s="162"/>
      <c r="Y100" s="1119"/>
      <c r="Z100" s="1120"/>
      <c r="AA100" s="348">
        <f t="shared" si="21"/>
        <v>0</v>
      </c>
      <c r="AB100" s="2"/>
      <c r="AC100" s="2"/>
    </row>
    <row r="101" spans="1:29" ht="20.100000000000001" customHeight="1" x14ac:dyDescent="0.2">
      <c r="A101" s="1139" t="s">
        <v>250</v>
      </c>
      <c r="B101" s="1140"/>
      <c r="C101" s="406"/>
      <c r="D101" s="380"/>
      <c r="E101" s="381"/>
      <c r="F101" s="381"/>
      <c r="G101" s="381"/>
      <c r="H101" s="382"/>
      <c r="I101" s="383"/>
      <c r="J101" s="380"/>
      <c r="K101" s="343" t="s">
        <v>268</v>
      </c>
      <c r="L101" s="1110"/>
      <c r="M101" s="1112"/>
      <c r="N101" s="428"/>
      <c r="O101" s="429"/>
      <c r="P101" s="158"/>
      <c r="Q101" s="1119"/>
      <c r="R101" s="1120"/>
      <c r="S101" s="1012">
        <f t="shared" si="20"/>
        <v>0</v>
      </c>
      <c r="T101" s="1110"/>
      <c r="U101" s="1112"/>
      <c r="V101" s="770"/>
      <c r="W101" s="429"/>
      <c r="X101" s="162"/>
      <c r="Y101" s="1119"/>
      <c r="Z101" s="1120"/>
      <c r="AA101" s="348">
        <f t="shared" si="21"/>
        <v>0</v>
      </c>
      <c r="AB101" s="2"/>
      <c r="AC101" s="2"/>
    </row>
    <row r="102" spans="1:29" ht="20.100000000000001" customHeight="1" x14ac:dyDescent="0.2">
      <c r="A102" s="1141"/>
      <c r="B102" s="1142"/>
      <c r="C102" s="407"/>
      <c r="D102" s="356"/>
      <c r="E102" s="357"/>
      <c r="F102" s="357"/>
      <c r="G102" s="357"/>
      <c r="H102" s="385"/>
      <c r="I102" s="386"/>
      <c r="J102" s="356"/>
      <c r="K102" s="343" t="s">
        <v>254</v>
      </c>
      <c r="L102" s="1157"/>
      <c r="M102" s="1158"/>
      <c r="N102" s="1014"/>
      <c r="O102" s="1015"/>
      <c r="P102" s="1016"/>
      <c r="Q102" s="1165"/>
      <c r="R102" s="1166"/>
      <c r="S102" s="1012">
        <f t="shared" si="20"/>
        <v>0</v>
      </c>
      <c r="T102" s="1110"/>
      <c r="U102" s="1112"/>
      <c r="V102" s="770"/>
      <c r="W102" s="429"/>
      <c r="X102" s="162"/>
      <c r="Y102" s="1119"/>
      <c r="Z102" s="1120"/>
      <c r="AA102" s="348">
        <f t="shared" si="21"/>
        <v>0</v>
      </c>
      <c r="AB102" s="2"/>
      <c r="AC102" s="2"/>
    </row>
    <row r="103" spans="1:29" ht="20.100000000000001" customHeight="1" thickBot="1" x14ac:dyDescent="0.25">
      <c r="A103" s="1129" t="s">
        <v>251</v>
      </c>
      <c r="B103" s="1130"/>
      <c r="C103" s="406"/>
      <c r="D103" s="380"/>
      <c r="E103" s="381"/>
      <c r="F103" s="381"/>
      <c r="G103" s="381"/>
      <c r="H103" s="382"/>
      <c r="I103" s="383"/>
      <c r="J103" s="380"/>
      <c r="K103" s="387"/>
      <c r="L103" s="1110"/>
      <c r="M103" s="1112"/>
      <c r="N103" s="428"/>
      <c r="O103" s="426"/>
      <c r="P103" s="158"/>
      <c r="Q103" s="1119"/>
      <c r="R103" s="1120"/>
      <c r="S103" s="1012">
        <f>ROUNDDOWN(IF(Q103="",0,P103/Q103*N103)*1.08,0)</f>
        <v>0</v>
      </c>
      <c r="T103" s="1108"/>
      <c r="U103" s="1109"/>
      <c r="V103" s="771"/>
      <c r="W103" s="429"/>
      <c r="X103" s="163"/>
      <c r="Y103" s="1159"/>
      <c r="Z103" s="1160"/>
      <c r="AA103" s="451">
        <f t="shared" si="21"/>
        <v>0</v>
      </c>
      <c r="AB103" s="2"/>
      <c r="AC103" s="2"/>
    </row>
    <row r="104" spans="1:29" ht="20.100000000000001" customHeight="1" thickTop="1" thickBot="1" x14ac:dyDescent="0.25">
      <c r="A104" s="1131"/>
      <c r="B104" s="1132"/>
      <c r="C104" s="408"/>
      <c r="D104" s="389"/>
      <c r="E104" s="390"/>
      <c r="F104" s="390"/>
      <c r="G104" s="390"/>
      <c r="H104" s="391"/>
      <c r="I104" s="392"/>
      <c r="J104" s="389"/>
      <c r="K104" s="393"/>
      <c r="L104" s="1163"/>
      <c r="M104" s="1164"/>
      <c r="N104" s="431"/>
      <c r="O104" s="423"/>
      <c r="P104" s="159"/>
      <c r="Q104" s="1161"/>
      <c r="R104" s="1162"/>
      <c r="S104" s="501">
        <f>ROUNDDOWN(IF(Q104="",0,P104/Q104*N104)*1.08,0)</f>
        <v>0</v>
      </c>
      <c r="T104" s="1104" t="s">
        <v>47</v>
      </c>
      <c r="U104" s="1105"/>
      <c r="V104" s="1106"/>
      <c r="W104" s="1106"/>
      <c r="X104" s="1106"/>
      <c r="Y104" s="1106"/>
      <c r="Z104" s="1107"/>
      <c r="AA104" s="394">
        <f>SUM(AA96:AA103,S96:S104)</f>
        <v>0</v>
      </c>
      <c r="AB104" s="2"/>
      <c r="AC104" s="2"/>
    </row>
    <row r="105" spans="1:29" ht="20.100000000000001" customHeight="1" x14ac:dyDescent="0.2">
      <c r="A105" s="409"/>
      <c r="B105" s="409"/>
      <c r="C105" s="409"/>
      <c r="D105" s="409"/>
      <c r="E105" s="409"/>
      <c r="F105" s="409"/>
      <c r="G105" s="409"/>
      <c r="H105" s="409"/>
      <c r="I105" s="409"/>
      <c r="J105" s="409"/>
      <c r="K105" s="409"/>
      <c r="L105" s="409"/>
      <c r="M105" s="1007" t="s">
        <v>463</v>
      </c>
      <c r="N105" s="702"/>
      <c r="O105" s="409"/>
      <c r="P105" s="409"/>
      <c r="Q105" s="409"/>
      <c r="R105" s="409"/>
      <c r="S105" s="409"/>
      <c r="T105" s="409"/>
      <c r="U105" s="409"/>
      <c r="V105" s="409"/>
      <c r="W105" s="409"/>
      <c r="X105" s="409"/>
      <c r="Y105" s="409"/>
      <c r="Z105" s="409"/>
      <c r="AA105" s="409"/>
      <c r="AB105" s="2"/>
      <c r="AC105" s="2"/>
    </row>
    <row r="106" spans="1:29" ht="16.2" x14ac:dyDescent="0.2">
      <c r="A106" s="38"/>
      <c r="B106" s="35"/>
      <c r="C106" s="26"/>
      <c r="D106" s="30"/>
      <c r="E106" s="30"/>
      <c r="F106" s="30"/>
      <c r="G106" s="30"/>
      <c r="H106" s="30"/>
      <c r="I106" s="30"/>
      <c r="J106" s="30"/>
      <c r="K106" s="30"/>
      <c r="L106" s="38"/>
      <c r="M106" s="38"/>
      <c r="N106" s="38"/>
      <c r="O106" s="38"/>
      <c r="P106" s="38"/>
      <c r="Q106" s="38"/>
      <c r="R106" s="36"/>
      <c r="S106" s="38"/>
      <c r="T106" s="38"/>
      <c r="U106" s="38"/>
      <c r="V106" s="38"/>
      <c r="W106" s="38"/>
      <c r="X106" s="38"/>
      <c r="Y106" s="38"/>
      <c r="Z106" s="38"/>
      <c r="AA106" s="38"/>
      <c r="AB106" s="2"/>
      <c r="AC106" s="2"/>
    </row>
    <row r="107" spans="1:29" x14ac:dyDescent="0.2">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2"/>
      <c r="AC107" s="2"/>
    </row>
    <row r="108" spans="1:29" ht="16.2" x14ac:dyDescent="0.2">
      <c r="A108" s="20"/>
      <c r="B108" s="3"/>
      <c r="C108" s="3"/>
      <c r="D108" s="36"/>
      <c r="E108" s="37"/>
      <c r="F108" s="37"/>
      <c r="G108" s="20"/>
      <c r="H108" s="3"/>
      <c r="I108" s="3"/>
      <c r="J108" s="3"/>
      <c r="K108" s="36"/>
      <c r="L108" s="38"/>
      <c r="M108" s="38"/>
      <c r="N108" s="38"/>
      <c r="O108" s="38"/>
      <c r="P108" s="38"/>
      <c r="Q108" s="38"/>
      <c r="R108" s="38"/>
      <c r="S108" s="38"/>
      <c r="T108" s="38"/>
      <c r="U108" s="38"/>
      <c r="V108" s="38"/>
      <c r="W108" s="38"/>
      <c r="X108" s="39"/>
      <c r="Y108" s="3"/>
      <c r="Z108" s="21"/>
      <c r="AA108" s="21"/>
      <c r="AB108" s="2"/>
      <c r="AC108" s="2"/>
    </row>
    <row r="109" spans="1:29" x14ac:dyDescent="0.2">
      <c r="A109" s="3"/>
      <c r="B109" s="3"/>
      <c r="C109" s="3"/>
      <c r="D109" s="36"/>
      <c r="E109" s="40"/>
      <c r="F109" s="40"/>
      <c r="G109" s="3"/>
      <c r="H109" s="3"/>
      <c r="I109" s="3"/>
      <c r="J109" s="3"/>
      <c r="K109" s="36"/>
      <c r="L109" s="36"/>
      <c r="M109" s="36"/>
      <c r="N109" s="36"/>
      <c r="O109" s="36"/>
      <c r="P109" s="36"/>
      <c r="Q109" s="36"/>
      <c r="R109" s="38"/>
      <c r="S109" s="38"/>
      <c r="T109" s="38"/>
      <c r="U109" s="38"/>
      <c r="V109" s="38"/>
      <c r="W109" s="38"/>
      <c r="X109" s="36"/>
      <c r="Y109" s="41"/>
      <c r="Z109" s="36"/>
      <c r="AA109" s="42"/>
      <c r="AB109" s="2"/>
      <c r="AC109" s="2"/>
    </row>
    <row r="110" spans="1:29" x14ac:dyDescent="0.2">
      <c r="A110" s="3"/>
      <c r="B110" s="3"/>
      <c r="C110" s="3"/>
      <c r="D110" s="36"/>
      <c r="E110" s="40"/>
      <c r="F110" s="40"/>
      <c r="G110" s="3"/>
      <c r="H110" s="3"/>
      <c r="I110" s="3"/>
      <c r="J110" s="3"/>
      <c r="K110" s="36"/>
      <c r="L110" s="22"/>
      <c r="M110" s="22"/>
      <c r="N110" s="39"/>
      <c r="O110" s="41"/>
      <c r="P110" s="39"/>
      <c r="Q110" s="23"/>
      <c r="R110" s="23"/>
      <c r="S110" s="24"/>
      <c r="T110" s="21"/>
      <c r="U110" s="39"/>
      <c r="V110" s="39"/>
      <c r="W110" s="39"/>
      <c r="X110" s="36"/>
      <c r="Y110" s="41"/>
      <c r="Z110" s="36"/>
      <c r="AA110" s="42"/>
      <c r="AB110" s="2"/>
      <c r="AC110" s="2"/>
    </row>
    <row r="111" spans="1:29" x14ac:dyDescent="0.2">
      <c r="A111" s="3"/>
      <c r="B111" s="3"/>
      <c r="C111" s="3"/>
      <c r="D111" s="11"/>
      <c r="E111" s="4"/>
      <c r="F111" s="4"/>
      <c r="G111" s="38"/>
      <c r="H111" s="38"/>
      <c r="I111" s="38"/>
      <c r="J111" s="38"/>
      <c r="K111" s="36"/>
      <c r="L111" s="3"/>
      <c r="M111" s="3"/>
      <c r="N111" s="3"/>
      <c r="O111" s="3"/>
      <c r="P111" s="3"/>
      <c r="Q111" s="3"/>
      <c r="R111" s="3"/>
      <c r="S111" s="3"/>
      <c r="T111" s="3"/>
      <c r="U111" s="3"/>
      <c r="V111" s="3"/>
      <c r="W111" s="38"/>
      <c r="X111" s="36"/>
      <c r="Y111" s="41"/>
      <c r="Z111" s="36"/>
      <c r="AA111" s="42"/>
      <c r="AB111" s="2"/>
      <c r="AC111" s="2"/>
    </row>
    <row r="112" spans="1:29" x14ac:dyDescent="0.2">
      <c r="A112" s="36"/>
      <c r="B112" s="3"/>
      <c r="C112" s="3"/>
      <c r="D112" s="9"/>
      <c r="E112" s="4"/>
      <c r="F112" s="5"/>
      <c r="G112" s="43"/>
      <c r="H112" s="43"/>
      <c r="I112" s="43"/>
      <c r="J112" s="43"/>
      <c r="K112" s="36"/>
      <c r="L112" s="6"/>
      <c r="M112" s="8"/>
      <c r="N112" s="9"/>
      <c r="O112" s="8"/>
      <c r="P112" s="11"/>
      <c r="Q112" s="11"/>
      <c r="R112" s="7"/>
      <c r="S112" s="8"/>
      <c r="T112" s="9"/>
      <c r="U112" s="11"/>
      <c r="V112" s="11"/>
      <c r="W112" s="38"/>
      <c r="X112" s="3"/>
      <c r="Y112" s="3"/>
      <c r="Z112" s="3"/>
      <c r="AA112" s="42"/>
      <c r="AB112" s="2"/>
      <c r="AC112" s="2"/>
    </row>
    <row r="113" spans="1:29" x14ac:dyDescent="0.2">
      <c r="A113" s="36"/>
      <c r="B113" s="3"/>
      <c r="C113" s="3"/>
      <c r="D113" s="11"/>
      <c r="E113" s="4"/>
      <c r="F113" s="5"/>
      <c r="G113" s="36"/>
      <c r="H113" s="38"/>
      <c r="I113" s="38"/>
      <c r="J113" s="38"/>
      <c r="K113" s="36"/>
      <c r="L113" s="6"/>
      <c r="M113" s="8"/>
      <c r="N113" s="9"/>
      <c r="O113" s="8"/>
      <c r="P113" s="11"/>
      <c r="Q113" s="11"/>
      <c r="R113" s="7"/>
      <c r="S113" s="8"/>
      <c r="T113" s="9"/>
      <c r="U113" s="11"/>
      <c r="V113" s="11"/>
      <c r="W113" s="38"/>
      <c r="X113" s="25"/>
      <c r="Y113" s="26"/>
      <c r="Z113" s="41"/>
      <c r="AA113" s="42"/>
      <c r="AB113" s="2"/>
      <c r="AC113" s="2"/>
    </row>
    <row r="114" spans="1:29" x14ac:dyDescent="0.2">
      <c r="A114" s="36"/>
      <c r="B114" s="3"/>
      <c r="C114" s="3"/>
      <c r="D114" s="11"/>
      <c r="E114" s="4"/>
      <c r="F114" s="5"/>
      <c r="G114" s="36"/>
      <c r="H114" s="38"/>
      <c r="I114" s="38"/>
      <c r="J114" s="38"/>
      <c r="K114" s="36"/>
      <c r="L114" s="6"/>
      <c r="M114" s="8"/>
      <c r="N114" s="9"/>
      <c r="O114" s="8"/>
      <c r="P114" s="11"/>
      <c r="Q114" s="11"/>
      <c r="R114" s="7"/>
      <c r="S114" s="8"/>
      <c r="T114" s="9"/>
      <c r="U114" s="11"/>
      <c r="V114" s="11"/>
      <c r="W114" s="38"/>
      <c r="X114" s="18"/>
      <c r="Y114" s="18"/>
      <c r="Z114" s="41"/>
      <c r="AA114" s="10"/>
      <c r="AB114" s="2"/>
      <c r="AC114" s="2"/>
    </row>
    <row r="115" spans="1:29" x14ac:dyDescent="0.2">
      <c r="A115" s="36"/>
      <c r="B115" s="3"/>
      <c r="C115" s="3"/>
      <c r="D115" s="8"/>
      <c r="E115" s="4"/>
      <c r="F115" s="5"/>
      <c r="G115" s="43"/>
      <c r="H115" s="43"/>
      <c r="I115" s="43"/>
      <c r="J115" s="43"/>
      <c r="K115" s="36"/>
      <c r="L115" s="6"/>
      <c r="M115" s="8"/>
      <c r="N115" s="9"/>
      <c r="O115" s="8"/>
      <c r="P115" s="11"/>
      <c r="Q115" s="11"/>
      <c r="R115" s="44"/>
      <c r="S115" s="11"/>
      <c r="T115" s="12"/>
      <c r="U115" s="11"/>
      <c r="V115" s="11"/>
      <c r="W115" s="38"/>
      <c r="X115" s="38"/>
      <c r="Y115" s="38"/>
      <c r="Z115" s="38"/>
      <c r="AA115" s="38"/>
      <c r="AB115" s="2"/>
      <c r="AC115" s="2"/>
    </row>
    <row r="116" spans="1:29" x14ac:dyDescent="0.2">
      <c r="A116" s="36"/>
      <c r="B116" s="3"/>
      <c r="C116" s="3"/>
      <c r="D116" s="11"/>
      <c r="E116" s="4"/>
      <c r="F116" s="5"/>
      <c r="G116" s="36"/>
      <c r="H116" s="38"/>
      <c r="I116" s="38"/>
      <c r="J116" s="38"/>
      <c r="K116" s="36"/>
      <c r="L116" s="3"/>
      <c r="M116" s="21"/>
      <c r="N116" s="3"/>
      <c r="O116" s="21"/>
      <c r="P116" s="13"/>
      <c r="Q116" s="3"/>
      <c r="R116" s="14"/>
      <c r="S116" s="3"/>
      <c r="T116" s="3"/>
      <c r="U116" s="21"/>
      <c r="V116" s="3"/>
      <c r="W116" s="21"/>
      <c r="X116" s="13"/>
      <c r="Y116" s="3"/>
      <c r="Z116" s="14"/>
      <c r="AA116" s="3"/>
      <c r="AB116" s="2"/>
      <c r="AC116" s="2"/>
    </row>
    <row r="117" spans="1:29" x14ac:dyDescent="0.2">
      <c r="A117" s="36"/>
      <c r="B117" s="3"/>
      <c r="C117" s="3"/>
      <c r="D117" s="9"/>
      <c r="E117" s="4"/>
      <c r="F117" s="5"/>
      <c r="G117" s="43"/>
      <c r="H117" s="43"/>
      <c r="I117" s="43"/>
      <c r="J117" s="43"/>
      <c r="K117" s="36"/>
      <c r="L117" s="16"/>
      <c r="M117" s="21"/>
      <c r="N117" s="45"/>
      <c r="O117" s="46"/>
      <c r="P117" s="45"/>
      <c r="Q117" s="45"/>
      <c r="R117" s="46"/>
      <c r="S117" s="15"/>
      <c r="T117" s="27"/>
      <c r="U117" s="28"/>
      <c r="V117" s="8"/>
      <c r="W117" s="46"/>
      <c r="X117" s="8"/>
      <c r="Y117" s="8"/>
      <c r="Z117" s="46"/>
      <c r="AA117" s="10"/>
      <c r="AB117" s="2"/>
      <c r="AC117" s="2"/>
    </row>
    <row r="118" spans="1:29" x14ac:dyDescent="0.2">
      <c r="A118" s="36"/>
      <c r="B118" s="3"/>
      <c r="C118" s="3"/>
      <c r="D118" s="9"/>
      <c r="E118" s="4"/>
      <c r="F118" s="5"/>
      <c r="G118" s="43"/>
      <c r="H118" s="43"/>
      <c r="I118" s="43"/>
      <c r="J118" s="43"/>
      <c r="K118" s="36"/>
      <c r="L118" s="16"/>
      <c r="M118" s="21"/>
      <c r="N118" s="45"/>
      <c r="O118" s="46"/>
      <c r="P118" s="45"/>
      <c r="Q118" s="45"/>
      <c r="R118" s="46"/>
      <c r="S118" s="15"/>
      <c r="T118" s="16"/>
      <c r="U118" s="21"/>
      <c r="V118" s="8"/>
      <c r="W118" s="46"/>
      <c r="X118" s="8"/>
      <c r="Y118" s="8"/>
      <c r="Z118" s="46"/>
      <c r="AA118" s="10"/>
      <c r="AB118" s="2"/>
      <c r="AC118" s="2"/>
    </row>
    <row r="119" spans="1:29" x14ac:dyDescent="0.2">
      <c r="A119" s="36"/>
      <c r="B119" s="36"/>
      <c r="C119" s="3"/>
      <c r="D119" s="9"/>
      <c r="E119" s="4"/>
      <c r="F119" s="5"/>
      <c r="G119" s="43"/>
      <c r="H119" s="43"/>
      <c r="I119" s="43"/>
      <c r="J119" s="43"/>
      <c r="K119" s="36"/>
      <c r="L119" s="16"/>
      <c r="M119" s="21"/>
      <c r="N119" s="45"/>
      <c r="O119" s="46"/>
      <c r="P119" s="45"/>
      <c r="Q119" s="45"/>
      <c r="R119" s="46"/>
      <c r="S119" s="15"/>
      <c r="T119" s="16"/>
      <c r="U119" s="16"/>
      <c r="V119" s="8"/>
      <c r="W119" s="46"/>
      <c r="X119" s="8"/>
      <c r="Y119" s="8"/>
      <c r="Z119" s="46"/>
      <c r="AA119" s="10"/>
      <c r="AB119" s="2"/>
      <c r="AC119" s="2"/>
    </row>
    <row r="120" spans="1:29" x14ac:dyDescent="0.2">
      <c r="A120" s="36"/>
      <c r="B120" s="36"/>
      <c r="C120" s="3"/>
      <c r="D120" s="9"/>
      <c r="E120" s="4"/>
      <c r="F120" s="5"/>
      <c r="G120" s="43"/>
      <c r="H120" s="43"/>
      <c r="I120" s="43"/>
      <c r="J120" s="43"/>
      <c r="K120" s="38"/>
      <c r="L120" s="16"/>
      <c r="M120" s="16"/>
      <c r="N120" s="45"/>
      <c r="O120" s="46"/>
      <c r="P120" s="45"/>
      <c r="Q120" s="45"/>
      <c r="R120" s="17"/>
      <c r="S120" s="15"/>
      <c r="T120" s="47"/>
      <c r="U120" s="44"/>
      <c r="V120" s="8"/>
      <c r="W120" s="46"/>
      <c r="X120" s="8"/>
      <c r="Y120" s="8"/>
      <c r="Z120" s="46"/>
      <c r="AA120" s="11"/>
      <c r="AB120" s="2"/>
      <c r="AC120" s="2"/>
    </row>
    <row r="121" spans="1:29" x14ac:dyDescent="0.2">
      <c r="A121" s="36"/>
      <c r="B121" s="36"/>
      <c r="C121" s="3"/>
      <c r="D121" s="9"/>
      <c r="E121" s="4"/>
      <c r="F121" s="5"/>
      <c r="G121" s="43"/>
      <c r="H121" s="43"/>
      <c r="I121" s="43"/>
      <c r="J121" s="43"/>
      <c r="K121" s="36"/>
      <c r="L121" s="16"/>
      <c r="M121" s="21"/>
      <c r="N121" s="45"/>
      <c r="O121" s="46"/>
      <c r="P121" s="45"/>
      <c r="Q121" s="45"/>
      <c r="R121" s="46"/>
      <c r="S121" s="15"/>
      <c r="T121" s="29"/>
      <c r="U121" s="30"/>
      <c r="V121" s="8"/>
      <c r="W121" s="46"/>
      <c r="X121" s="8"/>
      <c r="Y121" s="8"/>
      <c r="Z121" s="46"/>
      <c r="AA121" s="10"/>
      <c r="AB121" s="2"/>
      <c r="AC121" s="2"/>
    </row>
    <row r="122" spans="1:29" x14ac:dyDescent="0.2">
      <c r="A122" s="36"/>
      <c r="B122" s="18"/>
      <c r="C122" s="3"/>
      <c r="D122" s="9"/>
      <c r="E122" s="4"/>
      <c r="F122" s="5"/>
      <c r="G122" s="43"/>
      <c r="H122" s="43"/>
      <c r="I122" s="43"/>
      <c r="J122" s="43"/>
      <c r="K122" s="36"/>
      <c r="L122" s="16"/>
      <c r="M122" s="21"/>
      <c r="N122" s="45"/>
      <c r="O122" s="46"/>
      <c r="P122" s="45"/>
      <c r="Q122" s="45"/>
      <c r="R122" s="46"/>
      <c r="S122" s="15"/>
      <c r="T122" s="27"/>
      <c r="U122" s="28"/>
      <c r="V122" s="8"/>
      <c r="W122" s="46"/>
      <c r="X122" s="8"/>
      <c r="Y122" s="8"/>
      <c r="Z122" s="46"/>
      <c r="AA122" s="10"/>
      <c r="AB122" s="2"/>
      <c r="AC122" s="2"/>
    </row>
    <row r="123" spans="1:29" x14ac:dyDescent="0.2">
      <c r="A123" s="36"/>
      <c r="B123" s="3"/>
      <c r="C123" s="3"/>
      <c r="D123" s="9"/>
      <c r="E123" s="4"/>
      <c r="F123" s="5"/>
      <c r="G123" s="43"/>
      <c r="H123" s="43"/>
      <c r="I123" s="43"/>
      <c r="J123" s="43"/>
      <c r="K123" s="36"/>
      <c r="L123" s="16"/>
      <c r="M123" s="16"/>
      <c r="N123" s="45"/>
      <c r="O123" s="46"/>
      <c r="P123" s="45"/>
      <c r="Q123" s="45"/>
      <c r="R123" s="46"/>
      <c r="S123" s="15"/>
      <c r="T123" s="16"/>
      <c r="U123" s="21"/>
      <c r="V123" s="8"/>
      <c r="W123" s="46"/>
      <c r="X123" s="8"/>
      <c r="Y123" s="8"/>
      <c r="Z123" s="46"/>
      <c r="AA123" s="10"/>
      <c r="AB123" s="2"/>
      <c r="AC123" s="2"/>
    </row>
    <row r="124" spans="1:29" x14ac:dyDescent="0.2">
      <c r="A124" s="36"/>
      <c r="B124" s="3"/>
      <c r="C124" s="3"/>
      <c r="D124" s="9"/>
      <c r="E124" s="4"/>
      <c r="F124" s="5"/>
      <c r="G124" s="43"/>
      <c r="H124" s="43"/>
      <c r="I124" s="43"/>
      <c r="J124" s="43"/>
      <c r="K124" s="36"/>
      <c r="L124" s="31"/>
      <c r="M124" s="31"/>
      <c r="N124" s="45"/>
      <c r="O124" s="46"/>
      <c r="P124" s="45"/>
      <c r="Q124" s="45"/>
      <c r="R124" s="46"/>
      <c r="S124" s="15"/>
      <c r="T124" s="27"/>
      <c r="U124" s="28"/>
      <c r="V124" s="8"/>
      <c r="W124" s="46"/>
      <c r="X124" s="8"/>
      <c r="Y124" s="8"/>
      <c r="Z124" s="46"/>
      <c r="AA124" s="10"/>
      <c r="AB124" s="2"/>
      <c r="AC124" s="2"/>
    </row>
    <row r="125" spans="1:29" x14ac:dyDescent="0.2">
      <c r="A125" s="36"/>
      <c r="B125" s="36"/>
      <c r="C125" s="18"/>
      <c r="D125" s="11"/>
      <c r="E125" s="4"/>
      <c r="F125" s="5"/>
      <c r="G125" s="36"/>
      <c r="H125" s="38"/>
      <c r="I125" s="38"/>
      <c r="J125" s="38"/>
      <c r="K125" s="36"/>
      <c r="L125" s="16"/>
      <c r="M125" s="16"/>
      <c r="N125" s="45"/>
      <c r="O125" s="46"/>
      <c r="P125" s="45"/>
      <c r="Q125" s="45"/>
      <c r="R125" s="46"/>
      <c r="S125" s="15"/>
      <c r="T125" s="16"/>
      <c r="U125" s="21"/>
      <c r="V125" s="8"/>
      <c r="W125" s="46"/>
      <c r="X125" s="8"/>
      <c r="Y125" s="8"/>
      <c r="Z125" s="46"/>
      <c r="AA125" s="10"/>
      <c r="AB125" s="2"/>
      <c r="AC125" s="2"/>
    </row>
    <row r="126" spans="1:29" x14ac:dyDescent="0.2">
      <c r="A126" s="36"/>
      <c r="B126" s="36"/>
      <c r="C126" s="18"/>
      <c r="D126" s="11"/>
      <c r="E126" s="4"/>
      <c r="F126" s="5"/>
      <c r="G126" s="36"/>
      <c r="H126" s="38"/>
      <c r="I126" s="38"/>
      <c r="J126" s="38"/>
      <c r="K126" s="36"/>
      <c r="L126" s="32"/>
      <c r="M126" s="32"/>
      <c r="N126" s="45"/>
      <c r="O126" s="46"/>
      <c r="P126" s="45"/>
      <c r="Q126" s="45"/>
      <c r="R126" s="46"/>
      <c r="S126" s="15"/>
      <c r="T126" s="16"/>
      <c r="U126" s="21"/>
      <c r="V126" s="8"/>
      <c r="W126" s="46"/>
      <c r="X126" s="8"/>
      <c r="Y126" s="8"/>
      <c r="Z126" s="46"/>
      <c r="AA126" s="10"/>
      <c r="AB126" s="2"/>
      <c r="AC126" s="2"/>
    </row>
    <row r="127" spans="1:29" x14ac:dyDescent="0.2">
      <c r="A127" s="36"/>
      <c r="B127" s="36"/>
      <c r="C127" s="18"/>
      <c r="D127" s="11"/>
      <c r="E127" s="4"/>
      <c r="F127" s="5"/>
      <c r="G127" s="43"/>
      <c r="H127" s="43"/>
      <c r="I127" s="43"/>
      <c r="J127" s="43"/>
      <c r="K127" s="36"/>
      <c r="L127" s="16"/>
      <c r="M127" s="16"/>
      <c r="N127" s="45"/>
      <c r="O127" s="46"/>
      <c r="P127" s="45"/>
      <c r="Q127" s="45"/>
      <c r="R127" s="46"/>
      <c r="S127" s="15"/>
      <c r="T127" s="27"/>
      <c r="U127" s="28"/>
      <c r="V127" s="8"/>
      <c r="W127" s="46"/>
      <c r="X127" s="8"/>
      <c r="Y127" s="8"/>
      <c r="Z127" s="46"/>
      <c r="AA127" s="10"/>
      <c r="AB127" s="2"/>
      <c r="AC127" s="2"/>
    </row>
    <row r="128" spans="1:29" x14ac:dyDescent="0.2">
      <c r="A128" s="36"/>
      <c r="B128" s="3"/>
      <c r="C128" s="3"/>
      <c r="D128" s="11"/>
      <c r="E128" s="4"/>
      <c r="F128" s="5"/>
      <c r="G128" s="43"/>
      <c r="H128" s="43"/>
      <c r="I128" s="43"/>
      <c r="J128" s="43"/>
      <c r="K128" s="38"/>
      <c r="L128" s="16"/>
      <c r="M128" s="16"/>
      <c r="N128" s="45"/>
      <c r="O128" s="46"/>
      <c r="P128" s="45"/>
      <c r="Q128" s="45"/>
      <c r="R128" s="46"/>
      <c r="S128" s="15"/>
      <c r="T128" s="16"/>
      <c r="U128" s="21"/>
      <c r="V128" s="8"/>
      <c r="W128" s="46"/>
      <c r="X128" s="8"/>
      <c r="Y128" s="8"/>
      <c r="Z128" s="46"/>
      <c r="AA128" s="10"/>
      <c r="AB128" s="2"/>
      <c r="AC128" s="2"/>
    </row>
    <row r="129" spans="1:29" x14ac:dyDescent="0.2">
      <c r="A129" s="3"/>
      <c r="B129" s="3"/>
      <c r="C129" s="3"/>
      <c r="D129" s="12"/>
      <c r="E129" s="4"/>
      <c r="F129" s="5"/>
      <c r="G129" s="19"/>
      <c r="H129" s="48"/>
      <c r="I129" s="43"/>
      <c r="J129" s="43"/>
      <c r="K129" s="38"/>
      <c r="L129" s="31"/>
      <c r="M129" s="31"/>
      <c r="N129" s="45"/>
      <c r="O129" s="46"/>
      <c r="P129" s="45"/>
      <c r="Q129" s="45"/>
      <c r="R129" s="46"/>
      <c r="S129" s="15"/>
      <c r="T129" s="47"/>
      <c r="U129" s="47"/>
      <c r="V129" s="8"/>
      <c r="W129" s="46"/>
      <c r="X129" s="8"/>
      <c r="Y129" s="8"/>
      <c r="Z129" s="46"/>
      <c r="AA129" s="11"/>
      <c r="AB129" s="2"/>
      <c r="AC129" s="2"/>
    </row>
    <row r="130" spans="1:29" x14ac:dyDescent="0.2">
      <c r="A130" s="3"/>
      <c r="B130" s="3"/>
      <c r="C130" s="3"/>
      <c r="D130" s="9"/>
      <c r="E130" s="4"/>
      <c r="F130" s="4"/>
      <c r="G130" s="43"/>
      <c r="H130" s="43"/>
      <c r="I130" s="43"/>
      <c r="J130" s="43"/>
      <c r="K130" s="38"/>
      <c r="L130" s="16"/>
      <c r="M130" s="16"/>
      <c r="N130" s="45"/>
      <c r="O130" s="46"/>
      <c r="P130" s="45"/>
      <c r="Q130" s="45"/>
      <c r="R130" s="46"/>
      <c r="S130" s="15"/>
      <c r="T130" s="32"/>
      <c r="U130" s="32"/>
      <c r="V130" s="8"/>
      <c r="W130" s="46"/>
      <c r="X130" s="8"/>
      <c r="Y130" s="8"/>
      <c r="Z130" s="46"/>
      <c r="AA130" s="10"/>
      <c r="AB130" s="2"/>
      <c r="AC130" s="2"/>
    </row>
    <row r="131" spans="1:29" x14ac:dyDescent="0.2">
      <c r="A131" s="3"/>
      <c r="B131" s="3"/>
      <c r="C131" s="3"/>
      <c r="D131" s="9"/>
      <c r="E131" s="4"/>
      <c r="F131" s="4"/>
      <c r="G131" s="43"/>
      <c r="H131" s="43"/>
      <c r="I131" s="43"/>
      <c r="J131" s="43"/>
      <c r="K131" s="38"/>
      <c r="L131" s="33"/>
      <c r="M131" s="33"/>
      <c r="N131" s="45"/>
      <c r="O131" s="46"/>
      <c r="P131" s="45"/>
      <c r="Q131" s="45"/>
      <c r="R131" s="46"/>
      <c r="S131" s="15"/>
      <c r="T131" s="16"/>
      <c r="U131" s="16"/>
      <c r="V131" s="8"/>
      <c r="W131" s="46"/>
      <c r="X131" s="8"/>
      <c r="Y131" s="8"/>
      <c r="Z131" s="46"/>
      <c r="AA131" s="10"/>
      <c r="AB131" s="2"/>
      <c r="AC131" s="2"/>
    </row>
    <row r="132" spans="1:29" x14ac:dyDescent="0.2">
      <c r="A132" s="34"/>
      <c r="B132" s="34"/>
      <c r="C132" s="34"/>
      <c r="D132" s="9"/>
      <c r="E132" s="4"/>
      <c r="F132" s="4"/>
      <c r="G132" s="43"/>
      <c r="H132" s="43"/>
      <c r="I132" s="43"/>
      <c r="J132" s="43"/>
      <c r="K132" s="38"/>
      <c r="L132" s="27"/>
      <c r="M132" s="27"/>
      <c r="N132" s="45"/>
      <c r="O132" s="46"/>
      <c r="P132" s="45"/>
      <c r="Q132" s="46"/>
      <c r="R132" s="46"/>
      <c r="S132" s="15"/>
      <c r="T132" s="16"/>
      <c r="U132" s="16"/>
      <c r="V132" s="8"/>
      <c r="W132" s="46"/>
      <c r="X132" s="8"/>
      <c r="Y132" s="8"/>
      <c r="Z132" s="46"/>
      <c r="AA132" s="10"/>
      <c r="AB132" s="2"/>
      <c r="AC132" s="2"/>
    </row>
    <row r="133" spans="1:29" x14ac:dyDescent="0.2">
      <c r="A133" s="36"/>
      <c r="B133" s="3"/>
      <c r="C133" s="3"/>
      <c r="D133" s="9"/>
      <c r="E133" s="4"/>
      <c r="F133" s="4"/>
      <c r="G133" s="43"/>
      <c r="H133" s="43"/>
      <c r="I133" s="43"/>
      <c r="J133" s="43"/>
      <c r="K133" s="36"/>
      <c r="L133" s="27"/>
      <c r="M133" s="27"/>
      <c r="N133" s="45"/>
      <c r="O133" s="46"/>
      <c r="P133" s="45"/>
      <c r="Q133" s="45"/>
      <c r="R133" s="46"/>
      <c r="S133" s="15"/>
      <c r="T133" s="16"/>
      <c r="U133" s="16"/>
      <c r="V133" s="8"/>
      <c r="W133" s="46"/>
      <c r="X133" s="8"/>
      <c r="Y133" s="8"/>
      <c r="Z133" s="46"/>
      <c r="AA133" s="10"/>
      <c r="AB133" s="2"/>
      <c r="AC133" s="2"/>
    </row>
    <row r="134" spans="1:29" x14ac:dyDescent="0.2">
      <c r="A134" s="36"/>
      <c r="B134" s="3"/>
      <c r="C134" s="3"/>
      <c r="D134" s="9"/>
      <c r="E134" s="4"/>
      <c r="F134" s="4"/>
      <c r="G134" s="43"/>
      <c r="H134" s="43"/>
      <c r="I134" s="43"/>
      <c r="J134" s="43"/>
      <c r="K134" s="36"/>
      <c r="L134" s="27"/>
      <c r="M134" s="27"/>
      <c r="N134" s="45"/>
      <c r="O134" s="46"/>
      <c r="P134" s="45"/>
      <c r="Q134" s="45"/>
      <c r="R134" s="46"/>
      <c r="S134" s="15"/>
      <c r="T134" s="16"/>
      <c r="U134" s="16"/>
      <c r="V134" s="8"/>
      <c r="W134" s="46"/>
      <c r="X134" s="8"/>
      <c r="Y134" s="8"/>
      <c r="Z134" s="46"/>
      <c r="AA134" s="10"/>
      <c r="AB134" s="2"/>
      <c r="AC134" s="2"/>
    </row>
    <row r="135" spans="1:29" x14ac:dyDescent="0.2">
      <c r="A135" s="3"/>
      <c r="B135" s="3"/>
      <c r="C135" s="3"/>
      <c r="D135" s="3"/>
      <c r="E135" s="3"/>
      <c r="F135" s="3"/>
      <c r="G135" s="3"/>
      <c r="H135" s="3"/>
      <c r="I135" s="36"/>
      <c r="J135" s="36"/>
      <c r="K135" s="36"/>
      <c r="L135" s="16"/>
      <c r="M135" s="16"/>
      <c r="N135" s="45"/>
      <c r="O135" s="46"/>
      <c r="P135" s="45"/>
      <c r="Q135" s="45"/>
      <c r="R135" s="46"/>
      <c r="S135" s="15"/>
      <c r="T135" s="16"/>
      <c r="U135" s="16"/>
      <c r="V135" s="8"/>
      <c r="W135" s="46"/>
      <c r="X135" s="8"/>
      <c r="Y135" s="8"/>
      <c r="Z135" s="46"/>
      <c r="AA135" s="10"/>
      <c r="AB135" s="2"/>
      <c r="AC135" s="2"/>
    </row>
    <row r="136" spans="1:29" x14ac:dyDescent="0.2">
      <c r="A136" s="3"/>
      <c r="B136" s="3"/>
      <c r="C136" s="43"/>
      <c r="D136" s="43"/>
      <c r="E136" s="43"/>
      <c r="F136" s="43"/>
      <c r="G136" s="43"/>
      <c r="H136" s="43"/>
      <c r="I136" s="43"/>
      <c r="J136" s="43"/>
      <c r="K136" s="36"/>
      <c r="L136" s="16"/>
      <c r="M136" s="16"/>
      <c r="N136" s="45"/>
      <c r="O136" s="49"/>
      <c r="P136" s="45"/>
      <c r="Q136" s="45"/>
      <c r="R136" s="49"/>
      <c r="S136" s="15"/>
      <c r="T136" s="16"/>
      <c r="U136" s="16"/>
      <c r="V136" s="8"/>
      <c r="W136" s="46"/>
      <c r="X136" s="8"/>
      <c r="Y136" s="8"/>
      <c r="Z136" s="46"/>
      <c r="AA136" s="10"/>
      <c r="AB136" s="2"/>
      <c r="AC136" s="2"/>
    </row>
    <row r="137" spans="1:29" x14ac:dyDescent="0.2">
      <c r="A137" s="3"/>
      <c r="B137" s="3"/>
      <c r="C137" s="43"/>
      <c r="D137" s="43"/>
      <c r="E137" s="43"/>
      <c r="F137" s="43"/>
      <c r="G137" s="43"/>
      <c r="H137" s="43"/>
      <c r="I137" s="43"/>
      <c r="J137" s="43"/>
      <c r="K137" s="36"/>
      <c r="L137" s="32"/>
      <c r="M137" s="32"/>
      <c r="N137" s="45"/>
      <c r="O137" s="46"/>
      <c r="P137" s="45"/>
      <c r="Q137" s="45"/>
      <c r="R137" s="46"/>
      <c r="S137" s="15"/>
      <c r="T137" s="16"/>
      <c r="U137" s="16"/>
      <c r="V137" s="8"/>
      <c r="W137" s="46"/>
      <c r="X137" s="8"/>
      <c r="Y137" s="8"/>
      <c r="Z137" s="46"/>
      <c r="AA137" s="10"/>
      <c r="AB137" s="2"/>
      <c r="AC137" s="2"/>
    </row>
    <row r="138" spans="1:29" x14ac:dyDescent="0.2">
      <c r="A138" s="3"/>
      <c r="B138" s="3"/>
      <c r="C138" s="43"/>
      <c r="D138" s="43"/>
      <c r="E138" s="43"/>
      <c r="F138" s="43"/>
      <c r="G138" s="43"/>
      <c r="H138" s="43"/>
      <c r="I138" s="43"/>
      <c r="J138" s="43"/>
      <c r="K138" s="36"/>
      <c r="L138" s="16"/>
      <c r="M138" s="16"/>
      <c r="N138" s="45"/>
      <c r="O138" s="46"/>
      <c r="P138" s="45"/>
      <c r="Q138" s="45"/>
      <c r="R138" s="46"/>
      <c r="S138" s="15"/>
      <c r="T138" s="32"/>
      <c r="U138" s="32"/>
      <c r="V138" s="8"/>
      <c r="W138" s="46"/>
      <c r="X138" s="8"/>
      <c r="Y138" s="8"/>
      <c r="Z138" s="46"/>
      <c r="AA138" s="10"/>
      <c r="AB138" s="2"/>
      <c r="AC138" s="2"/>
    </row>
    <row r="139" spans="1:29" x14ac:dyDescent="0.2">
      <c r="A139" s="3"/>
      <c r="B139" s="3"/>
      <c r="C139" s="43"/>
      <c r="D139" s="43"/>
      <c r="E139" s="43"/>
      <c r="F139" s="43"/>
      <c r="G139" s="43"/>
      <c r="H139" s="43"/>
      <c r="I139" s="43"/>
      <c r="J139" s="43"/>
      <c r="K139" s="36"/>
      <c r="L139" s="16"/>
      <c r="M139" s="16"/>
      <c r="N139" s="45"/>
      <c r="O139" s="46"/>
      <c r="P139" s="45"/>
      <c r="Q139" s="45"/>
      <c r="R139" s="46"/>
      <c r="S139" s="15"/>
      <c r="T139" s="50"/>
      <c r="U139" s="51"/>
      <c r="V139" s="44"/>
      <c r="W139" s="44"/>
      <c r="X139" s="39"/>
      <c r="Y139" s="39"/>
      <c r="Z139" s="39"/>
      <c r="AA139" s="11"/>
      <c r="AB139" s="2"/>
      <c r="AC139" s="2"/>
    </row>
    <row r="140" spans="1:29" x14ac:dyDescent="0.2">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2"/>
      <c r="AC140" s="2"/>
    </row>
    <row r="141" spans="1:29"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2"/>
      <c r="AC141" s="2"/>
    </row>
    <row r="142" spans="1:29" x14ac:dyDescent="0.2">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2"/>
      <c r="AC142" s="2"/>
    </row>
    <row r="143" spans="1:29"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2"/>
      <c r="AC143" s="2"/>
    </row>
    <row r="144" spans="1:29" x14ac:dyDescent="0.2">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2"/>
      <c r="AC144" s="2"/>
    </row>
    <row r="145" spans="1:29" x14ac:dyDescent="0.2">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2"/>
      <c r="AC145" s="2"/>
    </row>
    <row r="146" spans="1:29" x14ac:dyDescent="0.2">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2"/>
      <c r="AC146" s="2"/>
    </row>
    <row r="147" spans="1:29" x14ac:dyDescent="0.2">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2"/>
      <c r="AC147" s="2"/>
    </row>
    <row r="148" spans="1:29" x14ac:dyDescent="0.2">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2"/>
      <c r="AC148" s="2"/>
    </row>
    <row r="149" spans="1:29" x14ac:dyDescent="0.2">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2"/>
      <c r="AC149" s="2"/>
    </row>
    <row r="150" spans="1:29" x14ac:dyDescent="0.2">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2"/>
      <c r="AC150" s="2"/>
    </row>
    <row r="151" spans="1:29"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2"/>
      <c r="AC151" s="2"/>
    </row>
    <row r="152" spans="1:29"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2"/>
      <c r="AC152" s="2"/>
    </row>
    <row r="153" spans="1:29" x14ac:dyDescent="0.2">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2"/>
      <c r="AC153" s="2"/>
    </row>
    <row r="154" spans="1:29" x14ac:dyDescent="0.2">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2"/>
      <c r="AC154" s="2"/>
    </row>
    <row r="155" spans="1:29" x14ac:dyDescent="0.2">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2"/>
      <c r="AC155" s="2"/>
    </row>
    <row r="156" spans="1:29" x14ac:dyDescent="0.2">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2"/>
      <c r="AC156" s="2"/>
    </row>
    <row r="157" spans="1:29" x14ac:dyDescent="0.2">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2"/>
      <c r="AC157" s="2"/>
    </row>
    <row r="158" spans="1:29" x14ac:dyDescent="0.2">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2"/>
      <c r="AC158" s="2"/>
    </row>
    <row r="159" spans="1:29" x14ac:dyDescent="0.2">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2"/>
      <c r="AC159" s="2"/>
    </row>
    <row r="160" spans="1:29" x14ac:dyDescent="0.2">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2"/>
      <c r="AC160" s="2"/>
    </row>
    <row r="161" spans="1:29" x14ac:dyDescent="0.2">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2"/>
      <c r="AC161" s="2"/>
    </row>
    <row r="162" spans="1:29"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c r="AC162" s="2"/>
    </row>
    <row r="163" spans="1:29"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c r="AC163" s="2"/>
    </row>
    <row r="164" spans="1:29"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c r="AC164" s="2"/>
    </row>
    <row r="165" spans="1:29"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c r="AC165" s="2"/>
    </row>
    <row r="166" spans="1:29"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c r="AC166" s="2"/>
    </row>
    <row r="167" spans="1:29"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c r="AC167" s="2"/>
    </row>
    <row r="168" spans="1:29"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c r="AC168" s="2"/>
    </row>
    <row r="169" spans="1:29"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c r="AC169" s="2"/>
    </row>
    <row r="170" spans="1:29"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c r="AC170" s="2"/>
    </row>
    <row r="171" spans="1:29"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c r="AC171" s="2"/>
    </row>
    <row r="172" spans="1:29"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c r="AC172" s="2"/>
    </row>
    <row r="173" spans="1:29"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c r="AC173" s="2"/>
    </row>
    <row r="174" spans="1:29"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c r="AC174" s="2"/>
    </row>
    <row r="175" spans="1:29"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c r="AC175" s="2"/>
    </row>
    <row r="176" spans="1:29"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c r="AC176" s="2"/>
    </row>
    <row r="177" spans="1:29"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c r="AC177" s="2"/>
    </row>
    <row r="178" spans="1:29"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c r="AC178" s="2"/>
    </row>
    <row r="179" spans="1:29"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c r="AC179" s="2"/>
    </row>
    <row r="180" spans="1:29"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c r="AC180" s="2"/>
    </row>
    <row r="181" spans="1:29"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c r="AC181" s="2"/>
    </row>
    <row r="182" spans="1:29"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c r="AC182" s="2"/>
    </row>
    <row r="183" spans="1:29"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c r="AC183" s="2"/>
    </row>
    <row r="184" spans="1:29"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c r="AC184" s="2"/>
    </row>
    <row r="185" spans="1:29"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c r="AC185" s="2"/>
    </row>
    <row r="186" spans="1:29"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c r="AC186" s="2"/>
    </row>
    <row r="187" spans="1:29"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c r="AC187" s="2"/>
    </row>
    <row r="188" spans="1:29"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c r="AC188" s="2"/>
    </row>
    <row r="189" spans="1:29"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c r="AC189" s="2"/>
    </row>
    <row r="190" spans="1:29"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c r="AC190" s="2"/>
    </row>
    <row r="191" spans="1:29"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c r="AC191" s="2"/>
    </row>
    <row r="192" spans="1:29"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c r="AC192" s="2"/>
    </row>
    <row r="193" spans="1:29"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c r="AC193" s="2"/>
    </row>
    <row r="194" spans="1:29"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c r="AC194" s="2"/>
    </row>
    <row r="195" spans="1:29"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c r="AC195" s="2"/>
    </row>
    <row r="196" spans="1:29"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c r="AC196" s="2"/>
    </row>
    <row r="197" spans="1:29"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c r="AC197" s="2"/>
    </row>
    <row r="198" spans="1:29"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c r="AC198" s="2"/>
    </row>
    <row r="199" spans="1:29"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c r="AC199" s="2"/>
    </row>
    <row r="200" spans="1:29"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c r="AC200" s="2"/>
    </row>
    <row r="201" spans="1:29"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c r="AC201" s="2"/>
    </row>
    <row r="202" spans="1:29"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c r="AC202" s="2"/>
    </row>
    <row r="203" spans="1:29"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c r="AC203" s="2"/>
    </row>
    <row r="204" spans="1:29"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c r="AC204" s="2"/>
    </row>
    <row r="205" spans="1:29"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c r="AC205" s="2"/>
    </row>
    <row r="206" spans="1:29"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c r="AC206" s="2"/>
    </row>
    <row r="207" spans="1:29"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c r="AC207" s="2"/>
    </row>
    <row r="208" spans="1:29"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c r="AC208" s="2"/>
    </row>
    <row r="209" spans="1:29"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c r="AC209" s="2"/>
    </row>
    <row r="210" spans="1:29"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c r="AC210" s="2"/>
    </row>
    <row r="211" spans="1:29"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c r="AC211" s="2"/>
    </row>
    <row r="212" spans="1:29"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c r="AC212" s="2"/>
    </row>
    <row r="213" spans="1:29"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c r="AC213" s="2"/>
    </row>
    <row r="214" spans="1:29"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c r="AC214" s="2"/>
    </row>
    <row r="215" spans="1:29"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c r="AC215" s="2"/>
    </row>
    <row r="216" spans="1:29"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c r="AC216" s="2"/>
    </row>
    <row r="217" spans="1:29"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c r="AC217" s="2"/>
    </row>
    <row r="218" spans="1:29"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c r="AC218" s="2"/>
    </row>
    <row r="219" spans="1:29"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c r="AC219" s="2"/>
    </row>
    <row r="220" spans="1:29"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c r="AC220" s="2"/>
    </row>
    <row r="221" spans="1:29"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c r="AC221" s="2"/>
    </row>
    <row r="222" spans="1:29"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c r="AC222" s="2"/>
    </row>
    <row r="223" spans="1:29"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c r="AC223" s="2"/>
    </row>
    <row r="224" spans="1:29"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c r="AC224" s="2"/>
    </row>
  </sheetData>
  <mergeCells count="396">
    <mergeCell ref="Q65:R65"/>
    <mergeCell ref="Y65:Z65"/>
    <mergeCell ref="Q66:R66"/>
    <mergeCell ref="Y66:Z66"/>
    <mergeCell ref="Q67:R67"/>
    <mergeCell ref="Y67:Z67"/>
    <mergeCell ref="Q100:R100"/>
    <mergeCell ref="Y100:Z100"/>
    <mergeCell ref="T100:U100"/>
    <mergeCell ref="Q69:R69"/>
    <mergeCell ref="Q95:R95"/>
    <mergeCell ref="Y95:Z95"/>
    <mergeCell ref="Q96:R96"/>
    <mergeCell ref="Y96:Z96"/>
    <mergeCell ref="Q75:R75"/>
    <mergeCell ref="S75:T75"/>
    <mergeCell ref="Y97:Z97"/>
    <mergeCell ref="Q98:R98"/>
    <mergeCell ref="Y98:Z98"/>
    <mergeCell ref="Q99:R99"/>
    <mergeCell ref="Y99:Z99"/>
    <mergeCell ref="X78:Y78"/>
    <mergeCell ref="X79:Y79"/>
    <mergeCell ref="T81:U81"/>
    <mergeCell ref="X42:Z42"/>
    <mergeCell ref="U43:V43"/>
    <mergeCell ref="T58:U58"/>
    <mergeCell ref="T55:U55"/>
    <mergeCell ref="Q62:R62"/>
    <mergeCell ref="Y62:Z62"/>
    <mergeCell ref="Q63:R63"/>
    <mergeCell ref="Y63:Z63"/>
    <mergeCell ref="Q64:R64"/>
    <mergeCell ref="Y64:Z64"/>
    <mergeCell ref="T64:U64"/>
    <mergeCell ref="T63:U63"/>
    <mergeCell ref="T29:U29"/>
    <mergeCell ref="T25:U25"/>
    <mergeCell ref="T27:U27"/>
    <mergeCell ref="T26:U26"/>
    <mergeCell ref="Q31:R31"/>
    <mergeCell ref="Q32:R32"/>
    <mergeCell ref="Q33:R33"/>
    <mergeCell ref="Q34:R34"/>
    <mergeCell ref="Y26:Z26"/>
    <mergeCell ref="Y27:Z27"/>
    <mergeCell ref="Y28:Z28"/>
    <mergeCell ref="Y29:Z29"/>
    <mergeCell ref="Y30:Z30"/>
    <mergeCell ref="Y31:Z31"/>
    <mergeCell ref="Y32:Z32"/>
    <mergeCell ref="Y33:Z33"/>
    <mergeCell ref="O39:P39"/>
    <mergeCell ref="B1:D1"/>
    <mergeCell ref="A3:C5"/>
    <mergeCell ref="G3:J5"/>
    <mergeCell ref="F1:N1"/>
    <mergeCell ref="Q39:R39"/>
    <mergeCell ref="L15:M15"/>
    <mergeCell ref="L16:M16"/>
    <mergeCell ref="L21:M21"/>
    <mergeCell ref="L29:M29"/>
    <mergeCell ref="Q28:R28"/>
    <mergeCell ref="Q29:R29"/>
    <mergeCell ref="F36:N36"/>
    <mergeCell ref="L34:M34"/>
    <mergeCell ref="G20:J20"/>
    <mergeCell ref="L14:M14"/>
    <mergeCell ref="L12:M12"/>
    <mergeCell ref="B13:C13"/>
    <mergeCell ref="G21:J21"/>
    <mergeCell ref="L22:M22"/>
    <mergeCell ref="L26:M26"/>
    <mergeCell ref="B17:C17"/>
    <mergeCell ref="B10:C10"/>
    <mergeCell ref="M10:N10"/>
    <mergeCell ref="S5:T5"/>
    <mergeCell ref="M4:N4"/>
    <mergeCell ref="O4:P4"/>
    <mergeCell ref="Q4:R4"/>
    <mergeCell ref="A6:C6"/>
    <mergeCell ref="M6:N6"/>
    <mergeCell ref="G7:J7"/>
    <mergeCell ref="P6:Q6"/>
    <mergeCell ref="U6:V6"/>
    <mergeCell ref="M7:N7"/>
    <mergeCell ref="P7:Q7"/>
    <mergeCell ref="U7:V7"/>
    <mergeCell ref="P10:Q10"/>
    <mergeCell ref="U10:V10"/>
    <mergeCell ref="B9:C9"/>
    <mergeCell ref="M9:N9"/>
    <mergeCell ref="U9:V9"/>
    <mergeCell ref="G10:J10"/>
    <mergeCell ref="X7:Z7"/>
    <mergeCell ref="B8:C8"/>
    <mergeCell ref="M8:N8"/>
    <mergeCell ref="P8:Q8"/>
    <mergeCell ref="U8:V8"/>
    <mergeCell ref="X8:Y8"/>
    <mergeCell ref="B7:C7"/>
    <mergeCell ref="P9:Q9"/>
    <mergeCell ref="G12:J12"/>
    <mergeCell ref="T23:U23"/>
    <mergeCell ref="L13:M13"/>
    <mergeCell ref="T15:Z15"/>
    <mergeCell ref="T13:U13"/>
    <mergeCell ref="T14:U14"/>
    <mergeCell ref="L17:M17"/>
    <mergeCell ref="T17:U17"/>
    <mergeCell ref="B14:B16"/>
    <mergeCell ref="K11:K15"/>
    <mergeCell ref="G13:J13"/>
    <mergeCell ref="T12:U12"/>
    <mergeCell ref="B11:C11"/>
    <mergeCell ref="B12:C12"/>
    <mergeCell ref="L11:M11"/>
    <mergeCell ref="N11:O11"/>
    <mergeCell ref="T11:U11"/>
    <mergeCell ref="T16:U16"/>
    <mergeCell ref="V11:W11"/>
    <mergeCell ref="B18:C18"/>
    <mergeCell ref="L18:M18"/>
    <mergeCell ref="B23:C23"/>
    <mergeCell ref="L23:M23"/>
    <mergeCell ref="B20:B22"/>
    <mergeCell ref="T18:U18"/>
    <mergeCell ref="B19:C19"/>
    <mergeCell ref="L19:M19"/>
    <mergeCell ref="T19:U19"/>
    <mergeCell ref="G19:J19"/>
    <mergeCell ref="B28:C28"/>
    <mergeCell ref="L28:M28"/>
    <mergeCell ref="T28:U28"/>
    <mergeCell ref="A24:C24"/>
    <mergeCell ref="L24:M24"/>
    <mergeCell ref="T24:Z24"/>
    <mergeCell ref="A27:C27"/>
    <mergeCell ref="A25:C25"/>
    <mergeCell ref="L25:M25"/>
    <mergeCell ref="L27:M27"/>
    <mergeCell ref="A26:C26"/>
    <mergeCell ref="Q25:R25"/>
    <mergeCell ref="Y25:Z25"/>
    <mergeCell ref="Q26:R26"/>
    <mergeCell ref="Q27:R27"/>
    <mergeCell ref="B42:C42"/>
    <mergeCell ref="M42:N42"/>
    <mergeCell ref="P42:Q42"/>
    <mergeCell ref="U42:V42"/>
    <mergeCell ref="B43:C43"/>
    <mergeCell ref="M43:N43"/>
    <mergeCell ref="P43:Q43"/>
    <mergeCell ref="A33:B34"/>
    <mergeCell ref="B29:C29"/>
    <mergeCell ref="B36:D36"/>
    <mergeCell ref="U41:V41"/>
    <mergeCell ref="A38:C40"/>
    <mergeCell ref="G38:J40"/>
    <mergeCell ref="L40:M40"/>
    <mergeCell ref="Q40:R40"/>
    <mergeCell ref="S40:T40"/>
    <mergeCell ref="P41:Q41"/>
    <mergeCell ref="A30:C30"/>
    <mergeCell ref="D30:H30"/>
    <mergeCell ref="L30:M30"/>
    <mergeCell ref="T30:U30"/>
    <mergeCell ref="A31:B32"/>
    <mergeCell ref="L31:M31"/>
    <mergeCell ref="T31:U31"/>
    <mergeCell ref="B52:C52"/>
    <mergeCell ref="L52:M52"/>
    <mergeCell ref="T52:U52"/>
    <mergeCell ref="B49:B51"/>
    <mergeCell ref="L51:M51"/>
    <mergeCell ref="T51:U51"/>
    <mergeCell ref="T50:Z50"/>
    <mergeCell ref="T49:U49"/>
    <mergeCell ref="K46:K50"/>
    <mergeCell ref="L50:M50"/>
    <mergeCell ref="L49:M49"/>
    <mergeCell ref="V46:W46"/>
    <mergeCell ref="B47:C47"/>
    <mergeCell ref="L47:M47"/>
    <mergeCell ref="T47:U47"/>
    <mergeCell ref="B46:C46"/>
    <mergeCell ref="L46:M46"/>
    <mergeCell ref="N46:O46"/>
    <mergeCell ref="T46:U46"/>
    <mergeCell ref="B48:C48"/>
    <mergeCell ref="L48:M48"/>
    <mergeCell ref="Q61:R61"/>
    <mergeCell ref="Y61:Z61"/>
    <mergeCell ref="B55:B57"/>
    <mergeCell ref="B53:C53"/>
    <mergeCell ref="L53:M53"/>
    <mergeCell ref="G56:J56"/>
    <mergeCell ref="T53:U53"/>
    <mergeCell ref="B54:C54"/>
    <mergeCell ref="L54:M54"/>
    <mergeCell ref="T54:U54"/>
    <mergeCell ref="G54:J54"/>
    <mergeCell ref="L55:M55"/>
    <mergeCell ref="L56:M56"/>
    <mergeCell ref="T56:U56"/>
    <mergeCell ref="L57:M57"/>
    <mergeCell ref="T57:U57"/>
    <mergeCell ref="L60:M60"/>
    <mergeCell ref="T60:U60"/>
    <mergeCell ref="T59:Z59"/>
    <mergeCell ref="Q60:R60"/>
    <mergeCell ref="Y60:Z60"/>
    <mergeCell ref="L33:M33"/>
    <mergeCell ref="G47:J47"/>
    <mergeCell ref="A68:B69"/>
    <mergeCell ref="A41:C41"/>
    <mergeCell ref="G48:J48"/>
    <mergeCell ref="G45:J45"/>
    <mergeCell ref="G42:J42"/>
    <mergeCell ref="B58:C58"/>
    <mergeCell ref="L58:M58"/>
    <mergeCell ref="L69:M69"/>
    <mergeCell ref="A66:B67"/>
    <mergeCell ref="L66:M66"/>
    <mergeCell ref="L67:M67"/>
    <mergeCell ref="A65:C65"/>
    <mergeCell ref="D65:H65"/>
    <mergeCell ref="L65:M65"/>
    <mergeCell ref="A59:C59"/>
    <mergeCell ref="L59:M59"/>
    <mergeCell ref="A60:C60"/>
    <mergeCell ref="A61:C61"/>
    <mergeCell ref="L61:M61"/>
    <mergeCell ref="B63:C63"/>
    <mergeCell ref="L63:M63"/>
    <mergeCell ref="A62:C62"/>
    <mergeCell ref="L68:M68"/>
    <mergeCell ref="B64:C64"/>
    <mergeCell ref="L64:M64"/>
    <mergeCell ref="G55:J55"/>
    <mergeCell ref="B71:D71"/>
    <mergeCell ref="F71:N71"/>
    <mergeCell ref="X44:Y44"/>
    <mergeCell ref="B45:C45"/>
    <mergeCell ref="M45:N45"/>
    <mergeCell ref="P45:Q45"/>
    <mergeCell ref="U45:V45"/>
    <mergeCell ref="B44:C44"/>
    <mergeCell ref="M44:N44"/>
    <mergeCell ref="P44:Q44"/>
    <mergeCell ref="U44:V44"/>
    <mergeCell ref="T69:Z69"/>
    <mergeCell ref="T66:U66"/>
    <mergeCell ref="T67:U67"/>
    <mergeCell ref="Q68:R68"/>
    <mergeCell ref="Y68:Z68"/>
    <mergeCell ref="T68:U68"/>
    <mergeCell ref="T65:U65"/>
    <mergeCell ref="L62:M62"/>
    <mergeCell ref="T62:U62"/>
    <mergeCell ref="M74:N74"/>
    <mergeCell ref="O74:P74"/>
    <mergeCell ref="Q74:R74"/>
    <mergeCell ref="U76:V76"/>
    <mergeCell ref="A73:C75"/>
    <mergeCell ref="G73:J75"/>
    <mergeCell ref="L75:M75"/>
    <mergeCell ref="A76:C76"/>
    <mergeCell ref="M76:N76"/>
    <mergeCell ref="P76:Q76"/>
    <mergeCell ref="P78:Q78"/>
    <mergeCell ref="U78:V78"/>
    <mergeCell ref="B77:C77"/>
    <mergeCell ref="G77:J77"/>
    <mergeCell ref="M77:N77"/>
    <mergeCell ref="P77:Q77"/>
    <mergeCell ref="U77:V77"/>
    <mergeCell ref="X77:Z77"/>
    <mergeCell ref="B78:C78"/>
    <mergeCell ref="M78:N78"/>
    <mergeCell ref="B81:C81"/>
    <mergeCell ref="K81:K85"/>
    <mergeCell ref="L81:M81"/>
    <mergeCell ref="G82:J82"/>
    <mergeCell ref="B83:C83"/>
    <mergeCell ref="B79:C79"/>
    <mergeCell ref="M79:N79"/>
    <mergeCell ref="P79:Q79"/>
    <mergeCell ref="U79:V79"/>
    <mergeCell ref="L83:M83"/>
    <mergeCell ref="B80:C80"/>
    <mergeCell ref="G83:J83"/>
    <mergeCell ref="G80:J80"/>
    <mergeCell ref="T83:U83"/>
    <mergeCell ref="V81:W81"/>
    <mergeCell ref="M80:N80"/>
    <mergeCell ref="P80:Q80"/>
    <mergeCell ref="U80:V80"/>
    <mergeCell ref="L90:M90"/>
    <mergeCell ref="T90:U90"/>
    <mergeCell ref="L91:M91"/>
    <mergeCell ref="T85:Z85"/>
    <mergeCell ref="L87:M87"/>
    <mergeCell ref="T87:U87"/>
    <mergeCell ref="B82:C82"/>
    <mergeCell ref="L82:M82"/>
    <mergeCell ref="T82:U82"/>
    <mergeCell ref="B87:C87"/>
    <mergeCell ref="L86:M86"/>
    <mergeCell ref="T86:U86"/>
    <mergeCell ref="L88:M88"/>
    <mergeCell ref="T88:U88"/>
    <mergeCell ref="T89:U89"/>
    <mergeCell ref="B84:B86"/>
    <mergeCell ref="B88:C88"/>
    <mergeCell ref="T84:U84"/>
    <mergeCell ref="T91:U91"/>
    <mergeCell ref="B98:C98"/>
    <mergeCell ref="L98:M98"/>
    <mergeCell ref="T96:U96"/>
    <mergeCell ref="Q97:R97"/>
    <mergeCell ref="T98:U98"/>
    <mergeCell ref="L93:M93"/>
    <mergeCell ref="T93:U93"/>
    <mergeCell ref="A94:C94"/>
    <mergeCell ref="L94:M94"/>
    <mergeCell ref="T94:Z94"/>
    <mergeCell ref="A95:C95"/>
    <mergeCell ref="L95:M95"/>
    <mergeCell ref="L96:M96"/>
    <mergeCell ref="N95:O95"/>
    <mergeCell ref="V95:W95"/>
    <mergeCell ref="T95:U95"/>
    <mergeCell ref="Y102:Z102"/>
    <mergeCell ref="Q103:R103"/>
    <mergeCell ref="Y103:Z103"/>
    <mergeCell ref="Q104:R104"/>
    <mergeCell ref="T103:U103"/>
    <mergeCell ref="L104:M104"/>
    <mergeCell ref="T104:Z104"/>
    <mergeCell ref="L101:M101"/>
    <mergeCell ref="T101:U101"/>
    <mergeCell ref="L102:M102"/>
    <mergeCell ref="T102:U102"/>
    <mergeCell ref="Q101:R101"/>
    <mergeCell ref="L103:M103"/>
    <mergeCell ref="Y101:Z101"/>
    <mergeCell ref="Q102:R102"/>
    <mergeCell ref="T92:U92"/>
    <mergeCell ref="N81:O81"/>
    <mergeCell ref="A103:B104"/>
    <mergeCell ref="B99:C99"/>
    <mergeCell ref="A97:C97"/>
    <mergeCell ref="B89:C89"/>
    <mergeCell ref="A101:B102"/>
    <mergeCell ref="A100:C100"/>
    <mergeCell ref="B90:B92"/>
    <mergeCell ref="A96:C96"/>
    <mergeCell ref="B93:C93"/>
    <mergeCell ref="D100:H100"/>
    <mergeCell ref="L100:M100"/>
    <mergeCell ref="L89:M89"/>
    <mergeCell ref="L92:M92"/>
    <mergeCell ref="L84:M84"/>
    <mergeCell ref="L85:M85"/>
    <mergeCell ref="G91:J91"/>
    <mergeCell ref="G89:J89"/>
    <mergeCell ref="G90:J90"/>
    <mergeCell ref="L99:M99"/>
    <mergeCell ref="T99:U99"/>
    <mergeCell ref="L97:M97"/>
    <mergeCell ref="T97:U97"/>
    <mergeCell ref="X73:AA73"/>
    <mergeCell ref="X38:AA38"/>
    <mergeCell ref="X3:AA3"/>
    <mergeCell ref="N25:O25"/>
    <mergeCell ref="V25:W25"/>
    <mergeCell ref="N60:O60"/>
    <mergeCell ref="V60:W60"/>
    <mergeCell ref="T34:Z34"/>
    <mergeCell ref="T33:U33"/>
    <mergeCell ref="T48:U48"/>
    <mergeCell ref="T61:U61"/>
    <mergeCell ref="M41:N41"/>
    <mergeCell ref="M39:N39"/>
    <mergeCell ref="X43:Y43"/>
    <mergeCell ref="T32:U32"/>
    <mergeCell ref="L32:M32"/>
    <mergeCell ref="Q30:R30"/>
    <mergeCell ref="L20:M20"/>
    <mergeCell ref="T20:U20"/>
    <mergeCell ref="T21:U21"/>
    <mergeCell ref="T22:U22"/>
    <mergeCell ref="X9:Y9"/>
    <mergeCell ref="L5:M5"/>
    <mergeCell ref="Q5:R5"/>
  </mergeCells>
  <phoneticPr fontId="2"/>
  <printOptions horizontalCentered="1" verticalCentered="1"/>
  <pageMargins left="0.39370078740157483" right="0.19685039370078741" top="0.59055118110236227" bottom="0.19685039370078741" header="0.51181102362204722" footer="0.51181102362204722"/>
  <pageSetup paperSize="9" scale="76" orientation="landscape" cellComments="asDisplayed" r:id="rId1"/>
  <headerFooter alignWithMargins="0"/>
  <rowBreaks count="2" manualBreakCount="2">
    <brk id="35" max="16383" man="1"/>
    <brk id="70" max="26"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224"/>
  <sheetViews>
    <sheetView zoomScale="70" zoomScaleNormal="70" workbookViewId="0">
      <selection activeCell="AD64" sqref="AD64"/>
    </sheetView>
  </sheetViews>
  <sheetFormatPr defaultRowHeight="13.2" x14ac:dyDescent="0.2"/>
  <cols>
    <col min="1" max="1" width="3.6640625" customWidth="1"/>
    <col min="2" max="2" width="4.6640625" customWidth="1"/>
    <col min="3" max="3" width="10.109375" customWidth="1"/>
    <col min="4" max="4" width="12.33203125" bestFit="1" customWidth="1"/>
    <col min="5" max="5" width="9.77734375" bestFit="1" customWidth="1"/>
    <col min="6" max="6" width="5.44140625" customWidth="1"/>
    <col min="7" max="8" width="7.6640625" customWidth="1"/>
    <col min="9" max="10" width="5.21875" customWidth="1"/>
    <col min="11" max="11" width="3" customWidth="1"/>
    <col min="12" max="12" width="5.6640625" customWidth="1"/>
    <col min="13" max="13" width="6.88671875" customWidth="1"/>
    <col min="14" max="14" width="7.109375" customWidth="1"/>
    <col min="15" max="15" width="6.77734375" customWidth="1"/>
    <col min="16" max="16" width="6.44140625" customWidth="1"/>
    <col min="17" max="17" width="5.44140625" customWidth="1"/>
    <col min="18" max="18" width="6.44140625" customWidth="1"/>
    <col min="19" max="19" width="9.109375" customWidth="1"/>
    <col min="20" max="20" width="5.44140625" customWidth="1"/>
    <col min="21" max="21" width="5.6640625" customWidth="1"/>
    <col min="22" max="22" width="5.77734375" customWidth="1"/>
    <col min="23" max="23" width="4.6640625" customWidth="1"/>
    <col min="24" max="24" width="6.33203125" customWidth="1"/>
    <col min="25" max="25" width="4.6640625" customWidth="1"/>
    <col min="26" max="26" width="6.44140625" customWidth="1"/>
    <col min="27" max="27" width="9.109375" customWidth="1"/>
  </cols>
  <sheetData>
    <row r="1" spans="1:27" ht="20.100000000000001" customHeight="1" x14ac:dyDescent="0.2">
      <c r="A1" s="410">
        <v>4</v>
      </c>
      <c r="B1" s="1257">
        <f>②収支!C84</f>
        <v>0</v>
      </c>
      <c r="C1" s="1258"/>
      <c r="D1" s="1258"/>
      <c r="E1" s="411"/>
      <c r="F1" s="1226" t="s">
        <v>209</v>
      </c>
      <c r="G1" s="1227"/>
      <c r="H1" s="1227"/>
      <c r="I1" s="1227"/>
      <c r="J1" s="1227"/>
      <c r="K1" s="1227"/>
      <c r="L1" s="1227"/>
      <c r="M1" s="1227"/>
      <c r="N1" s="1227"/>
      <c r="O1" s="412"/>
      <c r="P1" s="412"/>
      <c r="Q1" s="412"/>
      <c r="R1" s="413"/>
      <c r="S1" s="412"/>
      <c r="T1" s="412"/>
      <c r="U1" s="412"/>
      <c r="V1" s="412"/>
      <c r="W1" s="412"/>
      <c r="X1" s="412"/>
      <c r="Y1" s="412"/>
      <c r="Z1" s="412"/>
      <c r="AA1" s="412"/>
    </row>
    <row r="2" spans="1:27" ht="20.100000000000001" customHeight="1" thickBot="1" x14ac:dyDescent="0.25">
      <c r="A2" s="412"/>
      <c r="B2" s="412"/>
      <c r="C2" s="412"/>
      <c r="D2" s="412"/>
      <c r="E2" s="412"/>
      <c r="F2" s="412"/>
      <c r="G2" s="412"/>
      <c r="H2" s="412"/>
      <c r="I2" s="412"/>
      <c r="J2" s="412"/>
      <c r="K2" s="412"/>
      <c r="L2" s="412"/>
      <c r="M2" s="412"/>
      <c r="N2" s="412"/>
      <c r="O2" s="412"/>
      <c r="P2" s="412"/>
      <c r="Q2" s="412"/>
      <c r="R2" s="412"/>
      <c r="S2" s="412"/>
      <c r="T2" s="412"/>
      <c r="U2" s="414"/>
      <c r="V2" s="414"/>
      <c r="W2" s="414"/>
      <c r="X2" s="414"/>
      <c r="Y2" s="414"/>
      <c r="Z2" s="414"/>
      <c r="AA2" s="414"/>
    </row>
    <row r="3" spans="1:27" ht="12.9" customHeight="1" x14ac:dyDescent="0.2">
      <c r="A3" s="1212" t="s">
        <v>294</v>
      </c>
      <c r="B3" s="1213"/>
      <c r="C3" s="1214"/>
      <c r="D3" s="395"/>
      <c r="E3" s="396" t="s">
        <v>286</v>
      </c>
      <c r="F3" s="397" t="s">
        <v>33</v>
      </c>
      <c r="G3" s="1218" t="s">
        <v>34</v>
      </c>
      <c r="H3" s="1213"/>
      <c r="I3" s="1213"/>
      <c r="J3" s="1219"/>
      <c r="K3" s="398" t="s">
        <v>35</v>
      </c>
      <c r="L3" s="339"/>
      <c r="M3" s="339"/>
      <c r="N3" s="339"/>
      <c r="O3" s="339"/>
      <c r="P3" s="339"/>
      <c r="Q3" s="339"/>
      <c r="R3" s="339"/>
      <c r="S3" s="339"/>
      <c r="T3" s="339"/>
      <c r="U3" s="339"/>
      <c r="V3" s="339"/>
      <c r="W3" s="339"/>
      <c r="X3" s="1100" t="s">
        <v>312</v>
      </c>
      <c r="Y3" s="1101"/>
      <c r="Z3" s="1101"/>
      <c r="AA3" s="1102"/>
    </row>
    <row r="4" spans="1:27" ht="12.9" customHeight="1" thickBot="1" x14ac:dyDescent="0.25">
      <c r="A4" s="1215"/>
      <c r="B4" s="1216"/>
      <c r="C4" s="1217"/>
      <c r="D4" s="399" t="s">
        <v>300</v>
      </c>
      <c r="E4" s="400" t="s">
        <v>301</v>
      </c>
      <c r="F4" s="401" t="s">
        <v>302</v>
      </c>
      <c r="G4" s="1216"/>
      <c r="H4" s="1216"/>
      <c r="I4" s="1216"/>
      <c r="J4" s="1220"/>
      <c r="K4" s="402"/>
      <c r="L4" s="344"/>
      <c r="M4" s="1115" t="s">
        <v>303</v>
      </c>
      <c r="N4" s="1116"/>
      <c r="O4" s="1115" t="s">
        <v>256</v>
      </c>
      <c r="P4" s="1115"/>
      <c r="Q4" s="1115" t="s">
        <v>257</v>
      </c>
      <c r="R4" s="1115"/>
      <c r="S4" s="345"/>
      <c r="T4" s="345"/>
      <c r="U4" s="345"/>
      <c r="V4" s="345"/>
      <c r="W4" s="345"/>
      <c r="X4" s="346" t="s">
        <v>280</v>
      </c>
      <c r="Y4" s="117"/>
      <c r="Z4" s="347" t="s">
        <v>36</v>
      </c>
      <c r="AA4" s="348">
        <f>+U10*Y4/100</f>
        <v>0</v>
      </c>
    </row>
    <row r="5" spans="1:27" ht="12.9" customHeight="1" thickBot="1" x14ac:dyDescent="0.25">
      <c r="A5" s="1215"/>
      <c r="B5" s="1216"/>
      <c r="C5" s="1217"/>
      <c r="D5" s="481"/>
      <c r="E5" s="400" t="s">
        <v>224</v>
      </c>
      <c r="F5" s="401" t="s">
        <v>225</v>
      </c>
      <c r="G5" s="1216"/>
      <c r="H5" s="1216"/>
      <c r="I5" s="1216"/>
      <c r="J5" s="1220"/>
      <c r="K5" s="403" t="s">
        <v>37</v>
      </c>
      <c r="L5" s="1126"/>
      <c r="M5" s="1126"/>
      <c r="N5" s="350" t="s">
        <v>38</v>
      </c>
      <c r="O5" s="118">
        <v>80</v>
      </c>
      <c r="P5" s="350" t="s">
        <v>328</v>
      </c>
      <c r="Q5" s="1127">
        <f>L5*O5/100</f>
        <v>0</v>
      </c>
      <c r="R5" s="1128"/>
      <c r="S5" s="1175" t="s">
        <v>39</v>
      </c>
      <c r="T5" s="1234"/>
      <c r="U5" s="480">
        <f>IF(AND(ISBLANK(O7:O10),ISBLANK(T7:T9)),"",7-(COUNTBLANK(O7:O10)+COUNTBLANK(T7:T9)))</f>
        <v>0</v>
      </c>
      <c r="V5" s="351" t="s">
        <v>40</v>
      </c>
      <c r="W5" s="352"/>
      <c r="X5" s="346" t="s">
        <v>426</v>
      </c>
      <c r="Y5" s="117"/>
      <c r="Z5" s="347" t="s">
        <v>36</v>
      </c>
      <c r="AA5" s="348">
        <f>+U10*Y5/100</f>
        <v>0</v>
      </c>
    </row>
    <row r="6" spans="1:27" ht="20.100000000000001" customHeight="1" thickBot="1" x14ac:dyDescent="0.25">
      <c r="A6" s="1221" t="s">
        <v>295</v>
      </c>
      <c r="B6" s="1222"/>
      <c r="C6" s="1223"/>
      <c r="D6" s="463">
        <f>U10</f>
        <v>0</v>
      </c>
      <c r="E6" s="464" t="e">
        <f>IF(D6="",0,D6/S10)</f>
        <v>#DIV/0!</v>
      </c>
      <c r="F6" s="834"/>
      <c r="G6" s="465"/>
      <c r="H6" s="465"/>
      <c r="I6" s="465"/>
      <c r="J6" s="466"/>
      <c r="K6" s="398" t="s">
        <v>258</v>
      </c>
      <c r="L6" s="453" t="s">
        <v>258</v>
      </c>
      <c r="M6" s="1113" t="s">
        <v>308</v>
      </c>
      <c r="N6" s="1114"/>
      <c r="O6" s="489" t="s">
        <v>41</v>
      </c>
      <c r="P6" s="1113" t="s">
        <v>270</v>
      </c>
      <c r="Q6" s="1176"/>
      <c r="R6" s="491" t="s">
        <v>42</v>
      </c>
      <c r="S6" s="490" t="s">
        <v>271</v>
      </c>
      <c r="T6" s="487" t="s">
        <v>41</v>
      </c>
      <c r="U6" s="1113" t="s">
        <v>270</v>
      </c>
      <c r="V6" s="1211"/>
      <c r="W6" s="345"/>
      <c r="X6" s="358" t="s">
        <v>281</v>
      </c>
      <c r="Y6" s="119"/>
      <c r="Z6" s="359" t="s">
        <v>48</v>
      </c>
      <c r="AA6" s="348">
        <f>+U10*Y6/100</f>
        <v>0</v>
      </c>
    </row>
    <row r="7" spans="1:27" ht="20.100000000000001" customHeight="1" thickBot="1" x14ac:dyDescent="0.25">
      <c r="A7" s="404"/>
      <c r="B7" s="1149" t="s">
        <v>296</v>
      </c>
      <c r="C7" s="1142"/>
      <c r="D7" s="1009"/>
      <c r="E7" s="354">
        <f>IF(D7=0,0,D7/S10)</f>
        <v>0</v>
      </c>
      <c r="F7" s="835" t="str">
        <f>IF($D$6=0,"",D7/$D$6*100)</f>
        <v/>
      </c>
      <c r="G7" s="1264"/>
      <c r="H7" s="1264"/>
      <c r="I7" s="1264"/>
      <c r="J7" s="1265"/>
      <c r="K7" s="402" t="s">
        <v>259</v>
      </c>
      <c r="L7" s="483"/>
      <c r="M7" s="1201"/>
      <c r="N7" s="1202"/>
      <c r="O7" s="484"/>
      <c r="P7" s="1203">
        <f>+O7*M7</f>
        <v>0</v>
      </c>
      <c r="Q7" s="1204"/>
      <c r="R7" s="492"/>
      <c r="S7" s="485"/>
      <c r="T7" s="486"/>
      <c r="U7" s="1203">
        <f>+T7*S7</f>
        <v>0</v>
      </c>
      <c r="V7" s="1205"/>
      <c r="W7" s="345"/>
      <c r="X7" s="1206" t="s">
        <v>282</v>
      </c>
      <c r="Y7" s="1207"/>
      <c r="Z7" s="1208"/>
      <c r="AA7" s="363">
        <f>+AA6+AA5+AA4</f>
        <v>0</v>
      </c>
    </row>
    <row r="8" spans="1:27" ht="20.100000000000001" customHeight="1" thickBot="1" x14ac:dyDescent="0.25">
      <c r="A8" s="404"/>
      <c r="B8" s="1138" t="s">
        <v>228</v>
      </c>
      <c r="C8" s="1137"/>
      <c r="D8" s="353">
        <f>AA15</f>
        <v>0</v>
      </c>
      <c r="E8" s="361">
        <f>IF(D8=0,0,D8/S10)</f>
        <v>0</v>
      </c>
      <c r="F8" s="836" t="str">
        <f t="shared" ref="F8:F24" si="0">IF($D$6=0,"",D8/$D$6*100)</f>
        <v/>
      </c>
      <c r="G8" s="832" t="s">
        <v>304</v>
      </c>
      <c r="H8" s="364"/>
      <c r="I8" s="364"/>
      <c r="J8" s="364"/>
      <c r="K8" s="402" t="s">
        <v>260</v>
      </c>
      <c r="L8" s="123"/>
      <c r="M8" s="1209"/>
      <c r="N8" s="1263"/>
      <c r="O8" s="447"/>
      <c r="P8" s="1188">
        <f>+O8*M8</f>
        <v>0</v>
      </c>
      <c r="Q8" s="1189"/>
      <c r="R8" s="493"/>
      <c r="S8" s="449"/>
      <c r="T8" s="450"/>
      <c r="U8" s="1188">
        <f>+T8*S8</f>
        <v>0</v>
      </c>
      <c r="V8" s="1198"/>
      <c r="W8" s="345"/>
      <c r="X8" s="1117" t="s">
        <v>451</v>
      </c>
      <c r="Y8" s="1118"/>
      <c r="Z8" s="124"/>
      <c r="AA8" s="365">
        <f>+S10*Z8</f>
        <v>0</v>
      </c>
    </row>
    <row r="9" spans="1:27" ht="20.100000000000001" customHeight="1" thickBot="1" x14ac:dyDescent="0.25">
      <c r="A9" s="404"/>
      <c r="B9" s="1138" t="s">
        <v>14</v>
      </c>
      <c r="C9" s="1137"/>
      <c r="D9" s="353">
        <f>AA24</f>
        <v>0</v>
      </c>
      <c r="E9" s="361">
        <f>IF(D9=0,0,D9/S10)</f>
        <v>0</v>
      </c>
      <c r="F9" s="836" t="str">
        <f t="shared" si="0"/>
        <v/>
      </c>
      <c r="G9" s="832" t="s">
        <v>304</v>
      </c>
      <c r="H9" s="364"/>
      <c r="I9" s="364"/>
      <c r="J9" s="364"/>
      <c r="K9" s="402" t="s">
        <v>306</v>
      </c>
      <c r="L9" s="123"/>
      <c r="M9" s="1209"/>
      <c r="N9" s="1263"/>
      <c r="O9" s="447"/>
      <c r="P9" s="1188">
        <f>+O9*M9</f>
        <v>0</v>
      </c>
      <c r="Q9" s="1189"/>
      <c r="R9" s="497"/>
      <c r="S9" s="498"/>
      <c r="T9" s="499"/>
      <c r="U9" s="1190">
        <f>+T9*S9</f>
        <v>0</v>
      </c>
      <c r="V9" s="1191"/>
      <c r="W9" s="345"/>
      <c r="X9" s="1124" t="s">
        <v>450</v>
      </c>
      <c r="Y9" s="1125"/>
      <c r="Z9" s="125"/>
      <c r="AA9" s="366">
        <f>IF(Z9="",0,Z9*S10)</f>
        <v>0</v>
      </c>
    </row>
    <row r="10" spans="1:27" ht="20.100000000000001" customHeight="1" thickTop="1" thickBot="1" x14ac:dyDescent="0.25">
      <c r="A10" s="404"/>
      <c r="B10" s="1138" t="s">
        <v>229</v>
      </c>
      <c r="C10" s="1137"/>
      <c r="D10" s="1010"/>
      <c r="E10" s="361">
        <f>IF(D10="",0,D10/S10)</f>
        <v>0</v>
      </c>
      <c r="F10" s="836" t="str">
        <f t="shared" si="0"/>
        <v/>
      </c>
      <c r="G10" s="1246"/>
      <c r="H10" s="1246"/>
      <c r="I10" s="1246"/>
      <c r="J10" s="1266"/>
      <c r="K10" s="403" t="s">
        <v>262</v>
      </c>
      <c r="L10" s="126"/>
      <c r="M10" s="1192"/>
      <c r="N10" s="1193"/>
      <c r="O10" s="448"/>
      <c r="P10" s="1194">
        <f>+O10*M10</f>
        <v>0</v>
      </c>
      <c r="Q10" s="1195"/>
      <c r="R10" s="494" t="s">
        <v>330</v>
      </c>
      <c r="S10" s="495">
        <f>SUM(M7:N10,S7:S9)</f>
        <v>0</v>
      </c>
      <c r="T10" s="496">
        <f>IF(ISERR($U10/$S10),0,TRUNC($U10/$S10))</f>
        <v>0</v>
      </c>
      <c r="U10" s="1196">
        <f>SUM(P7:Q10,U7:V9)</f>
        <v>0</v>
      </c>
      <c r="V10" s="1197"/>
      <c r="W10" s="345"/>
      <c r="X10" s="345"/>
      <c r="Y10" s="345"/>
      <c r="Z10" s="345"/>
      <c r="AA10" s="415">
        <f>SUM(AA7:AA9)</f>
        <v>0</v>
      </c>
    </row>
    <row r="11" spans="1:27" ht="20.100000000000001" customHeight="1" thickBot="1" x14ac:dyDescent="0.25">
      <c r="A11" s="405" t="s">
        <v>230</v>
      </c>
      <c r="B11" s="1138" t="s">
        <v>231</v>
      </c>
      <c r="C11" s="1137"/>
      <c r="D11" s="353">
        <f>AA34</f>
        <v>0</v>
      </c>
      <c r="E11" s="361">
        <f>IF(D11=0,0,D11/S10)</f>
        <v>0</v>
      </c>
      <c r="F11" s="836" t="str">
        <f t="shared" si="0"/>
        <v/>
      </c>
      <c r="G11" s="832" t="s">
        <v>304</v>
      </c>
      <c r="H11" s="364"/>
      <c r="I11" s="364"/>
      <c r="J11" s="364"/>
      <c r="K11" s="1181" t="s">
        <v>307</v>
      </c>
      <c r="L11" s="1175" t="s">
        <v>283</v>
      </c>
      <c r="M11" s="1176"/>
      <c r="N11" s="1103" t="s">
        <v>309</v>
      </c>
      <c r="O11" s="1103"/>
      <c r="P11" s="504" t="s">
        <v>323</v>
      </c>
      <c r="Q11" s="489" t="s">
        <v>310</v>
      </c>
      <c r="R11" s="506" t="s">
        <v>311</v>
      </c>
      <c r="S11" s="505" t="s">
        <v>324</v>
      </c>
      <c r="T11" s="1175" t="s">
        <v>276</v>
      </c>
      <c r="U11" s="1176"/>
      <c r="V11" s="1103" t="s">
        <v>309</v>
      </c>
      <c r="W11" s="1103"/>
      <c r="X11" s="504" t="s">
        <v>323</v>
      </c>
      <c r="Y11" s="489" t="s">
        <v>310</v>
      </c>
      <c r="Z11" s="506" t="s">
        <v>311</v>
      </c>
      <c r="AA11" s="507" t="s">
        <v>324</v>
      </c>
    </row>
    <row r="12" spans="1:27" ht="20.100000000000001" customHeight="1" x14ac:dyDescent="0.2">
      <c r="A12" s="405"/>
      <c r="B12" s="1138" t="s">
        <v>15</v>
      </c>
      <c r="C12" s="1137"/>
      <c r="D12" s="1010"/>
      <c r="E12" s="361">
        <f>IF(D12="",0,D12/S10)</f>
        <v>0</v>
      </c>
      <c r="F12" s="836" t="str">
        <f t="shared" si="0"/>
        <v/>
      </c>
      <c r="G12" s="1228"/>
      <c r="H12" s="1184"/>
      <c r="I12" s="1184"/>
      <c r="J12" s="1185"/>
      <c r="K12" s="1182"/>
      <c r="L12" s="1150"/>
      <c r="M12" s="1151"/>
      <c r="N12" s="769"/>
      <c r="O12" s="429"/>
      <c r="P12" s="970"/>
      <c r="Q12" s="129"/>
      <c r="R12" s="456">
        <f t="shared" ref="R12:R24" si="1">O12</f>
        <v>0</v>
      </c>
      <c r="S12" s="502">
        <f>ROUNDDOWN(IF(Q12="",0,P12/Q12*N12)*1.08,0)</f>
        <v>0</v>
      </c>
      <c r="T12" s="1150"/>
      <c r="U12" s="1151"/>
      <c r="V12" s="769"/>
      <c r="W12" s="426"/>
      <c r="X12" s="970"/>
      <c r="Y12" s="130"/>
      <c r="Z12" s="503">
        <f>W12</f>
        <v>0</v>
      </c>
      <c r="AA12" s="508">
        <f>ROUNDDOWN(IF(Y12="",0,X12/Y12*V12)*1.08,0)</f>
        <v>0</v>
      </c>
    </row>
    <row r="13" spans="1:27" ht="20.100000000000001" customHeight="1" x14ac:dyDescent="0.2">
      <c r="A13" s="405"/>
      <c r="B13" s="1138" t="s">
        <v>232</v>
      </c>
      <c r="C13" s="1137"/>
      <c r="D13" s="1010"/>
      <c r="E13" s="361">
        <f>IF(D13="",0,D13/S10)</f>
        <v>0</v>
      </c>
      <c r="F13" s="836" t="str">
        <f t="shared" si="0"/>
        <v/>
      </c>
      <c r="G13" s="1184"/>
      <c r="H13" s="1184"/>
      <c r="I13" s="1184"/>
      <c r="J13" s="1185"/>
      <c r="K13" s="1182"/>
      <c r="L13" s="1110"/>
      <c r="M13" s="1180"/>
      <c r="N13" s="770"/>
      <c r="O13" s="426"/>
      <c r="P13" s="971"/>
      <c r="Q13" s="758"/>
      <c r="R13" s="454">
        <f t="shared" si="1"/>
        <v>0</v>
      </c>
      <c r="S13" s="500">
        <f t="shared" ref="S13:S24" si="2">ROUNDDOWN(IF(Q13="",0,P13/Q13*N13)*1.08,0)</f>
        <v>0</v>
      </c>
      <c r="T13" s="1110"/>
      <c r="U13" s="1180"/>
      <c r="V13" s="770"/>
      <c r="W13" s="426"/>
      <c r="X13" s="971"/>
      <c r="Y13" s="120"/>
      <c r="Z13" s="457">
        <f>W13</f>
        <v>0</v>
      </c>
      <c r="AA13" s="369">
        <f>ROUNDDOWN(IF(Y13="",0,X13/Y13*V13)*1.08,0)</f>
        <v>0</v>
      </c>
    </row>
    <row r="14" spans="1:27" ht="20.100000000000001" customHeight="1" thickBot="1" x14ac:dyDescent="0.25">
      <c r="A14" s="405"/>
      <c r="B14" s="1144" t="s">
        <v>233</v>
      </c>
      <c r="C14" s="370" t="s">
        <v>234</v>
      </c>
      <c r="D14" s="371"/>
      <c r="E14" s="361">
        <f>IF(D14="",0,D14/S10)</f>
        <v>0</v>
      </c>
      <c r="F14" s="836" t="str">
        <f t="shared" si="0"/>
        <v/>
      </c>
      <c r="G14" s="364"/>
      <c r="H14" s="364"/>
      <c r="I14" s="364"/>
      <c r="J14" s="364"/>
      <c r="K14" s="1182"/>
      <c r="L14" s="1110"/>
      <c r="M14" s="1180"/>
      <c r="N14" s="428"/>
      <c r="O14" s="426"/>
      <c r="P14" s="971"/>
      <c r="Q14" s="758"/>
      <c r="R14" s="454">
        <f t="shared" si="1"/>
        <v>0</v>
      </c>
      <c r="S14" s="500">
        <f t="shared" si="2"/>
        <v>0</v>
      </c>
      <c r="T14" s="1108"/>
      <c r="U14" s="1238"/>
      <c r="V14" s="771"/>
      <c r="W14" s="426"/>
      <c r="X14" s="974"/>
      <c r="Y14" s="161"/>
      <c r="Z14" s="458">
        <f>W14</f>
        <v>0</v>
      </c>
      <c r="AA14" s="372">
        <f>ROUNDDOWN(IF(Y14="",0,X14/Y14*V14)*1.08,0)</f>
        <v>0</v>
      </c>
    </row>
    <row r="15" spans="1:27" ht="20.100000000000001" customHeight="1" thickTop="1" thickBot="1" x14ac:dyDescent="0.25">
      <c r="A15" s="405" t="s">
        <v>235</v>
      </c>
      <c r="B15" s="1145"/>
      <c r="C15" s="370" t="s">
        <v>236</v>
      </c>
      <c r="D15" s="371"/>
      <c r="E15" s="361">
        <f>IF(D15="",0,D15/S10)</f>
        <v>0</v>
      </c>
      <c r="F15" s="836" t="str">
        <f t="shared" si="0"/>
        <v/>
      </c>
      <c r="G15" s="364"/>
      <c r="H15" s="364"/>
      <c r="I15" s="364"/>
      <c r="J15" s="364"/>
      <c r="K15" s="1183"/>
      <c r="L15" s="1163"/>
      <c r="M15" s="1256"/>
      <c r="N15" s="431"/>
      <c r="O15" s="423"/>
      <c r="P15" s="972"/>
      <c r="Q15" s="760"/>
      <c r="R15" s="455">
        <f t="shared" si="1"/>
        <v>0</v>
      </c>
      <c r="S15" s="501">
        <f t="shared" si="2"/>
        <v>0</v>
      </c>
      <c r="T15" s="1104" t="s">
        <v>49</v>
      </c>
      <c r="U15" s="1105"/>
      <c r="V15" s="1106"/>
      <c r="W15" s="1106"/>
      <c r="X15" s="1106"/>
      <c r="Y15" s="1106"/>
      <c r="Z15" s="1107"/>
      <c r="AA15" s="373">
        <f>SUM(AA12:AA14,S12:S15)</f>
        <v>0</v>
      </c>
    </row>
    <row r="16" spans="1:27" ht="20.100000000000001" customHeight="1" x14ac:dyDescent="0.2">
      <c r="A16" s="405"/>
      <c r="B16" s="1146"/>
      <c r="C16" s="374" t="s">
        <v>237</v>
      </c>
      <c r="D16" s="371"/>
      <c r="E16" s="361">
        <f>IF(D16="",0,D16/S10)</f>
        <v>0</v>
      </c>
      <c r="F16" s="836" t="str">
        <f t="shared" si="0"/>
        <v/>
      </c>
      <c r="G16" s="364"/>
      <c r="H16" s="364"/>
      <c r="I16" s="364"/>
      <c r="J16" s="364"/>
      <c r="K16" s="398"/>
      <c r="L16" s="1267"/>
      <c r="M16" s="1268"/>
      <c r="N16" s="428"/>
      <c r="O16" s="429"/>
      <c r="P16" s="971"/>
      <c r="Q16" s="127"/>
      <c r="R16" s="456">
        <f t="shared" si="1"/>
        <v>0</v>
      </c>
      <c r="S16" s="502">
        <f t="shared" si="2"/>
        <v>0</v>
      </c>
      <c r="T16" s="1150"/>
      <c r="U16" s="1151"/>
      <c r="V16" s="424"/>
      <c r="W16" s="429" t="s">
        <v>327</v>
      </c>
      <c r="X16" s="971"/>
      <c r="Y16" s="120"/>
      <c r="Z16" s="459" t="str">
        <f t="shared" ref="Z16:Z23" si="3">W16</f>
        <v/>
      </c>
      <c r="AA16" s="416">
        <f t="shared" ref="AA16:AA23" si="4">ROUNDDOWN(IF(Y16="",0,X16/Y16*V16)*1.08,0)</f>
        <v>0</v>
      </c>
    </row>
    <row r="17" spans="1:27" ht="20.100000000000001" customHeight="1" x14ac:dyDescent="0.2">
      <c r="A17" s="405"/>
      <c r="B17" s="1177" t="s">
        <v>168</v>
      </c>
      <c r="C17" s="1137"/>
      <c r="D17" s="371"/>
      <c r="E17" s="361">
        <f>IF(D17="",0,D17/S10)</f>
        <v>0</v>
      </c>
      <c r="F17" s="836" t="str">
        <f t="shared" si="0"/>
        <v/>
      </c>
      <c r="G17" s="364"/>
      <c r="H17" s="364"/>
      <c r="I17" s="364"/>
      <c r="J17" s="364"/>
      <c r="K17" s="402" t="s">
        <v>264</v>
      </c>
      <c r="L17" s="1121"/>
      <c r="M17" s="1122"/>
      <c r="N17" s="428"/>
      <c r="O17" s="426"/>
      <c r="P17" s="971"/>
      <c r="Q17" s="758"/>
      <c r="R17" s="456">
        <f t="shared" si="1"/>
        <v>0</v>
      </c>
      <c r="S17" s="500">
        <f t="shared" si="2"/>
        <v>0</v>
      </c>
      <c r="T17" s="1121"/>
      <c r="U17" s="1123"/>
      <c r="V17" s="424"/>
      <c r="W17" s="429" t="s">
        <v>327</v>
      </c>
      <c r="X17" s="971"/>
      <c r="Y17" s="120"/>
      <c r="Z17" s="459" t="str">
        <f t="shared" si="3"/>
        <v/>
      </c>
      <c r="AA17" s="369">
        <f t="shared" si="4"/>
        <v>0</v>
      </c>
    </row>
    <row r="18" spans="1:27" ht="20.100000000000001" customHeight="1" x14ac:dyDescent="0.2">
      <c r="A18" s="405"/>
      <c r="B18" s="1138" t="s">
        <v>43</v>
      </c>
      <c r="C18" s="1137"/>
      <c r="D18" s="371"/>
      <c r="E18" s="361">
        <f>IF(D18="",0,D18/S10)</f>
        <v>0</v>
      </c>
      <c r="F18" s="836" t="str">
        <f t="shared" si="0"/>
        <v/>
      </c>
      <c r="G18" s="364"/>
      <c r="H18" s="364"/>
      <c r="I18" s="364"/>
      <c r="J18" s="364"/>
      <c r="K18" s="402"/>
      <c r="L18" s="1121"/>
      <c r="M18" s="1123"/>
      <c r="N18" s="432"/>
      <c r="O18" s="429"/>
      <c r="P18" s="973"/>
      <c r="Q18" s="762"/>
      <c r="R18" s="454">
        <f t="shared" si="1"/>
        <v>0</v>
      </c>
      <c r="S18" s="500">
        <f t="shared" si="2"/>
        <v>0</v>
      </c>
      <c r="T18" s="1121"/>
      <c r="U18" s="1123"/>
      <c r="V18" s="424"/>
      <c r="W18" s="429" t="s">
        <v>327</v>
      </c>
      <c r="X18" s="971"/>
      <c r="Y18" s="120"/>
      <c r="Z18" s="459" t="str">
        <f t="shared" si="3"/>
        <v/>
      </c>
      <c r="AA18" s="369">
        <f t="shared" si="4"/>
        <v>0</v>
      </c>
    </row>
    <row r="19" spans="1:27" ht="20.100000000000001" customHeight="1" x14ac:dyDescent="0.2">
      <c r="A19" s="405" t="s">
        <v>238</v>
      </c>
      <c r="B19" s="1138" t="s">
        <v>1</v>
      </c>
      <c r="C19" s="1137"/>
      <c r="D19" s="765"/>
      <c r="E19" s="768">
        <f>IF(D19="",0,D19/S10)</f>
        <v>0</v>
      </c>
      <c r="F19" s="844" t="str">
        <f t="shared" si="0"/>
        <v/>
      </c>
      <c r="G19" s="1154"/>
      <c r="H19" s="1155"/>
      <c r="I19" s="1155"/>
      <c r="J19" s="1156"/>
      <c r="K19" s="402" t="s">
        <v>265</v>
      </c>
      <c r="L19" s="1121"/>
      <c r="M19" s="1122"/>
      <c r="N19" s="428"/>
      <c r="O19" s="426"/>
      <c r="P19" s="971"/>
      <c r="Q19" s="764"/>
      <c r="R19" s="454">
        <f t="shared" si="1"/>
        <v>0</v>
      </c>
      <c r="S19" s="500">
        <f t="shared" si="2"/>
        <v>0</v>
      </c>
      <c r="T19" s="1121"/>
      <c r="U19" s="1123"/>
      <c r="V19" s="424"/>
      <c r="W19" s="429" t="s">
        <v>327</v>
      </c>
      <c r="X19" s="971"/>
      <c r="Y19" s="120"/>
      <c r="Z19" s="459" t="str">
        <f t="shared" si="3"/>
        <v/>
      </c>
      <c r="AA19" s="369">
        <f t="shared" si="4"/>
        <v>0</v>
      </c>
    </row>
    <row r="20" spans="1:27" ht="20.100000000000001" customHeight="1" x14ac:dyDescent="0.2">
      <c r="A20" s="404"/>
      <c r="B20" s="1144" t="s">
        <v>239</v>
      </c>
      <c r="C20" s="375" t="s">
        <v>297</v>
      </c>
      <c r="D20" s="767">
        <f>AA7</f>
        <v>0</v>
      </c>
      <c r="E20" s="768">
        <f>IF(D20=0,0,D20/S10)</f>
        <v>0</v>
      </c>
      <c r="F20" s="844" t="str">
        <f t="shared" si="0"/>
        <v/>
      </c>
      <c r="G20" s="1154" t="s">
        <v>304</v>
      </c>
      <c r="H20" s="1155"/>
      <c r="I20" s="1155"/>
      <c r="J20" s="1156"/>
      <c r="K20" s="402"/>
      <c r="L20" s="1121"/>
      <c r="M20" s="1123"/>
      <c r="N20" s="428"/>
      <c r="O20" s="429"/>
      <c r="P20" s="971"/>
      <c r="Q20" s="120"/>
      <c r="R20" s="456">
        <f t="shared" si="1"/>
        <v>0</v>
      </c>
      <c r="S20" s="500">
        <f t="shared" si="2"/>
        <v>0</v>
      </c>
      <c r="T20" s="1121"/>
      <c r="U20" s="1123"/>
      <c r="V20" s="424"/>
      <c r="W20" s="429" t="s">
        <v>327</v>
      </c>
      <c r="X20" s="971"/>
      <c r="Y20" s="120"/>
      <c r="Z20" s="459" t="str">
        <f t="shared" si="3"/>
        <v/>
      </c>
      <c r="AA20" s="369">
        <f t="shared" si="4"/>
        <v>0</v>
      </c>
    </row>
    <row r="21" spans="1:27" ht="20.100000000000001" customHeight="1" x14ac:dyDescent="0.2">
      <c r="A21" s="404"/>
      <c r="B21" s="1145"/>
      <c r="C21" s="375" t="s">
        <v>241</v>
      </c>
      <c r="D21" s="767">
        <f>AA8</f>
        <v>0</v>
      </c>
      <c r="E21" s="768">
        <f>IF(D21=0,0,D21/S10)</f>
        <v>0</v>
      </c>
      <c r="F21" s="844" t="str">
        <f t="shared" si="0"/>
        <v/>
      </c>
      <c r="G21" s="1154" t="s">
        <v>304</v>
      </c>
      <c r="H21" s="1155"/>
      <c r="I21" s="1155"/>
      <c r="J21" s="1156"/>
      <c r="K21" s="402" t="s">
        <v>238</v>
      </c>
      <c r="L21" s="1267"/>
      <c r="M21" s="1269"/>
      <c r="N21" s="432"/>
      <c r="O21" s="429"/>
      <c r="P21" s="973"/>
      <c r="Q21" s="762"/>
      <c r="R21" s="454">
        <f t="shared" si="1"/>
        <v>0</v>
      </c>
      <c r="S21" s="500">
        <f t="shared" si="2"/>
        <v>0</v>
      </c>
      <c r="T21" s="1121"/>
      <c r="U21" s="1123"/>
      <c r="V21" s="424"/>
      <c r="W21" s="429" t="s">
        <v>327</v>
      </c>
      <c r="X21" s="971"/>
      <c r="Y21" s="120"/>
      <c r="Z21" s="459" t="str">
        <f t="shared" si="3"/>
        <v/>
      </c>
      <c r="AA21" s="369">
        <f t="shared" si="4"/>
        <v>0</v>
      </c>
    </row>
    <row r="22" spans="1:27" ht="20.100000000000001" customHeight="1" x14ac:dyDescent="0.2">
      <c r="A22" s="404"/>
      <c r="B22" s="1146"/>
      <c r="C22" s="376" t="s">
        <v>298</v>
      </c>
      <c r="D22" s="353">
        <f>AA9</f>
        <v>0</v>
      </c>
      <c r="E22" s="361">
        <f>IF(D22=0,0,D22/S10)</f>
        <v>0</v>
      </c>
      <c r="F22" s="836" t="str">
        <f t="shared" si="0"/>
        <v/>
      </c>
      <c r="G22" s="364"/>
      <c r="H22" s="364"/>
      <c r="I22" s="364"/>
      <c r="J22" s="364"/>
      <c r="K22" s="402"/>
      <c r="L22" s="1121"/>
      <c r="M22" s="1122"/>
      <c r="N22" s="428"/>
      <c r="O22" s="426" t="s">
        <v>327</v>
      </c>
      <c r="P22" s="971"/>
      <c r="Q22" s="127"/>
      <c r="R22" s="454" t="str">
        <f t="shared" si="1"/>
        <v/>
      </c>
      <c r="S22" s="500">
        <f t="shared" si="2"/>
        <v>0</v>
      </c>
      <c r="T22" s="1121"/>
      <c r="U22" s="1123"/>
      <c r="V22" s="424"/>
      <c r="W22" s="429" t="s">
        <v>327</v>
      </c>
      <c r="X22" s="971"/>
      <c r="Y22" s="120"/>
      <c r="Z22" s="459" t="str">
        <f t="shared" si="3"/>
        <v/>
      </c>
      <c r="AA22" s="369">
        <f t="shared" si="4"/>
        <v>0</v>
      </c>
    </row>
    <row r="23" spans="1:27" ht="20.100000000000001" customHeight="1" thickBot="1" x14ac:dyDescent="0.25">
      <c r="A23" s="482"/>
      <c r="B23" s="1147" t="s">
        <v>243</v>
      </c>
      <c r="C23" s="1148"/>
      <c r="D23" s="475">
        <f>SUM(D7:D22)</f>
        <v>0</v>
      </c>
      <c r="E23" s="476">
        <f>IF(D23=0,0,D23/S10)</f>
        <v>0</v>
      </c>
      <c r="F23" s="837" t="str">
        <f t="shared" si="0"/>
        <v/>
      </c>
      <c r="G23" s="478"/>
      <c r="H23" s="478"/>
      <c r="I23" s="478"/>
      <c r="J23" s="479"/>
      <c r="K23" s="402"/>
      <c r="L23" s="1121"/>
      <c r="M23" s="1122"/>
      <c r="N23" s="428"/>
      <c r="O23" s="426" t="s">
        <v>327</v>
      </c>
      <c r="P23" s="971"/>
      <c r="Q23" s="127"/>
      <c r="R23" s="454" t="str">
        <f t="shared" si="1"/>
        <v/>
      </c>
      <c r="S23" s="500">
        <f t="shared" si="2"/>
        <v>0</v>
      </c>
      <c r="T23" s="1168"/>
      <c r="U23" s="1169"/>
      <c r="V23" s="425"/>
      <c r="W23" s="429" t="s">
        <v>327</v>
      </c>
      <c r="X23" s="974"/>
      <c r="Y23" s="161"/>
      <c r="Z23" s="459" t="str">
        <f t="shared" si="3"/>
        <v/>
      </c>
      <c r="AA23" s="372">
        <f t="shared" si="4"/>
        <v>0</v>
      </c>
    </row>
    <row r="24" spans="1:27" ht="20.100000000000001" customHeight="1" thickTop="1" thickBot="1" x14ac:dyDescent="0.25">
      <c r="A24" s="1170" t="s">
        <v>244</v>
      </c>
      <c r="B24" s="1171"/>
      <c r="C24" s="1172"/>
      <c r="D24" s="468">
        <f>D6-D23</f>
        <v>0</v>
      </c>
      <c r="E24" s="469" t="e">
        <f>IF(D24="",0,D24/S10)</f>
        <v>#DIV/0!</v>
      </c>
      <c r="F24" s="838" t="str">
        <f t="shared" si="0"/>
        <v/>
      </c>
      <c r="G24" s="799" t="s">
        <v>305</v>
      </c>
      <c r="H24" s="471" t="e">
        <f>E24/E6*100</f>
        <v>#DIV/0!</v>
      </c>
      <c r="I24" s="472" t="s">
        <v>36</v>
      </c>
      <c r="J24" s="473"/>
      <c r="K24" s="402"/>
      <c r="L24" s="1173"/>
      <c r="M24" s="1174"/>
      <c r="N24" s="431"/>
      <c r="O24" s="423" t="s">
        <v>327</v>
      </c>
      <c r="P24" s="972"/>
      <c r="Q24" s="128"/>
      <c r="R24" s="455" t="str">
        <f t="shared" si="1"/>
        <v/>
      </c>
      <c r="S24" s="501">
        <f t="shared" si="2"/>
        <v>0</v>
      </c>
      <c r="T24" s="1104" t="s">
        <v>277</v>
      </c>
      <c r="U24" s="1105"/>
      <c r="V24" s="1106"/>
      <c r="W24" s="1106"/>
      <c r="X24" s="1106"/>
      <c r="Y24" s="1106"/>
      <c r="Z24" s="1107"/>
      <c r="AA24" s="377">
        <f>SUM(AA16:AA23,S16:S24)</f>
        <v>0</v>
      </c>
    </row>
    <row r="25" spans="1:27" ht="20.100000000000001" customHeight="1" thickBot="1" x14ac:dyDescent="0.25">
      <c r="A25" s="1141" t="s">
        <v>245</v>
      </c>
      <c r="B25" s="1143"/>
      <c r="C25" s="1142"/>
      <c r="D25" s="467"/>
      <c r="E25" s="354">
        <f>IF(D25="",0,D25/S10)</f>
        <v>0</v>
      </c>
      <c r="F25" s="839"/>
      <c r="G25" s="357"/>
      <c r="H25" s="357"/>
      <c r="I25" s="357"/>
      <c r="J25" s="357"/>
      <c r="K25" s="338"/>
      <c r="L25" s="1175" t="s">
        <v>272</v>
      </c>
      <c r="M25" s="1176"/>
      <c r="N25" s="1103" t="s">
        <v>273</v>
      </c>
      <c r="O25" s="1103"/>
      <c r="P25" s="504" t="s">
        <v>323</v>
      </c>
      <c r="Q25" s="1229" t="s">
        <v>444</v>
      </c>
      <c r="R25" s="1230"/>
      <c r="S25" s="505" t="s">
        <v>324</v>
      </c>
      <c r="T25" s="1175" t="s">
        <v>276</v>
      </c>
      <c r="U25" s="1176"/>
      <c r="V25" s="1103" t="s">
        <v>273</v>
      </c>
      <c r="W25" s="1103"/>
      <c r="X25" s="504" t="s">
        <v>323</v>
      </c>
      <c r="Y25" s="1229" t="s">
        <v>443</v>
      </c>
      <c r="Z25" s="1230"/>
      <c r="AA25" s="507" t="s">
        <v>324</v>
      </c>
    </row>
    <row r="26" spans="1:27" ht="20.100000000000001" customHeight="1" x14ac:dyDescent="0.2">
      <c r="A26" s="1135" t="s">
        <v>44</v>
      </c>
      <c r="B26" s="1136"/>
      <c r="C26" s="1137"/>
      <c r="D26" s="371"/>
      <c r="E26" s="361">
        <f>IF(D26="",0,D26/S10)</f>
        <v>0</v>
      </c>
      <c r="F26" s="840"/>
      <c r="G26" s="364"/>
      <c r="H26" s="364"/>
      <c r="I26" s="364"/>
      <c r="J26" s="364"/>
      <c r="K26" s="343"/>
      <c r="L26" s="1110"/>
      <c r="M26" s="1112"/>
      <c r="N26" s="428"/>
      <c r="O26" s="426"/>
      <c r="P26" s="757"/>
      <c r="Q26" s="1231"/>
      <c r="R26" s="1232"/>
      <c r="S26" s="1012">
        <f t="shared" ref="S26:S34" si="5">ROUNDDOWN(IF(Q26="",0,P26/Q26*N26)*1.08,0)</f>
        <v>0</v>
      </c>
      <c r="T26" s="1270"/>
      <c r="U26" s="1271"/>
      <c r="V26" s="845"/>
      <c r="W26" s="846"/>
      <c r="X26" s="847"/>
      <c r="Y26" s="1231"/>
      <c r="Z26" s="1232"/>
      <c r="AA26" s="1011">
        <f t="shared" ref="AA26:AA33" si="6">ROUNDDOWN(IF(Y26="",0,X26/Y26*V26)*1.08,0)</f>
        <v>0</v>
      </c>
    </row>
    <row r="27" spans="1:27" ht="20.100000000000001" customHeight="1" x14ac:dyDescent="0.2">
      <c r="A27" s="1135" t="s">
        <v>246</v>
      </c>
      <c r="B27" s="1136"/>
      <c r="C27" s="1137"/>
      <c r="D27" s="371"/>
      <c r="E27" s="361">
        <f>IF(D27="",0,D27/S10)</f>
        <v>0</v>
      </c>
      <c r="F27" s="840"/>
      <c r="G27" s="364"/>
      <c r="H27" s="364"/>
      <c r="I27" s="364"/>
      <c r="J27" s="364"/>
      <c r="K27" s="343"/>
      <c r="L27" s="1110"/>
      <c r="M27" s="1112"/>
      <c r="N27" s="428"/>
      <c r="O27" s="426"/>
      <c r="P27" s="757"/>
      <c r="Q27" s="1119"/>
      <c r="R27" s="1120"/>
      <c r="S27" s="1012">
        <f t="shared" si="5"/>
        <v>0</v>
      </c>
      <c r="T27" s="1110"/>
      <c r="U27" s="1112"/>
      <c r="V27" s="770"/>
      <c r="W27" s="426"/>
      <c r="X27" s="162"/>
      <c r="Y27" s="1119"/>
      <c r="Z27" s="1120"/>
      <c r="AA27" s="1011">
        <f t="shared" si="6"/>
        <v>0</v>
      </c>
    </row>
    <row r="28" spans="1:27" ht="20.100000000000001" customHeight="1" x14ac:dyDescent="0.2">
      <c r="A28" s="404"/>
      <c r="B28" s="1138" t="s">
        <v>247</v>
      </c>
      <c r="C28" s="1137"/>
      <c r="D28" s="371"/>
      <c r="E28" s="361">
        <f>IF(D28="",0,D28/S10)</f>
        <v>0</v>
      </c>
      <c r="F28" s="840"/>
      <c r="G28" s="364"/>
      <c r="H28" s="364"/>
      <c r="I28" s="364"/>
      <c r="J28" s="364"/>
      <c r="K28" s="343"/>
      <c r="L28" s="1110"/>
      <c r="M28" s="1112"/>
      <c r="N28" s="428"/>
      <c r="O28" s="426"/>
      <c r="P28" s="158"/>
      <c r="Q28" s="1119"/>
      <c r="R28" s="1120"/>
      <c r="S28" s="1012">
        <f t="shared" si="5"/>
        <v>0</v>
      </c>
      <c r="T28" s="1110"/>
      <c r="U28" s="1112"/>
      <c r="V28" s="770"/>
      <c r="W28" s="426"/>
      <c r="X28" s="162"/>
      <c r="Y28" s="1119"/>
      <c r="Z28" s="1120"/>
      <c r="AA28" s="1011">
        <f t="shared" si="6"/>
        <v>0</v>
      </c>
    </row>
    <row r="29" spans="1:27" ht="20.100000000000001" customHeight="1" thickBot="1" x14ac:dyDescent="0.25">
      <c r="A29" s="523"/>
      <c r="B29" s="1133" t="s">
        <v>248</v>
      </c>
      <c r="C29" s="1134"/>
      <c r="D29" s="526"/>
      <c r="E29" s="527">
        <f>IF(D29="",0,D29/S10)</f>
        <v>0</v>
      </c>
      <c r="F29" s="841"/>
      <c r="G29" s="529"/>
      <c r="H29" s="529"/>
      <c r="I29" s="529"/>
      <c r="J29" s="530"/>
      <c r="K29" s="343" t="s">
        <v>266</v>
      </c>
      <c r="L29" s="1110"/>
      <c r="M29" s="1112"/>
      <c r="N29" s="769"/>
      <c r="O29" s="429"/>
      <c r="P29" s="165"/>
      <c r="Q29" s="1287"/>
      <c r="R29" s="1288"/>
      <c r="S29" s="1012">
        <f t="shared" si="5"/>
        <v>0</v>
      </c>
      <c r="T29" s="1110"/>
      <c r="U29" s="1112"/>
      <c r="V29" s="770"/>
      <c r="W29" s="429"/>
      <c r="X29" s="162"/>
      <c r="Y29" s="1119"/>
      <c r="Z29" s="1120"/>
      <c r="AA29" s="1011">
        <f t="shared" si="6"/>
        <v>0</v>
      </c>
    </row>
    <row r="30" spans="1:27" ht="20.100000000000001" customHeight="1" x14ac:dyDescent="0.2">
      <c r="A30" s="1100" t="s">
        <v>299</v>
      </c>
      <c r="B30" s="1101"/>
      <c r="C30" s="1255"/>
      <c r="D30" s="1149" t="s">
        <v>253</v>
      </c>
      <c r="E30" s="1143"/>
      <c r="F30" s="1143"/>
      <c r="G30" s="1143"/>
      <c r="H30" s="1142"/>
      <c r="I30" s="407" t="s">
        <v>45</v>
      </c>
      <c r="J30" s="525" t="s">
        <v>46</v>
      </c>
      <c r="K30" s="343" t="s">
        <v>267</v>
      </c>
      <c r="L30" s="1110"/>
      <c r="M30" s="1112"/>
      <c r="N30" s="428"/>
      <c r="O30" s="426"/>
      <c r="P30" s="158"/>
      <c r="Q30" s="1119"/>
      <c r="R30" s="1120"/>
      <c r="S30" s="1012">
        <f t="shared" si="5"/>
        <v>0</v>
      </c>
      <c r="T30" s="1110"/>
      <c r="U30" s="1112"/>
      <c r="V30" s="770"/>
      <c r="W30" s="426"/>
      <c r="X30" s="162"/>
      <c r="Y30" s="1119"/>
      <c r="Z30" s="1120"/>
      <c r="AA30" s="1011">
        <f t="shared" si="6"/>
        <v>0</v>
      </c>
    </row>
    <row r="31" spans="1:27" ht="20.100000000000001" customHeight="1" x14ac:dyDescent="0.2">
      <c r="A31" s="1139" t="s">
        <v>250</v>
      </c>
      <c r="B31" s="1140"/>
      <c r="C31" s="406"/>
      <c r="D31" s="380"/>
      <c r="E31" s="381"/>
      <c r="F31" s="381"/>
      <c r="G31" s="381"/>
      <c r="H31" s="382"/>
      <c r="I31" s="383"/>
      <c r="J31" s="380"/>
      <c r="K31" s="343" t="s">
        <v>268</v>
      </c>
      <c r="L31" s="1110"/>
      <c r="M31" s="1112"/>
      <c r="N31" s="428"/>
      <c r="O31" s="429"/>
      <c r="P31" s="158"/>
      <c r="Q31" s="1119"/>
      <c r="R31" s="1120"/>
      <c r="S31" s="1012">
        <f t="shared" si="5"/>
        <v>0</v>
      </c>
      <c r="T31" s="1110"/>
      <c r="U31" s="1112"/>
      <c r="V31" s="770"/>
      <c r="W31" s="426"/>
      <c r="X31" s="162"/>
      <c r="Y31" s="1119"/>
      <c r="Z31" s="1120"/>
      <c r="AA31" s="1011">
        <f t="shared" si="6"/>
        <v>0</v>
      </c>
    </row>
    <row r="32" spans="1:27" ht="20.100000000000001" customHeight="1" x14ac:dyDescent="0.2">
      <c r="A32" s="1141"/>
      <c r="B32" s="1142"/>
      <c r="C32" s="407"/>
      <c r="D32" s="356"/>
      <c r="E32" s="357"/>
      <c r="F32" s="357"/>
      <c r="G32" s="357"/>
      <c r="H32" s="385"/>
      <c r="I32" s="386"/>
      <c r="J32" s="356"/>
      <c r="K32" s="343" t="s">
        <v>254</v>
      </c>
      <c r="L32" s="1110"/>
      <c r="M32" s="1112"/>
      <c r="N32" s="428"/>
      <c r="O32" s="426"/>
      <c r="P32" s="158"/>
      <c r="Q32" s="1119"/>
      <c r="R32" s="1120"/>
      <c r="S32" s="1012">
        <f t="shared" si="5"/>
        <v>0</v>
      </c>
      <c r="T32" s="1110"/>
      <c r="U32" s="1112"/>
      <c r="V32" s="770"/>
      <c r="W32" s="429"/>
      <c r="X32" s="162"/>
      <c r="Y32" s="1119"/>
      <c r="Z32" s="1120"/>
      <c r="AA32" s="1011">
        <f t="shared" si="6"/>
        <v>0</v>
      </c>
    </row>
    <row r="33" spans="1:27" ht="20.100000000000001" customHeight="1" thickBot="1" x14ac:dyDescent="0.25">
      <c r="A33" s="1129" t="s">
        <v>251</v>
      </c>
      <c r="B33" s="1130"/>
      <c r="C33" s="406"/>
      <c r="D33" s="380"/>
      <c r="E33" s="381"/>
      <c r="F33" s="381"/>
      <c r="G33" s="381"/>
      <c r="H33" s="382"/>
      <c r="I33" s="383"/>
      <c r="J33" s="380"/>
      <c r="K33" s="387"/>
      <c r="L33" s="1110"/>
      <c r="M33" s="1112"/>
      <c r="N33" s="428"/>
      <c r="O33" s="426"/>
      <c r="P33" s="158"/>
      <c r="Q33" s="1119"/>
      <c r="R33" s="1120"/>
      <c r="S33" s="1012">
        <f t="shared" si="5"/>
        <v>0</v>
      </c>
      <c r="T33" s="1108"/>
      <c r="U33" s="1109"/>
      <c r="V33" s="771"/>
      <c r="W33" s="429"/>
      <c r="X33" s="163"/>
      <c r="Y33" s="1159"/>
      <c r="Z33" s="1160"/>
      <c r="AA33" s="1017">
        <f t="shared" si="6"/>
        <v>0</v>
      </c>
    </row>
    <row r="34" spans="1:27" ht="20.100000000000001" customHeight="1" thickTop="1" thickBot="1" x14ac:dyDescent="0.25">
      <c r="A34" s="1131"/>
      <c r="B34" s="1132"/>
      <c r="C34" s="408"/>
      <c r="D34" s="389"/>
      <c r="E34" s="390"/>
      <c r="F34" s="390"/>
      <c r="G34" s="390"/>
      <c r="H34" s="391"/>
      <c r="I34" s="392"/>
      <c r="J34" s="389"/>
      <c r="K34" s="393"/>
      <c r="L34" s="1163"/>
      <c r="M34" s="1164"/>
      <c r="N34" s="431"/>
      <c r="O34" s="423"/>
      <c r="P34" s="159"/>
      <c r="Q34" s="1285"/>
      <c r="R34" s="1286"/>
      <c r="S34" s="1013">
        <f t="shared" si="5"/>
        <v>0</v>
      </c>
      <c r="T34" s="1104" t="s">
        <v>47</v>
      </c>
      <c r="U34" s="1105"/>
      <c r="V34" s="1106"/>
      <c r="W34" s="1106"/>
      <c r="X34" s="1106"/>
      <c r="Y34" s="1106"/>
      <c r="Z34" s="1107"/>
      <c r="AA34" s="394">
        <f>SUM(AA26:AA33,S26:S34)</f>
        <v>0</v>
      </c>
    </row>
    <row r="35" spans="1:27" ht="20.100000000000001" customHeight="1" x14ac:dyDescent="0.2">
      <c r="A35" s="412"/>
      <c r="B35" s="412"/>
      <c r="C35" s="412"/>
      <c r="D35" s="412"/>
      <c r="E35" s="412"/>
      <c r="F35" s="412"/>
      <c r="G35" s="412"/>
      <c r="H35" s="412"/>
      <c r="I35" s="412"/>
      <c r="J35" s="412"/>
      <c r="K35" s="412"/>
      <c r="L35" s="412"/>
      <c r="M35" s="1007" t="s">
        <v>464</v>
      </c>
      <c r="N35" s="335"/>
      <c r="O35" s="412"/>
      <c r="P35" s="412"/>
      <c r="Q35" s="412"/>
      <c r="R35" s="412"/>
      <c r="S35" s="412"/>
      <c r="T35" s="412"/>
      <c r="U35" s="412"/>
      <c r="V35" s="412"/>
      <c r="W35" s="412"/>
      <c r="X35" s="412"/>
      <c r="Y35" s="412"/>
      <c r="Z35" s="412"/>
      <c r="AA35" s="412"/>
    </row>
    <row r="36" spans="1:27" ht="20.100000000000001" customHeight="1" x14ac:dyDescent="0.2">
      <c r="A36" s="410">
        <v>5</v>
      </c>
      <c r="B36" s="1257">
        <f>②収支!C111</f>
        <v>0</v>
      </c>
      <c r="C36" s="1258"/>
      <c r="D36" s="1258"/>
      <c r="E36" s="411"/>
      <c r="F36" s="1226" t="s">
        <v>209</v>
      </c>
      <c r="G36" s="1227"/>
      <c r="H36" s="1227"/>
      <c r="I36" s="1227"/>
      <c r="J36" s="1227"/>
      <c r="K36" s="1227"/>
      <c r="L36" s="1227"/>
      <c r="M36" s="1227"/>
      <c r="N36" s="1227"/>
      <c r="O36" s="412"/>
      <c r="P36" s="412"/>
      <c r="Q36" s="412"/>
      <c r="R36" s="413"/>
      <c r="S36" s="412"/>
      <c r="T36" s="412"/>
      <c r="U36" s="412"/>
      <c r="V36" s="412"/>
      <c r="W36" s="412"/>
      <c r="X36" s="412"/>
      <c r="Y36" s="412"/>
      <c r="Z36" s="412"/>
      <c r="AA36" s="412"/>
    </row>
    <row r="37" spans="1:27" ht="20.100000000000001" customHeight="1" thickBot="1" x14ac:dyDescent="0.25">
      <c r="A37" s="412"/>
      <c r="B37" s="412"/>
      <c r="C37" s="412"/>
      <c r="D37" s="412"/>
      <c r="E37" s="412"/>
      <c r="F37" s="412"/>
      <c r="G37" s="412"/>
      <c r="H37" s="412"/>
      <c r="I37" s="412"/>
      <c r="J37" s="412"/>
      <c r="K37" s="412"/>
      <c r="L37" s="412"/>
      <c r="M37" s="412"/>
      <c r="N37" s="412"/>
      <c r="O37" s="412"/>
      <c r="P37" s="412"/>
      <c r="Q37" s="412"/>
      <c r="R37" s="412"/>
      <c r="S37" s="412"/>
      <c r="T37" s="412"/>
      <c r="U37" s="414"/>
      <c r="V37" s="414"/>
      <c r="W37" s="414"/>
      <c r="X37" s="414"/>
      <c r="Y37" s="414"/>
      <c r="Z37" s="414"/>
      <c r="AA37" s="414"/>
    </row>
    <row r="38" spans="1:27" ht="12.9" customHeight="1" x14ac:dyDescent="0.2">
      <c r="A38" s="1212" t="s">
        <v>317</v>
      </c>
      <c r="B38" s="1213"/>
      <c r="C38" s="1214"/>
      <c r="D38" s="395"/>
      <c r="E38" s="396" t="s">
        <v>286</v>
      </c>
      <c r="F38" s="397" t="s">
        <v>33</v>
      </c>
      <c r="G38" s="1218" t="s">
        <v>34</v>
      </c>
      <c r="H38" s="1213"/>
      <c r="I38" s="1213"/>
      <c r="J38" s="1219"/>
      <c r="K38" s="398" t="s">
        <v>35</v>
      </c>
      <c r="L38" s="339"/>
      <c r="M38" s="339"/>
      <c r="N38" s="339"/>
      <c r="O38" s="339"/>
      <c r="P38" s="339"/>
      <c r="Q38" s="339"/>
      <c r="R38" s="339"/>
      <c r="S38" s="339"/>
      <c r="T38" s="339"/>
      <c r="U38" s="339"/>
      <c r="V38" s="339"/>
      <c r="W38" s="339"/>
      <c r="X38" s="1100" t="s">
        <v>279</v>
      </c>
      <c r="Y38" s="1101"/>
      <c r="Z38" s="1101"/>
      <c r="AA38" s="1102"/>
    </row>
    <row r="39" spans="1:27" ht="12.9" customHeight="1" thickBot="1" x14ac:dyDescent="0.25">
      <c r="A39" s="1215"/>
      <c r="B39" s="1216"/>
      <c r="C39" s="1217"/>
      <c r="D39" s="399" t="s">
        <v>319</v>
      </c>
      <c r="E39" s="400" t="s">
        <v>301</v>
      </c>
      <c r="F39" s="401" t="s">
        <v>302</v>
      </c>
      <c r="G39" s="1216"/>
      <c r="H39" s="1216"/>
      <c r="I39" s="1216"/>
      <c r="J39" s="1220"/>
      <c r="K39" s="402"/>
      <c r="L39" s="344"/>
      <c r="M39" s="1115" t="s">
        <v>313</v>
      </c>
      <c r="N39" s="1116"/>
      <c r="O39" s="1115" t="s">
        <v>256</v>
      </c>
      <c r="P39" s="1115"/>
      <c r="Q39" s="1115" t="s">
        <v>257</v>
      </c>
      <c r="R39" s="1115"/>
      <c r="S39" s="345"/>
      <c r="T39" s="345"/>
      <c r="U39" s="345"/>
      <c r="V39" s="345"/>
      <c r="W39" s="345"/>
      <c r="X39" s="346" t="s">
        <v>280</v>
      </c>
      <c r="Y39" s="117"/>
      <c r="Z39" s="347" t="s">
        <v>36</v>
      </c>
      <c r="AA39" s="348">
        <f>+U45*Y39/100</f>
        <v>0</v>
      </c>
    </row>
    <row r="40" spans="1:27" ht="12.9" customHeight="1" thickBot="1" x14ac:dyDescent="0.25">
      <c r="A40" s="1215"/>
      <c r="B40" s="1216"/>
      <c r="C40" s="1217"/>
      <c r="D40" s="481"/>
      <c r="E40" s="400" t="s">
        <v>224</v>
      </c>
      <c r="F40" s="401" t="s">
        <v>225</v>
      </c>
      <c r="G40" s="1216"/>
      <c r="H40" s="1216"/>
      <c r="I40" s="1216"/>
      <c r="J40" s="1220"/>
      <c r="K40" s="403" t="s">
        <v>37</v>
      </c>
      <c r="L40" s="1126"/>
      <c r="M40" s="1126"/>
      <c r="N40" s="350" t="s">
        <v>38</v>
      </c>
      <c r="O40" s="118">
        <v>80</v>
      </c>
      <c r="P40" s="350" t="s">
        <v>328</v>
      </c>
      <c r="Q40" s="1127">
        <f>L40*O40/100</f>
        <v>0</v>
      </c>
      <c r="R40" s="1128"/>
      <c r="S40" s="1175" t="s">
        <v>39</v>
      </c>
      <c r="T40" s="1234"/>
      <c r="U40" s="480">
        <f>IF(AND(ISBLANK(O42:O45),ISBLANK(T42:T44)),"",7-(COUNTBLANK(O42:O45)+COUNTBLANK(T42:T44)))</f>
        <v>0</v>
      </c>
      <c r="V40" s="351" t="s">
        <v>40</v>
      </c>
      <c r="W40" s="352"/>
      <c r="X40" s="346" t="s">
        <v>426</v>
      </c>
      <c r="Y40" s="117"/>
      <c r="Z40" s="347" t="s">
        <v>36</v>
      </c>
      <c r="AA40" s="348">
        <f>+U45*Y40/100</f>
        <v>0</v>
      </c>
    </row>
    <row r="41" spans="1:27" ht="20.100000000000001" customHeight="1" thickBot="1" x14ac:dyDescent="0.25">
      <c r="A41" s="1221" t="s">
        <v>226</v>
      </c>
      <c r="B41" s="1222"/>
      <c r="C41" s="1223"/>
      <c r="D41" s="463">
        <f>U45</f>
        <v>0</v>
      </c>
      <c r="E41" s="464" t="e">
        <f>IF(D41="",0,D41/S45)</f>
        <v>#DIV/0!</v>
      </c>
      <c r="F41" s="834"/>
      <c r="G41" s="465"/>
      <c r="H41" s="465"/>
      <c r="I41" s="465"/>
      <c r="J41" s="466"/>
      <c r="K41" s="398" t="s">
        <v>258</v>
      </c>
      <c r="L41" s="453" t="s">
        <v>258</v>
      </c>
      <c r="M41" s="1113" t="s">
        <v>314</v>
      </c>
      <c r="N41" s="1114"/>
      <c r="O41" s="489" t="s">
        <v>41</v>
      </c>
      <c r="P41" s="1113" t="s">
        <v>285</v>
      </c>
      <c r="Q41" s="1176"/>
      <c r="R41" s="491" t="s">
        <v>42</v>
      </c>
      <c r="S41" s="490" t="s">
        <v>271</v>
      </c>
      <c r="T41" s="487" t="s">
        <v>41</v>
      </c>
      <c r="U41" s="1113" t="s">
        <v>285</v>
      </c>
      <c r="V41" s="1211"/>
      <c r="W41" s="345"/>
      <c r="X41" s="358" t="s">
        <v>281</v>
      </c>
      <c r="Y41" s="119"/>
      <c r="Z41" s="359" t="s">
        <v>48</v>
      </c>
      <c r="AA41" s="348">
        <f>+U45*Y41/100</f>
        <v>0</v>
      </c>
    </row>
    <row r="42" spans="1:27" ht="20.100000000000001" customHeight="1" thickBot="1" x14ac:dyDescent="0.25">
      <c r="A42" s="404"/>
      <c r="B42" s="1149" t="s">
        <v>289</v>
      </c>
      <c r="C42" s="1142"/>
      <c r="D42" s="461"/>
      <c r="E42" s="354">
        <f>IF(D42="",0,D42/S45)</f>
        <v>0</v>
      </c>
      <c r="F42" s="835" t="str">
        <f>IF($D$41=0,"",D42/$D$41*100)</f>
        <v/>
      </c>
      <c r="G42" s="1199"/>
      <c r="H42" s="1199"/>
      <c r="I42" s="1199"/>
      <c r="J42" s="1200"/>
      <c r="K42" s="402" t="s">
        <v>259</v>
      </c>
      <c r="L42" s="483"/>
      <c r="M42" s="1201"/>
      <c r="N42" s="1202"/>
      <c r="O42" s="484"/>
      <c r="P42" s="1203">
        <f>+O42*M42</f>
        <v>0</v>
      </c>
      <c r="Q42" s="1204"/>
      <c r="R42" s="492"/>
      <c r="S42" s="485"/>
      <c r="T42" s="486"/>
      <c r="U42" s="1203">
        <f>+T42*S42</f>
        <v>0</v>
      </c>
      <c r="V42" s="1205"/>
      <c r="W42" s="345"/>
      <c r="X42" s="1206" t="s">
        <v>282</v>
      </c>
      <c r="Y42" s="1207"/>
      <c r="Z42" s="1208"/>
      <c r="AA42" s="363">
        <f>+AA41+AA40+AA39</f>
        <v>0</v>
      </c>
    </row>
    <row r="43" spans="1:27" ht="20.100000000000001" customHeight="1" thickBot="1" x14ac:dyDescent="0.25">
      <c r="A43" s="404"/>
      <c r="B43" s="1138" t="s">
        <v>228</v>
      </c>
      <c r="C43" s="1137"/>
      <c r="D43" s="353">
        <f>AA50</f>
        <v>0</v>
      </c>
      <c r="E43" s="361">
        <f>IF(D43=0,0,D43/S45)</f>
        <v>0</v>
      </c>
      <c r="F43" s="836" t="str">
        <f t="shared" ref="F43:F59" si="7">IF($D$41=0,"",D43/$D$41*100)</f>
        <v/>
      </c>
      <c r="G43" s="832" t="s">
        <v>252</v>
      </c>
      <c r="H43" s="364"/>
      <c r="I43" s="364"/>
      <c r="J43" s="364"/>
      <c r="K43" s="402" t="s">
        <v>260</v>
      </c>
      <c r="L43" s="123"/>
      <c r="M43" s="1209"/>
      <c r="N43" s="1210"/>
      <c r="O43" s="447"/>
      <c r="P43" s="1188">
        <f>+O43*M43</f>
        <v>0</v>
      </c>
      <c r="Q43" s="1189"/>
      <c r="R43" s="493"/>
      <c r="S43" s="449"/>
      <c r="T43" s="450"/>
      <c r="U43" s="1188">
        <f>+T43*S43</f>
        <v>0</v>
      </c>
      <c r="V43" s="1198"/>
      <c r="W43" s="345"/>
      <c r="X43" s="1117" t="s">
        <v>423</v>
      </c>
      <c r="Y43" s="1118"/>
      <c r="Z43" s="124"/>
      <c r="AA43" s="365">
        <f>+S45*Z43</f>
        <v>0</v>
      </c>
    </row>
    <row r="44" spans="1:27" ht="20.100000000000001" customHeight="1" thickBot="1" x14ac:dyDescent="0.25">
      <c r="A44" s="404"/>
      <c r="B44" s="1138" t="s">
        <v>14</v>
      </c>
      <c r="C44" s="1137"/>
      <c r="D44" s="353">
        <f>AA59</f>
        <v>0</v>
      </c>
      <c r="E44" s="361">
        <f>IF(D44=0,0,D44/S45)</f>
        <v>0</v>
      </c>
      <c r="F44" s="836" t="str">
        <f t="shared" si="7"/>
        <v/>
      </c>
      <c r="G44" s="832" t="s">
        <v>252</v>
      </c>
      <c r="H44" s="364"/>
      <c r="I44" s="364"/>
      <c r="J44" s="364"/>
      <c r="K44" s="402" t="s">
        <v>306</v>
      </c>
      <c r="L44" s="123"/>
      <c r="M44" s="1209"/>
      <c r="N44" s="1210"/>
      <c r="O44" s="447"/>
      <c r="P44" s="1188">
        <f>+O44*M44</f>
        <v>0</v>
      </c>
      <c r="Q44" s="1189"/>
      <c r="R44" s="497"/>
      <c r="S44" s="498"/>
      <c r="T44" s="499"/>
      <c r="U44" s="1190">
        <f>+T44*S44</f>
        <v>0</v>
      </c>
      <c r="V44" s="1191"/>
      <c r="W44" s="345"/>
      <c r="X44" s="1124" t="s">
        <v>424</v>
      </c>
      <c r="Y44" s="1125"/>
      <c r="Z44" s="125"/>
      <c r="AA44" s="366">
        <f>IF(Z44="",0,Z44*S45)</f>
        <v>0</v>
      </c>
    </row>
    <row r="45" spans="1:27" ht="20.100000000000001" customHeight="1" thickTop="1" thickBot="1" x14ac:dyDescent="0.25">
      <c r="A45" s="404"/>
      <c r="B45" s="1138" t="s">
        <v>229</v>
      </c>
      <c r="C45" s="1137"/>
      <c r="D45" s="121"/>
      <c r="E45" s="361">
        <f>IF(D45="",0,D45/S45)</f>
        <v>0</v>
      </c>
      <c r="F45" s="836" t="str">
        <f t="shared" si="7"/>
        <v/>
      </c>
      <c r="G45" s="1184"/>
      <c r="H45" s="1184"/>
      <c r="I45" s="1184"/>
      <c r="J45" s="1185"/>
      <c r="K45" s="403" t="s">
        <v>262</v>
      </c>
      <c r="L45" s="126"/>
      <c r="M45" s="1192"/>
      <c r="N45" s="1272"/>
      <c r="O45" s="448"/>
      <c r="P45" s="1194">
        <f>+O45*M45</f>
        <v>0</v>
      </c>
      <c r="Q45" s="1195"/>
      <c r="R45" s="494" t="s">
        <v>330</v>
      </c>
      <c r="S45" s="495">
        <f>SUM(M42:N45,S42:S44)</f>
        <v>0</v>
      </c>
      <c r="T45" s="496">
        <f>IF(ISERR($U45/$S45),0,TRUNC($U45/$S45))</f>
        <v>0</v>
      </c>
      <c r="U45" s="1196">
        <f>SUM(P42:Q45,U42:V44)</f>
        <v>0</v>
      </c>
      <c r="V45" s="1197"/>
      <c r="W45" s="345"/>
      <c r="X45" s="345"/>
      <c r="Y45" s="345"/>
      <c r="Z45" s="345"/>
      <c r="AA45" s="415">
        <f>SUM(AA42:AA44)</f>
        <v>0</v>
      </c>
    </row>
    <row r="46" spans="1:27" ht="20.100000000000001" customHeight="1" thickBot="1" x14ac:dyDescent="0.25">
      <c r="A46" s="405" t="s">
        <v>230</v>
      </c>
      <c r="B46" s="1138" t="s">
        <v>231</v>
      </c>
      <c r="C46" s="1137"/>
      <c r="D46" s="353">
        <f>AA69</f>
        <v>0</v>
      </c>
      <c r="E46" s="361">
        <f>IF(D46=0,0,D46/S45)</f>
        <v>0</v>
      </c>
      <c r="F46" s="836" t="str">
        <f t="shared" si="7"/>
        <v/>
      </c>
      <c r="G46" s="832" t="s">
        <v>252</v>
      </c>
      <c r="H46" s="364"/>
      <c r="I46" s="364"/>
      <c r="J46" s="364"/>
      <c r="K46" s="1181" t="s">
        <v>307</v>
      </c>
      <c r="L46" s="1175" t="s">
        <v>283</v>
      </c>
      <c r="M46" s="1176"/>
      <c r="N46" s="1103" t="s">
        <v>309</v>
      </c>
      <c r="O46" s="1103"/>
      <c r="P46" s="504" t="s">
        <v>323</v>
      </c>
      <c r="Q46" s="489" t="s">
        <v>315</v>
      </c>
      <c r="R46" s="506" t="s">
        <v>316</v>
      </c>
      <c r="S46" s="505" t="s">
        <v>324</v>
      </c>
      <c r="T46" s="1175" t="s">
        <v>276</v>
      </c>
      <c r="U46" s="1176"/>
      <c r="V46" s="1103" t="s">
        <v>309</v>
      </c>
      <c r="W46" s="1103"/>
      <c r="X46" s="504" t="s">
        <v>323</v>
      </c>
      <c r="Y46" s="489" t="s">
        <v>315</v>
      </c>
      <c r="Z46" s="506" t="s">
        <v>316</v>
      </c>
      <c r="AA46" s="507" t="s">
        <v>324</v>
      </c>
    </row>
    <row r="47" spans="1:27" ht="20.100000000000001" customHeight="1" x14ac:dyDescent="0.2">
      <c r="A47" s="405"/>
      <c r="B47" s="1138" t="s">
        <v>15</v>
      </c>
      <c r="C47" s="1137"/>
      <c r="D47" s="122"/>
      <c r="E47" s="361">
        <f>IF(D47="",0,D47/S45)</f>
        <v>0</v>
      </c>
      <c r="F47" s="836" t="str">
        <f t="shared" si="7"/>
        <v/>
      </c>
      <c r="G47" s="1228"/>
      <c r="H47" s="1184"/>
      <c r="I47" s="1184"/>
      <c r="J47" s="1185"/>
      <c r="K47" s="1182"/>
      <c r="L47" s="1261"/>
      <c r="M47" s="1262"/>
      <c r="N47" s="1036"/>
      <c r="O47" s="1029"/>
      <c r="P47" s="970"/>
      <c r="Q47" s="1037"/>
      <c r="R47" s="456">
        <f t="shared" ref="R47:R59" si="8">O47</f>
        <v>0</v>
      </c>
      <c r="S47" s="502">
        <f>ROUNDDOWN(IF(Q47="",0,P47/Q47*N47)*1.08,0)</f>
        <v>0</v>
      </c>
      <c r="T47" s="1251"/>
      <c r="U47" s="1252"/>
      <c r="V47" s="1028"/>
      <c r="W47" s="1039"/>
      <c r="X47" s="1030"/>
      <c r="Y47" s="1031"/>
      <c r="Z47" s="503">
        <f>W47</f>
        <v>0</v>
      </c>
      <c r="AA47" s="508">
        <f>ROUNDDOWN(IF(Y47="",0,X47/Y47*V47)*1.08,0)</f>
        <v>0</v>
      </c>
    </row>
    <row r="48" spans="1:27" ht="20.100000000000001" customHeight="1" x14ac:dyDescent="0.2">
      <c r="A48" s="405"/>
      <c r="B48" s="1138" t="s">
        <v>232</v>
      </c>
      <c r="C48" s="1137"/>
      <c r="D48" s="122"/>
      <c r="E48" s="361">
        <f>IF(D48="",0,D48/S45)</f>
        <v>0</v>
      </c>
      <c r="F48" s="836" t="str">
        <f t="shared" si="7"/>
        <v/>
      </c>
      <c r="G48" s="1184"/>
      <c r="H48" s="1184"/>
      <c r="I48" s="1184"/>
      <c r="J48" s="1185"/>
      <c r="K48" s="1182"/>
      <c r="L48" s="1253"/>
      <c r="M48" s="1254"/>
      <c r="N48" s="1038"/>
      <c r="O48" s="1039"/>
      <c r="P48" s="971"/>
      <c r="Q48" s="1040"/>
      <c r="R48" s="454">
        <f t="shared" si="8"/>
        <v>0</v>
      </c>
      <c r="S48" s="500">
        <f t="shared" ref="S48:S59" si="9">ROUNDDOWN(IF(Q48="",0,P48/Q48*N48)*1.08,0)</f>
        <v>0</v>
      </c>
      <c r="T48" s="1253"/>
      <c r="U48" s="1254"/>
      <c r="V48" s="1028"/>
      <c r="W48" s="1039"/>
      <c r="X48" s="971"/>
      <c r="Y48" s="1045"/>
      <c r="Z48" s="457">
        <f>W48</f>
        <v>0</v>
      </c>
      <c r="AA48" s="369">
        <f>ROUNDDOWN(IF(Y48="",0,X48/Y48*V48)*1.08,0)</f>
        <v>0</v>
      </c>
    </row>
    <row r="49" spans="1:27" ht="20.100000000000001" customHeight="1" thickBot="1" x14ac:dyDescent="0.25">
      <c r="A49" s="405"/>
      <c r="B49" s="1144" t="s">
        <v>233</v>
      </c>
      <c r="C49" s="370" t="s">
        <v>234</v>
      </c>
      <c r="D49" s="371"/>
      <c r="E49" s="361">
        <f>IF(D49="",0,D49/S45)</f>
        <v>0</v>
      </c>
      <c r="F49" s="836" t="str">
        <f t="shared" si="7"/>
        <v/>
      </c>
      <c r="G49" s="364"/>
      <c r="H49" s="364"/>
      <c r="I49" s="364"/>
      <c r="J49" s="364"/>
      <c r="K49" s="1182"/>
      <c r="L49" s="1253"/>
      <c r="M49" s="1254"/>
      <c r="N49" s="1028"/>
      <c r="O49" s="1039"/>
      <c r="P49" s="971"/>
      <c r="Q49" s="1040"/>
      <c r="R49" s="454">
        <f t="shared" si="8"/>
        <v>0</v>
      </c>
      <c r="S49" s="500">
        <f t="shared" si="9"/>
        <v>0</v>
      </c>
      <c r="T49" s="1281"/>
      <c r="U49" s="1282"/>
      <c r="V49" s="1047"/>
      <c r="W49" s="1048"/>
      <c r="X49" s="974"/>
      <c r="Y49" s="1049"/>
      <c r="Z49" s="458">
        <f>W49</f>
        <v>0</v>
      </c>
      <c r="AA49" s="372">
        <f>ROUNDDOWN(IF(Y49="",0,X49/Y49*V49)*1.08,0)</f>
        <v>0</v>
      </c>
    </row>
    <row r="50" spans="1:27" ht="20.100000000000001" customHeight="1" thickTop="1" thickBot="1" x14ac:dyDescent="0.25">
      <c r="A50" s="405" t="s">
        <v>235</v>
      </c>
      <c r="B50" s="1145"/>
      <c r="C50" s="370" t="s">
        <v>236</v>
      </c>
      <c r="D50" s="371"/>
      <c r="E50" s="361">
        <f>IF(D50="",0,D50/S45)</f>
        <v>0</v>
      </c>
      <c r="F50" s="836" t="str">
        <f t="shared" si="7"/>
        <v/>
      </c>
      <c r="G50" s="364"/>
      <c r="H50" s="364"/>
      <c r="I50" s="364"/>
      <c r="J50" s="364"/>
      <c r="K50" s="1183"/>
      <c r="L50" s="1273"/>
      <c r="M50" s="1274"/>
      <c r="N50" s="1032"/>
      <c r="O50" s="1033"/>
      <c r="P50" s="972"/>
      <c r="Q50" s="1041"/>
      <c r="R50" s="455">
        <f t="shared" si="8"/>
        <v>0</v>
      </c>
      <c r="S50" s="501">
        <f t="shared" si="9"/>
        <v>0</v>
      </c>
      <c r="T50" s="1104" t="s">
        <v>278</v>
      </c>
      <c r="U50" s="1105"/>
      <c r="V50" s="1106"/>
      <c r="W50" s="1106"/>
      <c r="X50" s="1106"/>
      <c r="Y50" s="1106"/>
      <c r="Z50" s="1107"/>
      <c r="AA50" s="373">
        <f>SUM(AA47:AA49,S47:S50)</f>
        <v>0</v>
      </c>
    </row>
    <row r="51" spans="1:27" ht="20.100000000000001" customHeight="1" x14ac:dyDescent="0.2">
      <c r="A51" s="405"/>
      <c r="B51" s="1146"/>
      <c r="C51" s="374" t="s">
        <v>237</v>
      </c>
      <c r="D51" s="371"/>
      <c r="E51" s="361">
        <f>IF(D51="",0,D51/S45)</f>
        <v>0</v>
      </c>
      <c r="F51" s="836" t="str">
        <f t="shared" si="7"/>
        <v/>
      </c>
      <c r="G51" s="364"/>
      <c r="H51" s="364"/>
      <c r="I51" s="364"/>
      <c r="J51" s="364"/>
      <c r="K51" s="398"/>
      <c r="L51" s="1259"/>
      <c r="M51" s="1260"/>
      <c r="N51" s="1042"/>
      <c r="O51" s="1029"/>
      <c r="P51" s="973"/>
      <c r="Q51" s="1043"/>
      <c r="R51" s="456">
        <f t="shared" si="8"/>
        <v>0</v>
      </c>
      <c r="S51" s="502">
        <f t="shared" si="9"/>
        <v>0</v>
      </c>
      <c r="T51" s="1261"/>
      <c r="U51" s="1262"/>
      <c r="V51" s="1028"/>
      <c r="W51" s="1029"/>
      <c r="X51" s="971"/>
      <c r="Y51" s="1045"/>
      <c r="Z51" s="459">
        <f t="shared" ref="Z51:Z58" si="10">W51</f>
        <v>0</v>
      </c>
      <c r="AA51" s="416">
        <f t="shared" ref="AA51:AA58" si="11">ROUNDDOWN(IF(Y51="",0,X51/Y51*V51)*1.08,0)</f>
        <v>0</v>
      </c>
    </row>
    <row r="52" spans="1:27" ht="20.100000000000001" customHeight="1" x14ac:dyDescent="0.2">
      <c r="A52" s="405"/>
      <c r="B52" s="1177" t="s">
        <v>318</v>
      </c>
      <c r="C52" s="1137"/>
      <c r="D52" s="371"/>
      <c r="E52" s="361">
        <f>IF(D52="",0,D52/S45)</f>
        <v>0</v>
      </c>
      <c r="F52" s="836" t="str">
        <f t="shared" si="7"/>
        <v/>
      </c>
      <c r="G52" s="364"/>
      <c r="H52" s="364"/>
      <c r="I52" s="364"/>
      <c r="J52" s="364"/>
      <c r="K52" s="402" t="s">
        <v>264</v>
      </c>
      <c r="L52" s="1251"/>
      <c r="M52" s="1252"/>
      <c r="N52" s="1044"/>
      <c r="O52" s="1029"/>
      <c r="P52" s="971"/>
      <c r="Q52" s="1045"/>
      <c r="R52" s="456">
        <f t="shared" si="8"/>
        <v>0</v>
      </c>
      <c r="S52" s="500">
        <f t="shared" si="9"/>
        <v>0</v>
      </c>
      <c r="T52" s="1251"/>
      <c r="U52" s="1252"/>
      <c r="V52" s="1028"/>
      <c r="W52" s="1029"/>
      <c r="X52" s="971"/>
      <c r="Y52" s="1045"/>
      <c r="Z52" s="459">
        <f t="shared" si="10"/>
        <v>0</v>
      </c>
      <c r="AA52" s="369">
        <f t="shared" si="11"/>
        <v>0</v>
      </c>
    </row>
    <row r="53" spans="1:27" ht="20.100000000000001" customHeight="1" x14ac:dyDescent="0.2">
      <c r="A53" s="405"/>
      <c r="B53" s="1138" t="s">
        <v>43</v>
      </c>
      <c r="C53" s="1137"/>
      <c r="D53" s="371"/>
      <c r="E53" s="361">
        <f>IF(D53="",0,D53/S45)</f>
        <v>0</v>
      </c>
      <c r="F53" s="836" t="str">
        <f t="shared" si="7"/>
        <v/>
      </c>
      <c r="G53" s="364"/>
      <c r="H53" s="364"/>
      <c r="I53" s="364"/>
      <c r="J53" s="364"/>
      <c r="K53" s="402"/>
      <c r="L53" s="1259"/>
      <c r="M53" s="1260"/>
      <c r="N53" s="1028"/>
      <c r="O53" s="1029"/>
      <c r="P53" s="971"/>
      <c r="Q53" s="1031"/>
      <c r="R53" s="454">
        <f t="shared" si="8"/>
        <v>0</v>
      </c>
      <c r="S53" s="500">
        <f t="shared" si="9"/>
        <v>0</v>
      </c>
      <c r="T53" s="1251"/>
      <c r="U53" s="1252"/>
      <c r="V53" s="1028"/>
      <c r="W53" s="1029"/>
      <c r="X53" s="971"/>
      <c r="Y53" s="1045"/>
      <c r="Z53" s="459">
        <f t="shared" si="10"/>
        <v>0</v>
      </c>
      <c r="AA53" s="369">
        <f t="shared" si="11"/>
        <v>0</v>
      </c>
    </row>
    <row r="54" spans="1:27" ht="20.100000000000001" customHeight="1" x14ac:dyDescent="0.2">
      <c r="A54" s="405" t="s">
        <v>238</v>
      </c>
      <c r="B54" s="1138" t="s">
        <v>1</v>
      </c>
      <c r="C54" s="1137"/>
      <c r="D54" s="765"/>
      <c r="E54" s="768">
        <f>IF(D54="",0,D54/S45)</f>
        <v>0</v>
      </c>
      <c r="F54" s="844" t="str">
        <f t="shared" si="7"/>
        <v/>
      </c>
      <c r="G54" s="969"/>
      <c r="H54" s="902"/>
      <c r="I54" s="902"/>
      <c r="J54" s="903"/>
      <c r="K54" s="402" t="s">
        <v>265</v>
      </c>
      <c r="L54" s="1251"/>
      <c r="M54" s="1252"/>
      <c r="N54" s="1028"/>
      <c r="O54" s="1039"/>
      <c r="P54" s="971"/>
      <c r="Q54" s="1046"/>
      <c r="R54" s="454">
        <f t="shared" si="8"/>
        <v>0</v>
      </c>
      <c r="S54" s="500">
        <f t="shared" si="9"/>
        <v>0</v>
      </c>
      <c r="T54" s="1251"/>
      <c r="U54" s="1252"/>
      <c r="V54" s="1028"/>
      <c r="W54" s="1029"/>
      <c r="X54" s="971"/>
      <c r="Y54" s="1045"/>
      <c r="Z54" s="459">
        <f t="shared" si="10"/>
        <v>0</v>
      </c>
      <c r="AA54" s="369">
        <f t="shared" si="11"/>
        <v>0</v>
      </c>
    </row>
    <row r="55" spans="1:27" ht="20.100000000000001" customHeight="1" x14ac:dyDescent="0.2">
      <c r="A55" s="404"/>
      <c r="B55" s="1144" t="s">
        <v>239</v>
      </c>
      <c r="C55" s="375" t="s">
        <v>297</v>
      </c>
      <c r="D55" s="767">
        <f>AA42</f>
        <v>0</v>
      </c>
      <c r="E55" s="768">
        <f>IF(D55=0,0,D55/S45)</f>
        <v>0</v>
      </c>
      <c r="F55" s="844" t="str">
        <f t="shared" si="7"/>
        <v/>
      </c>
      <c r="G55" s="1154" t="s">
        <v>252</v>
      </c>
      <c r="H55" s="1155"/>
      <c r="I55" s="1155"/>
      <c r="J55" s="1156"/>
      <c r="K55" s="402"/>
      <c r="L55" s="1251"/>
      <c r="M55" s="1252"/>
      <c r="N55" s="1028"/>
      <c r="O55" s="1029"/>
      <c r="P55" s="1030"/>
      <c r="Q55" s="1031"/>
      <c r="R55" s="456">
        <f t="shared" si="8"/>
        <v>0</v>
      </c>
      <c r="S55" s="500">
        <f t="shared" si="9"/>
        <v>0</v>
      </c>
      <c r="T55" s="1251"/>
      <c r="U55" s="1252"/>
      <c r="V55" s="1028"/>
      <c r="W55" s="1029"/>
      <c r="X55" s="971"/>
      <c r="Y55" s="1045"/>
      <c r="Z55" s="459">
        <f t="shared" si="10"/>
        <v>0</v>
      </c>
      <c r="AA55" s="369">
        <f t="shared" si="11"/>
        <v>0</v>
      </c>
    </row>
    <row r="56" spans="1:27" ht="20.100000000000001" customHeight="1" x14ac:dyDescent="0.2">
      <c r="A56" s="404"/>
      <c r="B56" s="1145"/>
      <c r="C56" s="375" t="s">
        <v>241</v>
      </c>
      <c r="D56" s="767">
        <f>AA43</f>
        <v>0</v>
      </c>
      <c r="E56" s="768">
        <f>IF(D56=0,0,D56/S45)</f>
        <v>0</v>
      </c>
      <c r="F56" s="844" t="str">
        <f t="shared" si="7"/>
        <v/>
      </c>
      <c r="G56" s="1154" t="s">
        <v>252</v>
      </c>
      <c r="H56" s="1155"/>
      <c r="I56" s="1155"/>
      <c r="J56" s="1156"/>
      <c r="K56" s="402" t="s">
        <v>238</v>
      </c>
      <c r="L56" s="1251"/>
      <c r="M56" s="1252"/>
      <c r="N56" s="1028"/>
      <c r="O56" s="1029"/>
      <c r="P56" s="1030"/>
      <c r="Q56" s="1031"/>
      <c r="R56" s="454">
        <f t="shared" si="8"/>
        <v>0</v>
      </c>
      <c r="S56" s="500">
        <f t="shared" si="9"/>
        <v>0</v>
      </c>
      <c r="T56" s="1251"/>
      <c r="U56" s="1252"/>
      <c r="V56" s="1028"/>
      <c r="W56" s="1029"/>
      <c r="X56" s="971"/>
      <c r="Y56" s="1045"/>
      <c r="Z56" s="459">
        <f t="shared" si="10"/>
        <v>0</v>
      </c>
      <c r="AA56" s="369">
        <f t="shared" si="11"/>
        <v>0</v>
      </c>
    </row>
    <row r="57" spans="1:27" ht="20.100000000000001" customHeight="1" x14ac:dyDescent="0.2">
      <c r="A57" s="404"/>
      <c r="B57" s="1146"/>
      <c r="C57" s="376" t="s">
        <v>298</v>
      </c>
      <c r="D57" s="353">
        <f>AA44</f>
        <v>0</v>
      </c>
      <c r="E57" s="361">
        <f>IF(D57=0,0,D57/S45)</f>
        <v>0</v>
      </c>
      <c r="F57" s="836" t="str">
        <f t="shared" si="7"/>
        <v/>
      </c>
      <c r="G57" s="832"/>
      <c r="H57" s="364"/>
      <c r="I57" s="364"/>
      <c r="J57" s="364"/>
      <c r="K57" s="402"/>
      <c r="L57" s="1251"/>
      <c r="M57" s="1252"/>
      <c r="N57" s="1028"/>
      <c r="O57" s="1029"/>
      <c r="P57" s="1030"/>
      <c r="Q57" s="1031"/>
      <c r="R57" s="454">
        <f t="shared" si="8"/>
        <v>0</v>
      </c>
      <c r="S57" s="500">
        <f t="shared" si="9"/>
        <v>0</v>
      </c>
      <c r="T57" s="1251"/>
      <c r="U57" s="1252"/>
      <c r="V57" s="1028"/>
      <c r="W57" s="1029"/>
      <c r="X57" s="971"/>
      <c r="Y57" s="1045"/>
      <c r="Z57" s="459">
        <f t="shared" si="10"/>
        <v>0</v>
      </c>
      <c r="AA57" s="369">
        <f t="shared" si="11"/>
        <v>0</v>
      </c>
    </row>
    <row r="58" spans="1:27" ht="20.100000000000001" customHeight="1" thickBot="1" x14ac:dyDescent="0.25">
      <c r="A58" s="482"/>
      <c r="B58" s="1147" t="s">
        <v>243</v>
      </c>
      <c r="C58" s="1148"/>
      <c r="D58" s="475">
        <f>SUM(D42:D57)</f>
        <v>0</v>
      </c>
      <c r="E58" s="476">
        <f>IF(D58=0,0,D58/S45)</f>
        <v>0</v>
      </c>
      <c r="F58" s="837" t="str">
        <f t="shared" si="7"/>
        <v/>
      </c>
      <c r="G58" s="833"/>
      <c r="H58" s="478"/>
      <c r="I58" s="478"/>
      <c r="J58" s="479"/>
      <c r="K58" s="402"/>
      <c r="L58" s="1251"/>
      <c r="M58" s="1252"/>
      <c r="N58" s="1028"/>
      <c r="O58" s="1029"/>
      <c r="P58" s="1030"/>
      <c r="Q58" s="1031"/>
      <c r="R58" s="454">
        <f t="shared" si="8"/>
        <v>0</v>
      </c>
      <c r="S58" s="500">
        <f t="shared" si="9"/>
        <v>0</v>
      </c>
      <c r="T58" s="1251"/>
      <c r="U58" s="1252"/>
      <c r="V58" s="1028"/>
      <c r="W58" s="1039"/>
      <c r="X58" s="971"/>
      <c r="Y58" s="1040"/>
      <c r="Z58" s="459">
        <f t="shared" si="10"/>
        <v>0</v>
      </c>
      <c r="AA58" s="372">
        <f t="shared" si="11"/>
        <v>0</v>
      </c>
    </row>
    <row r="59" spans="1:27" ht="20.100000000000001" customHeight="1" thickTop="1" thickBot="1" x14ac:dyDescent="0.25">
      <c r="A59" s="1170" t="s">
        <v>244</v>
      </c>
      <c r="B59" s="1171"/>
      <c r="C59" s="1172"/>
      <c r="D59" s="468">
        <f>D41-D58</f>
        <v>0</v>
      </c>
      <c r="E59" s="469" t="e">
        <f>IF(D59="",0,D59/S45)</f>
        <v>#DIV/0!</v>
      </c>
      <c r="F59" s="838" t="str">
        <f t="shared" si="7"/>
        <v/>
      </c>
      <c r="G59" s="799" t="s">
        <v>293</v>
      </c>
      <c r="H59" s="471" t="e">
        <f>E59/E41*100</f>
        <v>#DIV/0!</v>
      </c>
      <c r="I59" s="472" t="s">
        <v>321</v>
      </c>
      <c r="J59" s="473"/>
      <c r="K59" s="402"/>
      <c r="L59" s="1277"/>
      <c r="M59" s="1278"/>
      <c r="N59" s="1032"/>
      <c r="O59" s="1033"/>
      <c r="P59" s="1034"/>
      <c r="Q59" s="1035"/>
      <c r="R59" s="454">
        <f t="shared" si="8"/>
        <v>0</v>
      </c>
      <c r="S59" s="501">
        <f t="shared" si="9"/>
        <v>0</v>
      </c>
      <c r="T59" s="1104" t="s">
        <v>277</v>
      </c>
      <c r="U59" s="1105"/>
      <c r="V59" s="1106"/>
      <c r="W59" s="1106"/>
      <c r="X59" s="1106"/>
      <c r="Y59" s="1106"/>
      <c r="Z59" s="1107"/>
      <c r="AA59" s="377">
        <f>SUM(AA51:AA58,S51:S59)</f>
        <v>0</v>
      </c>
    </row>
    <row r="60" spans="1:27" ht="20.100000000000001" customHeight="1" thickBot="1" x14ac:dyDescent="0.25">
      <c r="A60" s="1141" t="s">
        <v>245</v>
      </c>
      <c r="B60" s="1143"/>
      <c r="C60" s="1142"/>
      <c r="D60" s="467"/>
      <c r="E60" s="354">
        <f>IF(D60="",0,D60/S45)</f>
        <v>0</v>
      </c>
      <c r="F60" s="839"/>
      <c r="G60" s="357"/>
      <c r="H60" s="357"/>
      <c r="I60" s="357"/>
      <c r="J60" s="357"/>
      <c r="K60" s="338"/>
      <c r="L60" s="1175" t="s">
        <v>272</v>
      </c>
      <c r="M60" s="1176"/>
      <c r="N60" s="1103" t="s">
        <v>273</v>
      </c>
      <c r="O60" s="1103"/>
      <c r="P60" s="504" t="s">
        <v>323</v>
      </c>
      <c r="Q60" s="1229" t="s">
        <v>444</v>
      </c>
      <c r="R60" s="1230"/>
      <c r="S60" s="505" t="s">
        <v>324</v>
      </c>
      <c r="T60" s="1175" t="s">
        <v>276</v>
      </c>
      <c r="U60" s="1176"/>
      <c r="V60" s="1103" t="s">
        <v>273</v>
      </c>
      <c r="W60" s="1103"/>
      <c r="X60" s="504" t="s">
        <v>323</v>
      </c>
      <c r="Y60" s="1229" t="s">
        <v>443</v>
      </c>
      <c r="Z60" s="1230"/>
      <c r="AA60" s="507" t="s">
        <v>324</v>
      </c>
    </row>
    <row r="61" spans="1:27" ht="20.100000000000001" customHeight="1" x14ac:dyDescent="0.2">
      <c r="A61" s="1135" t="s">
        <v>44</v>
      </c>
      <c r="B61" s="1136"/>
      <c r="C61" s="1137"/>
      <c r="D61" s="371"/>
      <c r="E61" s="361">
        <f>IF(D61="",0,D61/S45)</f>
        <v>0</v>
      </c>
      <c r="F61" s="840"/>
      <c r="G61" s="364"/>
      <c r="H61" s="364"/>
      <c r="I61" s="364"/>
      <c r="J61" s="364"/>
      <c r="K61" s="343"/>
      <c r="L61" s="1110"/>
      <c r="M61" s="1112"/>
      <c r="N61" s="428"/>
      <c r="O61" s="426"/>
      <c r="P61" s="757"/>
      <c r="Q61" s="1231"/>
      <c r="R61" s="1232"/>
      <c r="S61" s="500">
        <f t="shared" ref="S61:S69" si="12">ROUNDDOWN(IF(Q61="",0,P61/Q61*N61)*1.08,0)</f>
        <v>0</v>
      </c>
      <c r="T61" s="1110"/>
      <c r="U61" s="1112"/>
      <c r="V61" s="769"/>
      <c r="W61" s="429"/>
      <c r="X61" s="165"/>
      <c r="Y61" s="1231"/>
      <c r="Z61" s="1232"/>
      <c r="AA61" s="348">
        <f t="shared" ref="AA61:AA68" si="13">ROUNDDOWN(IF(Y61="",0,X61/Y61*V61)*1.08,0)</f>
        <v>0</v>
      </c>
    </row>
    <row r="62" spans="1:27" ht="20.100000000000001" customHeight="1" x14ac:dyDescent="0.2">
      <c r="A62" s="1135" t="s">
        <v>246</v>
      </c>
      <c r="B62" s="1136"/>
      <c r="C62" s="1137"/>
      <c r="D62" s="371"/>
      <c r="E62" s="361">
        <f>IF(D62="",0,D62/S45)</f>
        <v>0</v>
      </c>
      <c r="F62" s="840"/>
      <c r="G62" s="364"/>
      <c r="H62" s="364"/>
      <c r="I62" s="364"/>
      <c r="J62" s="364"/>
      <c r="K62" s="343"/>
      <c r="L62" s="1110"/>
      <c r="M62" s="1112"/>
      <c r="N62" s="428"/>
      <c r="O62" s="426"/>
      <c r="P62" s="757"/>
      <c r="Q62" s="1119"/>
      <c r="R62" s="1120"/>
      <c r="S62" s="500">
        <f t="shared" si="12"/>
        <v>0</v>
      </c>
      <c r="T62" s="1110"/>
      <c r="U62" s="1112"/>
      <c r="V62" s="770"/>
      <c r="W62" s="429"/>
      <c r="X62" s="162"/>
      <c r="Y62" s="1119"/>
      <c r="Z62" s="1120"/>
      <c r="AA62" s="348">
        <f t="shared" si="13"/>
        <v>0</v>
      </c>
    </row>
    <row r="63" spans="1:27" ht="20.100000000000001" customHeight="1" x14ac:dyDescent="0.2">
      <c r="A63" s="404"/>
      <c r="B63" s="1138" t="s">
        <v>247</v>
      </c>
      <c r="C63" s="1137"/>
      <c r="D63" s="371"/>
      <c r="E63" s="361">
        <f>IF(D63="",0,D63/S45)</f>
        <v>0</v>
      </c>
      <c r="F63" s="840"/>
      <c r="G63" s="364"/>
      <c r="H63" s="364"/>
      <c r="I63" s="364"/>
      <c r="J63" s="364"/>
      <c r="K63" s="343"/>
      <c r="L63" s="1110"/>
      <c r="M63" s="1112"/>
      <c r="N63" s="428"/>
      <c r="O63" s="426"/>
      <c r="P63" s="158"/>
      <c r="Q63" s="1119"/>
      <c r="R63" s="1120"/>
      <c r="S63" s="500">
        <f t="shared" si="12"/>
        <v>0</v>
      </c>
      <c r="T63" s="1275"/>
      <c r="U63" s="1276"/>
      <c r="V63" s="1019"/>
      <c r="W63" s="1020"/>
      <c r="X63" s="1023"/>
      <c r="Y63" s="1289"/>
      <c r="Z63" s="1290"/>
      <c r="AA63" s="348">
        <f t="shared" si="13"/>
        <v>0</v>
      </c>
    </row>
    <row r="64" spans="1:27" ht="20.100000000000001" customHeight="1" thickBot="1" x14ac:dyDescent="0.25">
      <c r="A64" s="523"/>
      <c r="B64" s="1133" t="s">
        <v>248</v>
      </c>
      <c r="C64" s="1134"/>
      <c r="D64" s="526"/>
      <c r="E64" s="527">
        <f>IF(D64="",0,D64/S45)</f>
        <v>0</v>
      </c>
      <c r="F64" s="841"/>
      <c r="G64" s="529"/>
      <c r="H64" s="529"/>
      <c r="I64" s="529"/>
      <c r="J64" s="530"/>
      <c r="K64" s="343" t="s">
        <v>266</v>
      </c>
      <c r="L64" s="1110"/>
      <c r="M64" s="1112"/>
      <c r="N64" s="428"/>
      <c r="O64" s="426"/>
      <c r="P64" s="158"/>
      <c r="Q64" s="1119"/>
      <c r="R64" s="1120"/>
      <c r="S64" s="500">
        <f t="shared" si="12"/>
        <v>0</v>
      </c>
      <c r="T64" s="1279"/>
      <c r="U64" s="1280"/>
      <c r="V64" s="1026"/>
      <c r="W64" s="1022"/>
      <c r="X64" s="1027"/>
      <c r="Y64" s="1283"/>
      <c r="Z64" s="1284"/>
      <c r="AA64" s="348">
        <f t="shared" si="13"/>
        <v>0</v>
      </c>
    </row>
    <row r="65" spans="1:28" ht="20.100000000000001" customHeight="1" x14ac:dyDescent="0.2">
      <c r="A65" s="1100" t="s">
        <v>299</v>
      </c>
      <c r="B65" s="1101"/>
      <c r="C65" s="1255"/>
      <c r="D65" s="1149" t="s">
        <v>320</v>
      </c>
      <c r="E65" s="1143"/>
      <c r="F65" s="1143"/>
      <c r="G65" s="1143"/>
      <c r="H65" s="1142"/>
      <c r="I65" s="407" t="s">
        <v>45</v>
      </c>
      <c r="J65" s="525" t="s">
        <v>46</v>
      </c>
      <c r="K65" s="343" t="s">
        <v>267</v>
      </c>
      <c r="L65" s="1275"/>
      <c r="M65" s="1276"/>
      <c r="N65" s="1019"/>
      <c r="O65" s="1020"/>
      <c r="P65" s="1021"/>
      <c r="Q65" s="1291"/>
      <c r="R65" s="1292"/>
      <c r="S65" s="500">
        <f t="shared" si="12"/>
        <v>0</v>
      </c>
      <c r="T65" s="1110"/>
      <c r="U65" s="1112"/>
      <c r="V65" s="770"/>
      <c r="W65" s="429"/>
      <c r="X65" s="162"/>
      <c r="Y65" s="1119"/>
      <c r="Z65" s="1120"/>
      <c r="AA65" s="348">
        <f t="shared" si="13"/>
        <v>0</v>
      </c>
    </row>
    <row r="66" spans="1:28" ht="20.100000000000001" customHeight="1" x14ac:dyDescent="0.2">
      <c r="A66" s="1139" t="s">
        <v>250</v>
      </c>
      <c r="B66" s="1140"/>
      <c r="C66" s="406"/>
      <c r="D66" s="380"/>
      <c r="E66" s="381"/>
      <c r="F66" s="381"/>
      <c r="G66" s="381"/>
      <c r="H66" s="382"/>
      <c r="I66" s="383"/>
      <c r="J66" s="380"/>
      <c r="K66" s="343" t="s">
        <v>268</v>
      </c>
      <c r="L66" s="1275"/>
      <c r="M66" s="1276"/>
      <c r="N66" s="1019"/>
      <c r="O66" s="1020"/>
      <c r="P66" s="1021"/>
      <c r="Q66" s="1289"/>
      <c r="R66" s="1290"/>
      <c r="S66" s="500">
        <f t="shared" si="12"/>
        <v>0</v>
      </c>
      <c r="T66" s="1110"/>
      <c r="U66" s="1111"/>
      <c r="V66" s="770"/>
      <c r="W66" s="429"/>
      <c r="X66" s="162"/>
      <c r="Y66" s="1119"/>
      <c r="Z66" s="1120"/>
      <c r="AA66" s="348">
        <f t="shared" si="13"/>
        <v>0</v>
      </c>
    </row>
    <row r="67" spans="1:28" ht="20.100000000000001" customHeight="1" x14ac:dyDescent="0.2">
      <c r="A67" s="1141"/>
      <c r="B67" s="1142"/>
      <c r="C67" s="407"/>
      <c r="D67" s="356"/>
      <c r="E67" s="357"/>
      <c r="F67" s="357"/>
      <c r="G67" s="357"/>
      <c r="H67" s="385"/>
      <c r="I67" s="386"/>
      <c r="J67" s="356"/>
      <c r="K67" s="343" t="s">
        <v>254</v>
      </c>
      <c r="L67" s="1110"/>
      <c r="M67" s="1112"/>
      <c r="N67" s="428"/>
      <c r="O67" s="426"/>
      <c r="P67" s="158"/>
      <c r="Q67" s="1119"/>
      <c r="R67" s="1120"/>
      <c r="S67" s="500">
        <f t="shared" si="12"/>
        <v>0</v>
      </c>
      <c r="T67" s="1275"/>
      <c r="U67" s="1276"/>
      <c r="V67" s="1019"/>
      <c r="W67" s="1022"/>
      <c r="X67" s="1023"/>
      <c r="Y67" s="1289"/>
      <c r="Z67" s="1290"/>
      <c r="AA67" s="348">
        <f t="shared" si="13"/>
        <v>0</v>
      </c>
    </row>
    <row r="68" spans="1:28" ht="20.100000000000001" customHeight="1" thickBot="1" x14ac:dyDescent="0.25">
      <c r="A68" s="1129" t="s">
        <v>251</v>
      </c>
      <c r="B68" s="1130"/>
      <c r="C68" s="406"/>
      <c r="D68" s="380"/>
      <c r="E68" s="381"/>
      <c r="F68" s="381"/>
      <c r="G68" s="381"/>
      <c r="H68" s="382"/>
      <c r="I68" s="383"/>
      <c r="J68" s="380"/>
      <c r="K68" s="387"/>
      <c r="L68" s="1110"/>
      <c r="M68" s="1112"/>
      <c r="N68" s="428"/>
      <c r="O68" s="426"/>
      <c r="P68" s="158"/>
      <c r="Q68" s="1119"/>
      <c r="R68" s="1120"/>
      <c r="S68" s="500">
        <f t="shared" si="12"/>
        <v>0</v>
      </c>
      <c r="T68" s="1275"/>
      <c r="U68" s="1276"/>
      <c r="V68" s="1024"/>
      <c r="W68" s="1022"/>
      <c r="X68" s="1025"/>
      <c r="Y68" s="1291"/>
      <c r="Z68" s="1292"/>
      <c r="AA68" s="451">
        <f t="shared" si="13"/>
        <v>0</v>
      </c>
    </row>
    <row r="69" spans="1:28" ht="20.100000000000001" customHeight="1" thickTop="1" thickBot="1" x14ac:dyDescent="0.25">
      <c r="A69" s="1131"/>
      <c r="B69" s="1132"/>
      <c r="C69" s="408"/>
      <c r="D69" s="389"/>
      <c r="E69" s="390"/>
      <c r="F69" s="390"/>
      <c r="G69" s="390"/>
      <c r="H69" s="391"/>
      <c r="I69" s="392"/>
      <c r="J69" s="389"/>
      <c r="K69" s="393"/>
      <c r="L69" s="1163"/>
      <c r="M69" s="1164"/>
      <c r="N69" s="431"/>
      <c r="O69" s="423"/>
      <c r="P69" s="159"/>
      <c r="Q69" s="1161"/>
      <c r="R69" s="1162"/>
      <c r="S69" s="501">
        <f t="shared" si="12"/>
        <v>0</v>
      </c>
      <c r="T69" s="1104" t="s">
        <v>47</v>
      </c>
      <c r="U69" s="1105"/>
      <c r="V69" s="1106"/>
      <c r="W69" s="1106"/>
      <c r="X69" s="1106"/>
      <c r="Y69" s="1106"/>
      <c r="Z69" s="1107"/>
      <c r="AA69" s="394">
        <f>SUM(AA61:AA68,S61:S69)</f>
        <v>0</v>
      </c>
    </row>
    <row r="70" spans="1:28" ht="20.100000000000001" customHeight="1" x14ac:dyDescent="0.2">
      <c r="A70" s="409"/>
      <c r="B70" s="409"/>
      <c r="C70" s="409"/>
      <c r="D70" s="409"/>
      <c r="E70" s="409"/>
      <c r="F70" s="409"/>
      <c r="G70" s="409"/>
      <c r="H70" s="409"/>
      <c r="I70" s="409"/>
      <c r="J70" s="409"/>
      <c r="K70" s="409"/>
      <c r="L70" s="409"/>
      <c r="M70" s="1007" t="s">
        <v>465</v>
      </c>
      <c r="N70" s="335"/>
      <c r="O70" s="409"/>
      <c r="P70" s="409"/>
      <c r="Q70" s="409"/>
      <c r="R70" s="409"/>
      <c r="S70" s="409"/>
      <c r="T70" s="409"/>
      <c r="U70" s="409"/>
      <c r="V70" s="409"/>
      <c r="W70" s="409"/>
      <c r="X70" s="409"/>
      <c r="Y70" s="409"/>
      <c r="Z70" s="409"/>
      <c r="AA70" s="409"/>
      <c r="AB70" s="2"/>
    </row>
    <row r="71" spans="1:28" ht="20.100000000000001" customHeight="1" x14ac:dyDescent="0.2">
      <c r="A71" s="410">
        <v>6</v>
      </c>
      <c r="B71" s="1257">
        <f>②収支!C138</f>
        <v>0</v>
      </c>
      <c r="C71" s="1258"/>
      <c r="D71" s="1258"/>
      <c r="E71" s="411"/>
      <c r="F71" s="1226" t="s">
        <v>209</v>
      </c>
      <c r="G71" s="1227"/>
      <c r="H71" s="1227"/>
      <c r="I71" s="1227"/>
      <c r="J71" s="1227"/>
      <c r="K71" s="1227"/>
      <c r="L71" s="1227"/>
      <c r="M71" s="1227"/>
      <c r="N71" s="1227"/>
      <c r="O71" s="412"/>
      <c r="P71" s="412"/>
      <c r="Q71" s="412"/>
      <c r="R71" s="413"/>
      <c r="S71" s="412"/>
      <c r="T71" s="412"/>
      <c r="U71" s="412"/>
      <c r="V71" s="412"/>
      <c r="W71" s="412"/>
      <c r="X71" s="412"/>
      <c r="Y71" s="412"/>
      <c r="Z71" s="412"/>
      <c r="AA71" s="412"/>
    </row>
    <row r="72" spans="1:28" ht="20.100000000000001" customHeight="1" thickBot="1" x14ac:dyDescent="0.25">
      <c r="A72" s="412"/>
      <c r="B72" s="412"/>
      <c r="C72" s="412"/>
      <c r="D72" s="412"/>
      <c r="E72" s="412"/>
      <c r="F72" s="412"/>
      <c r="G72" s="412"/>
      <c r="H72" s="412"/>
      <c r="I72" s="412"/>
      <c r="J72" s="412"/>
      <c r="K72" s="412"/>
      <c r="L72" s="412"/>
      <c r="M72" s="412"/>
      <c r="N72" s="412"/>
      <c r="O72" s="412"/>
      <c r="P72" s="412"/>
      <c r="Q72" s="412"/>
      <c r="R72" s="412"/>
      <c r="S72" s="412"/>
      <c r="T72" s="412"/>
      <c r="U72" s="414"/>
      <c r="V72" s="414"/>
      <c r="W72" s="414"/>
      <c r="X72" s="414"/>
      <c r="Y72" s="414"/>
      <c r="Z72" s="414"/>
      <c r="AA72" s="414"/>
    </row>
    <row r="73" spans="1:28" ht="12.9" customHeight="1" x14ac:dyDescent="0.2">
      <c r="A73" s="1212" t="s">
        <v>317</v>
      </c>
      <c r="B73" s="1213"/>
      <c r="C73" s="1214"/>
      <c r="D73" s="395"/>
      <c r="E73" s="396" t="s">
        <v>286</v>
      </c>
      <c r="F73" s="397" t="s">
        <v>33</v>
      </c>
      <c r="G73" s="1218" t="s">
        <v>34</v>
      </c>
      <c r="H73" s="1213"/>
      <c r="I73" s="1213"/>
      <c r="J73" s="1219"/>
      <c r="K73" s="398" t="s">
        <v>35</v>
      </c>
      <c r="L73" s="339"/>
      <c r="M73" s="339"/>
      <c r="N73" s="339"/>
      <c r="O73" s="339"/>
      <c r="P73" s="339"/>
      <c r="Q73" s="339"/>
      <c r="R73" s="339"/>
      <c r="S73" s="339"/>
      <c r="T73" s="339"/>
      <c r="U73" s="339"/>
      <c r="V73" s="339"/>
      <c r="W73" s="339"/>
      <c r="X73" s="1100" t="s">
        <v>279</v>
      </c>
      <c r="Y73" s="1101"/>
      <c r="Z73" s="1101"/>
      <c r="AA73" s="1102"/>
    </row>
    <row r="74" spans="1:28" ht="12.9" customHeight="1" thickBot="1" x14ac:dyDescent="0.25">
      <c r="A74" s="1215"/>
      <c r="B74" s="1216"/>
      <c r="C74" s="1217"/>
      <c r="D74" s="399" t="s">
        <v>319</v>
      </c>
      <c r="E74" s="400" t="s">
        <v>301</v>
      </c>
      <c r="F74" s="401" t="s">
        <v>302</v>
      </c>
      <c r="G74" s="1216"/>
      <c r="H74" s="1216"/>
      <c r="I74" s="1216"/>
      <c r="J74" s="1220"/>
      <c r="K74" s="402"/>
      <c r="L74" s="344"/>
      <c r="M74" s="1115" t="s">
        <v>313</v>
      </c>
      <c r="N74" s="1116"/>
      <c r="O74" s="1115" t="s">
        <v>256</v>
      </c>
      <c r="P74" s="1115"/>
      <c r="Q74" s="1115" t="s">
        <v>257</v>
      </c>
      <c r="R74" s="1115"/>
      <c r="S74" s="345"/>
      <c r="T74" s="345"/>
      <c r="U74" s="345"/>
      <c r="V74" s="345"/>
      <c r="W74" s="345"/>
      <c r="X74" s="346" t="s">
        <v>280</v>
      </c>
      <c r="Y74" s="117"/>
      <c r="Z74" s="347" t="s">
        <v>36</v>
      </c>
      <c r="AA74" s="348">
        <f>+U80*Y74/100</f>
        <v>0</v>
      </c>
    </row>
    <row r="75" spans="1:28" ht="12.9" customHeight="1" thickBot="1" x14ac:dyDescent="0.25">
      <c r="A75" s="1215"/>
      <c r="B75" s="1216"/>
      <c r="C75" s="1217"/>
      <c r="D75" s="481"/>
      <c r="E75" s="400" t="s">
        <v>224</v>
      </c>
      <c r="F75" s="401" t="s">
        <v>225</v>
      </c>
      <c r="G75" s="1216"/>
      <c r="H75" s="1216"/>
      <c r="I75" s="1216"/>
      <c r="J75" s="1220"/>
      <c r="K75" s="403" t="s">
        <v>37</v>
      </c>
      <c r="L75" s="1126"/>
      <c r="M75" s="1126"/>
      <c r="N75" s="350" t="s">
        <v>38</v>
      </c>
      <c r="O75" s="118">
        <v>80</v>
      </c>
      <c r="P75" s="350" t="s">
        <v>328</v>
      </c>
      <c r="Q75" s="1127">
        <f>L75*O75/100</f>
        <v>0</v>
      </c>
      <c r="R75" s="1128"/>
      <c r="S75" s="1175" t="s">
        <v>39</v>
      </c>
      <c r="T75" s="1234"/>
      <c r="U75" s="480">
        <f>IF(AND(ISBLANK(O77:O80),ISBLANK(T77:T79)),"",7-(COUNTBLANK(O77:O80)+COUNTBLANK(T77:T79)))</f>
        <v>0</v>
      </c>
      <c r="V75" s="351" t="s">
        <v>40</v>
      </c>
      <c r="W75" s="352"/>
      <c r="X75" s="346" t="s">
        <v>426</v>
      </c>
      <c r="Y75" s="117"/>
      <c r="Z75" s="347" t="s">
        <v>36</v>
      </c>
      <c r="AA75" s="348">
        <f>+U80*Y75/100</f>
        <v>0</v>
      </c>
    </row>
    <row r="76" spans="1:28" ht="20.100000000000001" customHeight="1" thickBot="1" x14ac:dyDescent="0.25">
      <c r="A76" s="1221" t="s">
        <v>226</v>
      </c>
      <c r="B76" s="1222"/>
      <c r="C76" s="1223"/>
      <c r="D76" s="463">
        <f>U80</f>
        <v>0</v>
      </c>
      <c r="E76" s="464" t="e">
        <f>IF(D76="",0,D76/S80)</f>
        <v>#DIV/0!</v>
      </c>
      <c r="F76" s="834"/>
      <c r="G76" s="465"/>
      <c r="H76" s="465"/>
      <c r="I76" s="465"/>
      <c r="J76" s="466"/>
      <c r="K76" s="398" t="s">
        <v>258</v>
      </c>
      <c r="L76" s="453" t="s">
        <v>258</v>
      </c>
      <c r="M76" s="1113" t="s">
        <v>314</v>
      </c>
      <c r="N76" s="1114"/>
      <c r="O76" s="489" t="s">
        <v>41</v>
      </c>
      <c r="P76" s="1113" t="s">
        <v>285</v>
      </c>
      <c r="Q76" s="1176"/>
      <c r="R76" s="491" t="s">
        <v>42</v>
      </c>
      <c r="S76" s="490" t="s">
        <v>271</v>
      </c>
      <c r="T76" s="487" t="s">
        <v>41</v>
      </c>
      <c r="U76" s="1113" t="s">
        <v>285</v>
      </c>
      <c r="V76" s="1211"/>
      <c r="W76" s="345"/>
      <c r="X76" s="358" t="s">
        <v>281</v>
      </c>
      <c r="Y76" s="119"/>
      <c r="Z76" s="359" t="s">
        <v>48</v>
      </c>
      <c r="AA76" s="348">
        <f>+U80*Y76/100</f>
        <v>0</v>
      </c>
    </row>
    <row r="77" spans="1:28" ht="20.100000000000001" customHeight="1" thickBot="1" x14ac:dyDescent="0.25">
      <c r="A77" s="404"/>
      <c r="B77" s="1149" t="s">
        <v>289</v>
      </c>
      <c r="C77" s="1142"/>
      <c r="D77" s="461"/>
      <c r="E77" s="354">
        <f>IF(D77=0,0,D77/S80)</f>
        <v>0</v>
      </c>
      <c r="F77" s="835" t="str">
        <f>IF($D$76=0,"",D77/$D$76*100)</f>
        <v/>
      </c>
      <c r="G77" s="1199"/>
      <c r="H77" s="1199"/>
      <c r="I77" s="1199"/>
      <c r="J77" s="1200"/>
      <c r="K77" s="402" t="s">
        <v>259</v>
      </c>
      <c r="L77" s="483"/>
      <c r="M77" s="1201"/>
      <c r="N77" s="1202"/>
      <c r="O77" s="484"/>
      <c r="P77" s="1203">
        <f>+O77*M77</f>
        <v>0</v>
      </c>
      <c r="Q77" s="1204"/>
      <c r="R77" s="492"/>
      <c r="S77" s="485"/>
      <c r="T77" s="486"/>
      <c r="U77" s="1203">
        <f>+T77*S77</f>
        <v>0</v>
      </c>
      <c r="V77" s="1205"/>
      <c r="W77" s="345"/>
      <c r="X77" s="1206" t="s">
        <v>282</v>
      </c>
      <c r="Y77" s="1207"/>
      <c r="Z77" s="1208"/>
      <c r="AA77" s="363">
        <f>+AA76+AA75+AA74</f>
        <v>0</v>
      </c>
    </row>
    <row r="78" spans="1:28" ht="20.100000000000001" customHeight="1" thickBot="1" x14ac:dyDescent="0.25">
      <c r="A78" s="404"/>
      <c r="B78" s="1138" t="s">
        <v>228</v>
      </c>
      <c r="C78" s="1137"/>
      <c r="D78" s="353">
        <f>AA85</f>
        <v>0</v>
      </c>
      <c r="E78" s="361">
        <f>IF(D78=0,0,D78/S80)</f>
        <v>0</v>
      </c>
      <c r="F78" s="836" t="str">
        <f t="shared" ref="F78:F94" si="14">IF($D$76=0,"",D78/$D$76*100)</f>
        <v/>
      </c>
      <c r="G78" s="832" t="s">
        <v>252</v>
      </c>
      <c r="H78" s="364"/>
      <c r="I78" s="364"/>
      <c r="J78" s="364"/>
      <c r="K78" s="402" t="s">
        <v>260</v>
      </c>
      <c r="L78" s="123"/>
      <c r="M78" s="1209"/>
      <c r="N78" s="1210"/>
      <c r="O78" s="447"/>
      <c r="P78" s="1188">
        <f>+O78*M78</f>
        <v>0</v>
      </c>
      <c r="Q78" s="1189"/>
      <c r="R78" s="493"/>
      <c r="S78" s="449"/>
      <c r="T78" s="450"/>
      <c r="U78" s="1188">
        <f>+T78*S78</f>
        <v>0</v>
      </c>
      <c r="V78" s="1198"/>
      <c r="W78" s="345"/>
      <c r="X78" s="1117" t="s">
        <v>423</v>
      </c>
      <c r="Y78" s="1118"/>
      <c r="Z78" s="124"/>
      <c r="AA78" s="365">
        <f>+S80*Z78</f>
        <v>0</v>
      </c>
    </row>
    <row r="79" spans="1:28" ht="20.100000000000001" customHeight="1" thickBot="1" x14ac:dyDescent="0.25">
      <c r="A79" s="404"/>
      <c r="B79" s="1138" t="s">
        <v>14</v>
      </c>
      <c r="C79" s="1137"/>
      <c r="D79" s="353">
        <f>AA94</f>
        <v>0</v>
      </c>
      <c r="E79" s="361">
        <f>IF(D79=0,0,D79/S80)</f>
        <v>0</v>
      </c>
      <c r="F79" s="836" t="str">
        <f t="shared" si="14"/>
        <v/>
      </c>
      <c r="G79" s="832" t="s">
        <v>252</v>
      </c>
      <c r="H79" s="364"/>
      <c r="I79" s="364"/>
      <c r="J79" s="364"/>
      <c r="K79" s="402" t="s">
        <v>306</v>
      </c>
      <c r="L79" s="123"/>
      <c r="M79" s="1209"/>
      <c r="N79" s="1210"/>
      <c r="O79" s="447"/>
      <c r="P79" s="1188">
        <f>+O79*M79</f>
        <v>0</v>
      </c>
      <c r="Q79" s="1189"/>
      <c r="R79" s="497"/>
      <c r="S79" s="498"/>
      <c r="T79" s="499"/>
      <c r="U79" s="1190">
        <f>+T79*S79</f>
        <v>0</v>
      </c>
      <c r="V79" s="1191"/>
      <c r="W79" s="345"/>
      <c r="X79" s="1124" t="s">
        <v>424</v>
      </c>
      <c r="Y79" s="1125"/>
      <c r="Z79" s="125"/>
      <c r="AA79" s="366">
        <f>IF(Z79="",0,Z79*S80)</f>
        <v>0</v>
      </c>
    </row>
    <row r="80" spans="1:28" ht="20.100000000000001" customHeight="1" thickTop="1" thickBot="1" x14ac:dyDescent="0.25">
      <c r="A80" s="404"/>
      <c r="B80" s="1138" t="s">
        <v>229</v>
      </c>
      <c r="C80" s="1137"/>
      <c r="D80" s="121"/>
      <c r="E80" s="361">
        <f>IF(D80="",0,D80/S80)</f>
        <v>0</v>
      </c>
      <c r="F80" s="836" t="str">
        <f t="shared" si="14"/>
        <v/>
      </c>
      <c r="G80" s="1184"/>
      <c r="H80" s="1184"/>
      <c r="I80" s="1184"/>
      <c r="J80" s="1185"/>
      <c r="K80" s="403" t="s">
        <v>262</v>
      </c>
      <c r="L80" s="126"/>
      <c r="M80" s="1192"/>
      <c r="N80" s="1193"/>
      <c r="O80" s="448"/>
      <c r="P80" s="1194">
        <f>+O80*M80</f>
        <v>0</v>
      </c>
      <c r="Q80" s="1195"/>
      <c r="R80" s="494" t="s">
        <v>330</v>
      </c>
      <c r="S80" s="495">
        <f>SUM(M77:N80,S77:S79)</f>
        <v>0</v>
      </c>
      <c r="T80" s="496">
        <f>IF(ISERR($U80/$S80),0,TRUNC($U80/$S80))</f>
        <v>0</v>
      </c>
      <c r="U80" s="1196">
        <f>SUM(P77:Q80,U77:V79)</f>
        <v>0</v>
      </c>
      <c r="V80" s="1197"/>
      <c r="W80" s="345"/>
      <c r="X80" s="345"/>
      <c r="Y80" s="345"/>
      <c r="Z80" s="345"/>
      <c r="AA80" s="415">
        <f>SUM(AA77:AA79)</f>
        <v>0</v>
      </c>
    </row>
    <row r="81" spans="1:27" ht="20.100000000000001" customHeight="1" thickBot="1" x14ac:dyDescent="0.25">
      <c r="A81" s="405" t="s">
        <v>230</v>
      </c>
      <c r="B81" s="1138" t="s">
        <v>231</v>
      </c>
      <c r="C81" s="1137"/>
      <c r="D81" s="353">
        <f>AA104</f>
        <v>0</v>
      </c>
      <c r="E81" s="361">
        <f>IF(D81=0,0,D81/S80)</f>
        <v>0</v>
      </c>
      <c r="F81" s="836" t="str">
        <f t="shared" si="14"/>
        <v/>
      </c>
      <c r="G81" s="832" t="s">
        <v>252</v>
      </c>
      <c r="H81" s="364"/>
      <c r="I81" s="364"/>
      <c r="J81" s="364"/>
      <c r="K81" s="1181" t="s">
        <v>307</v>
      </c>
      <c r="L81" s="1175" t="s">
        <v>283</v>
      </c>
      <c r="M81" s="1176"/>
      <c r="N81" s="1103" t="s">
        <v>309</v>
      </c>
      <c r="O81" s="1103"/>
      <c r="P81" s="504" t="s">
        <v>323</v>
      </c>
      <c r="Q81" s="489" t="s">
        <v>315</v>
      </c>
      <c r="R81" s="506" t="s">
        <v>316</v>
      </c>
      <c r="S81" s="505" t="s">
        <v>324</v>
      </c>
      <c r="T81" s="1175" t="s">
        <v>276</v>
      </c>
      <c r="U81" s="1176"/>
      <c r="V81" s="1103" t="s">
        <v>309</v>
      </c>
      <c r="W81" s="1103"/>
      <c r="X81" s="504" t="s">
        <v>323</v>
      </c>
      <c r="Y81" s="489" t="s">
        <v>315</v>
      </c>
      <c r="Z81" s="506" t="s">
        <v>316</v>
      </c>
      <c r="AA81" s="507" t="s">
        <v>324</v>
      </c>
    </row>
    <row r="82" spans="1:27" ht="20.100000000000001" customHeight="1" x14ac:dyDescent="0.2">
      <c r="A82" s="405"/>
      <c r="B82" s="1138" t="s">
        <v>15</v>
      </c>
      <c r="C82" s="1137"/>
      <c r="D82" s="122"/>
      <c r="E82" s="361">
        <f>IF(D82="",0,D82/S80)</f>
        <v>0</v>
      </c>
      <c r="F82" s="836" t="str">
        <f t="shared" si="14"/>
        <v/>
      </c>
      <c r="G82" s="1228"/>
      <c r="H82" s="1184"/>
      <c r="I82" s="1184"/>
      <c r="J82" s="1185"/>
      <c r="K82" s="1182"/>
      <c r="L82" s="1150"/>
      <c r="M82" s="1151"/>
      <c r="N82" s="769"/>
      <c r="O82" s="429"/>
      <c r="P82" s="970"/>
      <c r="Q82" s="129"/>
      <c r="R82" s="456">
        <f t="shared" ref="R82:R94" si="15">O82</f>
        <v>0</v>
      </c>
      <c r="S82" s="502">
        <f>ROUNDDOWN(IF(Q82="",0,P82/Q82*N82)*1.08,0)</f>
        <v>0</v>
      </c>
      <c r="T82" s="1150"/>
      <c r="U82" s="1151"/>
      <c r="V82" s="432"/>
      <c r="W82" s="429" t="s">
        <v>327</v>
      </c>
      <c r="X82" s="165"/>
      <c r="Y82" s="130"/>
      <c r="Z82" s="503" t="str">
        <f>W82</f>
        <v/>
      </c>
      <c r="AA82" s="452">
        <f>ROUNDDOWN(IF(Y82="",0,X82/Y82*V82)*1.08,0)</f>
        <v>0</v>
      </c>
    </row>
    <row r="83" spans="1:27" ht="20.100000000000001" customHeight="1" x14ac:dyDescent="0.2">
      <c r="A83" s="405"/>
      <c r="B83" s="1138" t="s">
        <v>232</v>
      </c>
      <c r="C83" s="1137"/>
      <c r="D83" s="122"/>
      <c r="E83" s="361">
        <f>IF(D83="",0,D83/S80)</f>
        <v>0</v>
      </c>
      <c r="F83" s="836" t="str">
        <f t="shared" si="14"/>
        <v/>
      </c>
      <c r="G83" s="1184"/>
      <c r="H83" s="1184"/>
      <c r="I83" s="1184"/>
      <c r="J83" s="1185"/>
      <c r="K83" s="1182"/>
      <c r="L83" s="1110"/>
      <c r="M83" s="1180"/>
      <c r="N83" s="770"/>
      <c r="O83" s="426"/>
      <c r="P83" s="971"/>
      <c r="Q83" s="758"/>
      <c r="R83" s="454">
        <f t="shared" si="15"/>
        <v>0</v>
      </c>
      <c r="S83" s="500">
        <f>ROUNDDOWN(IF(Q83="",0,P83/Q83*N83)*1.08,0)</f>
        <v>0</v>
      </c>
      <c r="T83" s="1110"/>
      <c r="U83" s="1180"/>
      <c r="V83" s="428"/>
      <c r="W83" s="426" t="s">
        <v>327</v>
      </c>
      <c r="X83" s="162"/>
      <c r="Y83" s="120"/>
      <c r="Z83" s="457" t="str">
        <f>W83</f>
        <v/>
      </c>
      <c r="AA83" s="348">
        <f>ROUNDDOWN(IF(Y83="",0,X83/Y83*V83)*1.08,0)</f>
        <v>0</v>
      </c>
    </row>
    <row r="84" spans="1:27" ht="20.100000000000001" customHeight="1" thickBot="1" x14ac:dyDescent="0.25">
      <c r="A84" s="405"/>
      <c r="B84" s="1144" t="s">
        <v>233</v>
      </c>
      <c r="C84" s="370" t="s">
        <v>234</v>
      </c>
      <c r="D84" s="371"/>
      <c r="E84" s="361">
        <f>IF(D84="",0,D84/S80)</f>
        <v>0</v>
      </c>
      <c r="F84" s="836" t="str">
        <f t="shared" si="14"/>
        <v/>
      </c>
      <c r="G84" s="364"/>
      <c r="H84" s="364"/>
      <c r="I84" s="364"/>
      <c r="J84" s="364"/>
      <c r="K84" s="1182"/>
      <c r="L84" s="1110"/>
      <c r="M84" s="1180"/>
      <c r="N84" s="428"/>
      <c r="O84" s="426"/>
      <c r="P84" s="971"/>
      <c r="Q84" s="758"/>
      <c r="R84" s="454">
        <f t="shared" si="15"/>
        <v>0</v>
      </c>
      <c r="S84" s="500">
        <f t="shared" ref="S84:S94" si="16">ROUNDDOWN(IF(Q84="",0,P84/Q84*N84)*1.08,0)</f>
        <v>0</v>
      </c>
      <c r="T84" s="1110"/>
      <c r="U84" s="1180"/>
      <c r="V84" s="433"/>
      <c r="W84" s="427" t="s">
        <v>327</v>
      </c>
      <c r="X84" s="163"/>
      <c r="Y84" s="161"/>
      <c r="Z84" s="458" t="str">
        <f>W84</f>
        <v/>
      </c>
      <c r="AA84" s="451">
        <f>ROUNDDOWN(IF(Y84="",0,X84/Y84*V84)*1.08,0)</f>
        <v>0</v>
      </c>
    </row>
    <row r="85" spans="1:27" ht="20.100000000000001" customHeight="1" thickTop="1" thickBot="1" x14ac:dyDescent="0.25">
      <c r="A85" s="405" t="s">
        <v>235</v>
      </c>
      <c r="B85" s="1145"/>
      <c r="C85" s="370" t="s">
        <v>236</v>
      </c>
      <c r="D85" s="371"/>
      <c r="E85" s="361">
        <f>IF(D85="",0,D85/S80)</f>
        <v>0</v>
      </c>
      <c r="F85" s="836" t="str">
        <f t="shared" si="14"/>
        <v/>
      </c>
      <c r="G85" s="364"/>
      <c r="H85" s="364"/>
      <c r="I85" s="364"/>
      <c r="J85" s="364"/>
      <c r="K85" s="1183"/>
      <c r="L85" s="1163"/>
      <c r="M85" s="1256"/>
      <c r="N85" s="431"/>
      <c r="O85" s="423"/>
      <c r="P85" s="972"/>
      <c r="Q85" s="760"/>
      <c r="R85" s="455">
        <f t="shared" si="15"/>
        <v>0</v>
      </c>
      <c r="S85" s="501">
        <f t="shared" si="16"/>
        <v>0</v>
      </c>
      <c r="T85" s="1104" t="s">
        <v>278</v>
      </c>
      <c r="U85" s="1105"/>
      <c r="V85" s="1106"/>
      <c r="W85" s="1106"/>
      <c r="X85" s="1106"/>
      <c r="Y85" s="1106"/>
      <c r="Z85" s="1107"/>
      <c r="AA85" s="394">
        <f>SUM(AA82:AA84,S82:S85)</f>
        <v>0</v>
      </c>
    </row>
    <row r="86" spans="1:27" ht="20.100000000000001" customHeight="1" x14ac:dyDescent="0.2">
      <c r="A86" s="405"/>
      <c r="B86" s="1146"/>
      <c r="C86" s="374" t="s">
        <v>237</v>
      </c>
      <c r="D86" s="371"/>
      <c r="E86" s="361">
        <f>IF(D86="",0,D86/S80)</f>
        <v>0</v>
      </c>
      <c r="F86" s="836" t="str">
        <f t="shared" si="14"/>
        <v/>
      </c>
      <c r="G86" s="364"/>
      <c r="H86" s="364"/>
      <c r="I86" s="364"/>
      <c r="J86" s="364"/>
      <c r="K86" s="398"/>
      <c r="L86" s="1121"/>
      <c r="M86" s="1122"/>
      <c r="N86" s="428"/>
      <c r="O86" s="426"/>
      <c r="P86" s="971"/>
      <c r="Q86" s="758"/>
      <c r="R86" s="456">
        <f t="shared" si="15"/>
        <v>0</v>
      </c>
      <c r="S86" s="502">
        <f t="shared" si="16"/>
        <v>0</v>
      </c>
      <c r="T86" s="1150"/>
      <c r="U86" s="1151"/>
      <c r="V86" s="424"/>
      <c r="W86" s="429"/>
      <c r="X86" s="162"/>
      <c r="Y86" s="120"/>
      <c r="Z86" s="459">
        <f t="shared" ref="Z86:Z93" si="17">W86</f>
        <v>0</v>
      </c>
      <c r="AA86" s="452">
        <f t="shared" ref="AA86:AA93" si="18">ROUNDDOWN(IF(Y86="",0,X86/Y86*V86)*1.08,0)</f>
        <v>0</v>
      </c>
    </row>
    <row r="87" spans="1:27" ht="20.100000000000001" customHeight="1" x14ac:dyDescent="0.2">
      <c r="A87" s="405"/>
      <c r="B87" s="1177" t="s">
        <v>318</v>
      </c>
      <c r="C87" s="1137"/>
      <c r="D87" s="371"/>
      <c r="E87" s="361">
        <f>IF(D87="",0,D87/S80)</f>
        <v>0</v>
      </c>
      <c r="F87" s="836" t="str">
        <f t="shared" si="14"/>
        <v/>
      </c>
      <c r="G87" s="364"/>
      <c r="H87" s="364"/>
      <c r="I87" s="364"/>
      <c r="J87" s="364"/>
      <c r="K87" s="402" t="s">
        <v>264</v>
      </c>
      <c r="L87" s="1121"/>
      <c r="M87" s="1122"/>
      <c r="N87" s="428"/>
      <c r="O87" s="429"/>
      <c r="P87" s="158"/>
      <c r="Q87" s="127"/>
      <c r="R87" s="456">
        <f t="shared" si="15"/>
        <v>0</v>
      </c>
      <c r="S87" s="500">
        <f t="shared" si="16"/>
        <v>0</v>
      </c>
      <c r="T87" s="1121"/>
      <c r="U87" s="1123"/>
      <c r="V87" s="424"/>
      <c r="W87" s="429"/>
      <c r="X87" s="162"/>
      <c r="Y87" s="120"/>
      <c r="Z87" s="459">
        <f t="shared" si="17"/>
        <v>0</v>
      </c>
      <c r="AA87" s="348">
        <f t="shared" si="18"/>
        <v>0</v>
      </c>
    </row>
    <row r="88" spans="1:27" ht="20.100000000000001" customHeight="1" x14ac:dyDescent="0.2">
      <c r="A88" s="405"/>
      <c r="B88" s="1138" t="s">
        <v>43</v>
      </c>
      <c r="C88" s="1137"/>
      <c r="D88" s="371"/>
      <c r="E88" s="361">
        <f>IF(D88="",0,D88/S80)</f>
        <v>0</v>
      </c>
      <c r="F88" s="836" t="str">
        <f t="shared" si="14"/>
        <v/>
      </c>
      <c r="G88" s="364"/>
      <c r="H88" s="364"/>
      <c r="I88" s="364"/>
      <c r="J88" s="364"/>
      <c r="K88" s="402"/>
      <c r="L88" s="1121"/>
      <c r="M88" s="1123"/>
      <c r="N88" s="432"/>
      <c r="O88" s="429"/>
      <c r="P88" s="761"/>
      <c r="Q88" s="762"/>
      <c r="R88" s="454">
        <f t="shared" si="15"/>
        <v>0</v>
      </c>
      <c r="S88" s="500">
        <f t="shared" si="16"/>
        <v>0</v>
      </c>
      <c r="T88" s="1121"/>
      <c r="U88" s="1123"/>
      <c r="V88" s="424"/>
      <c r="W88" s="429"/>
      <c r="X88" s="162"/>
      <c r="Y88" s="120"/>
      <c r="Z88" s="459">
        <f t="shared" si="17"/>
        <v>0</v>
      </c>
      <c r="AA88" s="348">
        <f t="shared" si="18"/>
        <v>0</v>
      </c>
    </row>
    <row r="89" spans="1:27" ht="20.100000000000001" customHeight="1" x14ac:dyDescent="0.2">
      <c r="A89" s="405" t="s">
        <v>238</v>
      </c>
      <c r="B89" s="1138" t="s">
        <v>1</v>
      </c>
      <c r="C89" s="1137"/>
      <c r="D89" s="765"/>
      <c r="E89" s="768">
        <f>IF(D89="",0,D89/S80)</f>
        <v>0</v>
      </c>
      <c r="F89" s="844" t="str">
        <f t="shared" si="14"/>
        <v/>
      </c>
      <c r="G89" s="1154"/>
      <c r="H89" s="1155"/>
      <c r="I89" s="1155"/>
      <c r="J89" s="1156"/>
      <c r="K89" s="402" t="s">
        <v>265</v>
      </c>
      <c r="L89" s="1121"/>
      <c r="M89" s="1122"/>
      <c r="N89" s="428"/>
      <c r="O89" s="426"/>
      <c r="P89" s="763"/>
      <c r="Q89" s="764"/>
      <c r="R89" s="454">
        <f t="shared" si="15"/>
        <v>0</v>
      </c>
      <c r="S89" s="500">
        <f t="shared" si="16"/>
        <v>0</v>
      </c>
      <c r="T89" s="1121"/>
      <c r="U89" s="1123"/>
      <c r="V89" s="428"/>
      <c r="W89" s="429" t="s">
        <v>327</v>
      </c>
      <c r="X89" s="162"/>
      <c r="Y89" s="120"/>
      <c r="Z89" s="459" t="str">
        <f t="shared" si="17"/>
        <v/>
      </c>
      <c r="AA89" s="348">
        <f t="shared" si="18"/>
        <v>0</v>
      </c>
    </row>
    <row r="90" spans="1:27" ht="20.100000000000001" customHeight="1" x14ac:dyDescent="0.2">
      <c r="A90" s="404"/>
      <c r="B90" s="1144" t="s">
        <v>239</v>
      </c>
      <c r="C90" s="375" t="s">
        <v>297</v>
      </c>
      <c r="D90" s="767">
        <f>AA77</f>
        <v>0</v>
      </c>
      <c r="E90" s="768">
        <f>IF(D90=0,0,D90/S80)</f>
        <v>0</v>
      </c>
      <c r="F90" s="844" t="str">
        <f t="shared" si="14"/>
        <v/>
      </c>
      <c r="G90" s="1154" t="s">
        <v>252</v>
      </c>
      <c r="H90" s="1155"/>
      <c r="I90" s="1155"/>
      <c r="J90" s="1156"/>
      <c r="K90" s="402"/>
      <c r="L90" s="1121"/>
      <c r="M90" s="1123"/>
      <c r="N90" s="428"/>
      <c r="O90" s="429"/>
      <c r="P90" s="162"/>
      <c r="Q90" s="120"/>
      <c r="R90" s="456">
        <f t="shared" si="15"/>
        <v>0</v>
      </c>
      <c r="S90" s="500">
        <f t="shared" si="16"/>
        <v>0</v>
      </c>
      <c r="T90" s="1121"/>
      <c r="U90" s="1123"/>
      <c r="V90" s="428"/>
      <c r="W90" s="429" t="s">
        <v>327</v>
      </c>
      <c r="X90" s="162"/>
      <c r="Y90" s="120"/>
      <c r="Z90" s="459" t="str">
        <f t="shared" si="17"/>
        <v/>
      </c>
      <c r="AA90" s="348">
        <f t="shared" si="18"/>
        <v>0</v>
      </c>
    </row>
    <row r="91" spans="1:27" ht="20.100000000000001" customHeight="1" x14ac:dyDescent="0.2">
      <c r="A91" s="404"/>
      <c r="B91" s="1145"/>
      <c r="C91" s="375" t="s">
        <v>241</v>
      </c>
      <c r="D91" s="767">
        <f>AA78</f>
        <v>0</v>
      </c>
      <c r="E91" s="768">
        <f>IF(D91=0,0,D91/S80)</f>
        <v>0</v>
      </c>
      <c r="F91" s="844" t="str">
        <f t="shared" si="14"/>
        <v/>
      </c>
      <c r="G91" s="1154" t="s">
        <v>252</v>
      </c>
      <c r="H91" s="1155"/>
      <c r="I91" s="1155"/>
      <c r="J91" s="1156"/>
      <c r="K91" s="402" t="s">
        <v>238</v>
      </c>
      <c r="L91" s="1121"/>
      <c r="M91" s="1122"/>
      <c r="N91" s="428"/>
      <c r="O91" s="426"/>
      <c r="P91" s="158"/>
      <c r="Q91" s="127"/>
      <c r="R91" s="454">
        <f t="shared" si="15"/>
        <v>0</v>
      </c>
      <c r="S91" s="500">
        <f t="shared" si="16"/>
        <v>0</v>
      </c>
      <c r="T91" s="1121"/>
      <c r="U91" s="1123"/>
      <c r="V91" s="428"/>
      <c r="W91" s="429" t="s">
        <v>327</v>
      </c>
      <c r="X91" s="162"/>
      <c r="Y91" s="120"/>
      <c r="Z91" s="459" t="str">
        <f t="shared" si="17"/>
        <v/>
      </c>
      <c r="AA91" s="348">
        <f t="shared" si="18"/>
        <v>0</v>
      </c>
    </row>
    <row r="92" spans="1:27" ht="20.100000000000001" customHeight="1" x14ac:dyDescent="0.2">
      <c r="A92" s="404"/>
      <c r="B92" s="1146"/>
      <c r="C92" s="376" t="s">
        <v>298</v>
      </c>
      <c r="D92" s="353">
        <f>AA79</f>
        <v>0</v>
      </c>
      <c r="E92" s="361">
        <f>IF(D92=0,0,D92/S80)</f>
        <v>0</v>
      </c>
      <c r="F92" s="836" t="str">
        <f t="shared" si="14"/>
        <v/>
      </c>
      <c r="G92" s="832"/>
      <c r="H92" s="364"/>
      <c r="I92" s="364"/>
      <c r="J92" s="364"/>
      <c r="K92" s="402"/>
      <c r="L92" s="1121"/>
      <c r="M92" s="1122"/>
      <c r="N92" s="428"/>
      <c r="O92" s="426"/>
      <c r="P92" s="158"/>
      <c r="Q92" s="127"/>
      <c r="R92" s="454">
        <f t="shared" si="15"/>
        <v>0</v>
      </c>
      <c r="S92" s="500">
        <f t="shared" si="16"/>
        <v>0</v>
      </c>
      <c r="T92" s="1121"/>
      <c r="U92" s="1123"/>
      <c r="V92" s="428"/>
      <c r="W92" s="429" t="s">
        <v>327</v>
      </c>
      <c r="X92" s="162"/>
      <c r="Y92" s="120"/>
      <c r="Z92" s="459" t="str">
        <f t="shared" si="17"/>
        <v/>
      </c>
      <c r="AA92" s="348">
        <f t="shared" si="18"/>
        <v>0</v>
      </c>
    </row>
    <row r="93" spans="1:27" ht="20.100000000000001" customHeight="1" thickBot="1" x14ac:dyDescent="0.25">
      <c r="A93" s="482"/>
      <c r="B93" s="1147" t="s">
        <v>243</v>
      </c>
      <c r="C93" s="1148"/>
      <c r="D93" s="475">
        <f>SUM(D77:D92)</f>
        <v>0</v>
      </c>
      <c r="E93" s="476">
        <f>IF(D93=0,0,D93/S80)</f>
        <v>0</v>
      </c>
      <c r="F93" s="837" t="str">
        <f t="shared" si="14"/>
        <v/>
      </c>
      <c r="G93" s="833"/>
      <c r="H93" s="478"/>
      <c r="I93" s="478"/>
      <c r="J93" s="479"/>
      <c r="K93" s="402"/>
      <c r="L93" s="1121"/>
      <c r="M93" s="1122"/>
      <c r="N93" s="428"/>
      <c r="O93" s="426"/>
      <c r="P93" s="158"/>
      <c r="Q93" s="127"/>
      <c r="R93" s="454">
        <f t="shared" si="15"/>
        <v>0</v>
      </c>
      <c r="S93" s="500">
        <f t="shared" si="16"/>
        <v>0</v>
      </c>
      <c r="T93" s="1168"/>
      <c r="U93" s="1169"/>
      <c r="V93" s="433"/>
      <c r="W93" s="429" t="s">
        <v>327</v>
      </c>
      <c r="X93" s="163"/>
      <c r="Y93" s="161"/>
      <c r="Z93" s="459" t="str">
        <f t="shared" si="17"/>
        <v/>
      </c>
      <c r="AA93" s="451">
        <f t="shared" si="18"/>
        <v>0</v>
      </c>
    </row>
    <row r="94" spans="1:27" ht="20.100000000000001" customHeight="1" thickTop="1" thickBot="1" x14ac:dyDescent="0.25">
      <c r="A94" s="1170" t="s">
        <v>244</v>
      </c>
      <c r="B94" s="1171"/>
      <c r="C94" s="1172"/>
      <c r="D94" s="468">
        <f>D76-D93</f>
        <v>0</v>
      </c>
      <c r="E94" s="469" t="e">
        <f>IF(D94="",0,D94/S80)</f>
        <v>#DIV/0!</v>
      </c>
      <c r="F94" s="838" t="str">
        <f t="shared" si="14"/>
        <v/>
      </c>
      <c r="G94" s="799" t="s">
        <v>293</v>
      </c>
      <c r="H94" s="471" t="e">
        <f>E94/E76*100</f>
        <v>#DIV/0!</v>
      </c>
      <c r="I94" s="472" t="s">
        <v>321</v>
      </c>
      <c r="J94" s="473"/>
      <c r="K94" s="402"/>
      <c r="L94" s="1173"/>
      <c r="M94" s="1174"/>
      <c r="N94" s="431"/>
      <c r="O94" s="423"/>
      <c r="P94" s="159"/>
      <c r="Q94" s="128"/>
      <c r="R94" s="455">
        <f t="shared" si="15"/>
        <v>0</v>
      </c>
      <c r="S94" s="501">
        <f t="shared" si="16"/>
        <v>0</v>
      </c>
      <c r="T94" s="1104" t="s">
        <v>277</v>
      </c>
      <c r="U94" s="1105"/>
      <c r="V94" s="1106"/>
      <c r="W94" s="1106"/>
      <c r="X94" s="1106"/>
      <c r="Y94" s="1106"/>
      <c r="Z94" s="1107"/>
      <c r="AA94" s="377">
        <f>SUM(AA86:AA93,S86:S94)</f>
        <v>0</v>
      </c>
    </row>
    <row r="95" spans="1:27" ht="20.100000000000001" customHeight="1" thickBot="1" x14ac:dyDescent="0.25">
      <c r="A95" s="1141" t="s">
        <v>245</v>
      </c>
      <c r="B95" s="1143"/>
      <c r="C95" s="1142"/>
      <c r="D95" s="467"/>
      <c r="E95" s="354">
        <f>IF(D95="",0,D95/S80)</f>
        <v>0</v>
      </c>
      <c r="F95" s="1018"/>
      <c r="G95" s="357"/>
      <c r="H95" s="357"/>
      <c r="I95" s="357"/>
      <c r="J95" s="357"/>
      <c r="K95" s="338"/>
      <c r="L95" s="1175" t="s">
        <v>272</v>
      </c>
      <c r="M95" s="1176"/>
      <c r="N95" s="1103" t="s">
        <v>273</v>
      </c>
      <c r="O95" s="1103"/>
      <c r="P95" s="504" t="s">
        <v>323</v>
      </c>
      <c r="Q95" s="1229" t="s">
        <v>444</v>
      </c>
      <c r="R95" s="1230"/>
      <c r="S95" s="505" t="s">
        <v>324</v>
      </c>
      <c r="T95" s="1175" t="s">
        <v>276</v>
      </c>
      <c r="U95" s="1176"/>
      <c r="V95" s="1103" t="s">
        <v>273</v>
      </c>
      <c r="W95" s="1103"/>
      <c r="X95" s="504" t="s">
        <v>323</v>
      </c>
      <c r="Y95" s="1229" t="s">
        <v>443</v>
      </c>
      <c r="Z95" s="1230"/>
      <c r="AA95" s="507" t="s">
        <v>324</v>
      </c>
    </row>
    <row r="96" spans="1:27" ht="20.100000000000001" customHeight="1" x14ac:dyDescent="0.2">
      <c r="A96" s="1135" t="s">
        <v>44</v>
      </c>
      <c r="B96" s="1136"/>
      <c r="C96" s="1137"/>
      <c r="D96" s="371"/>
      <c r="E96" s="361">
        <f>IF(D96="",0,D96/S80)</f>
        <v>0</v>
      </c>
      <c r="F96" s="840"/>
      <c r="G96" s="364"/>
      <c r="H96" s="364"/>
      <c r="I96" s="364"/>
      <c r="J96" s="364"/>
      <c r="K96" s="343"/>
      <c r="L96" s="1110"/>
      <c r="M96" s="1112"/>
      <c r="N96" s="428"/>
      <c r="O96" s="426"/>
      <c r="P96" s="757"/>
      <c r="Q96" s="1231"/>
      <c r="R96" s="1232"/>
      <c r="S96" s="500">
        <f t="shared" ref="S96:S104" si="19">ROUNDDOWN(IF(Q96="",0,P96/Q96*N96)*1.08,0)</f>
        <v>0</v>
      </c>
      <c r="T96" s="1110"/>
      <c r="U96" s="1112"/>
      <c r="V96" s="769"/>
      <c r="W96" s="429"/>
      <c r="X96" s="165"/>
      <c r="Y96" s="1293"/>
      <c r="Z96" s="1294"/>
      <c r="AA96" s="348">
        <f t="shared" ref="AA96:AA103" si="20">ROUNDDOWN(IF(Y96="",0,X96/Y96*V96)*1.08,0)</f>
        <v>0</v>
      </c>
    </row>
    <row r="97" spans="1:28" ht="20.100000000000001" customHeight="1" x14ac:dyDescent="0.2">
      <c r="A97" s="1135" t="s">
        <v>246</v>
      </c>
      <c r="B97" s="1136"/>
      <c r="C97" s="1137"/>
      <c r="D97" s="371"/>
      <c r="E97" s="361">
        <f>IF(D97="",0,D97/S80)</f>
        <v>0</v>
      </c>
      <c r="F97" s="840"/>
      <c r="G97" s="364"/>
      <c r="H97" s="364"/>
      <c r="I97" s="364"/>
      <c r="J97" s="364"/>
      <c r="K97" s="343"/>
      <c r="L97" s="1110"/>
      <c r="M97" s="1112"/>
      <c r="N97" s="428"/>
      <c r="O97" s="426"/>
      <c r="P97" s="757"/>
      <c r="Q97" s="1119"/>
      <c r="R97" s="1120"/>
      <c r="S97" s="500">
        <f t="shared" si="19"/>
        <v>0</v>
      </c>
      <c r="T97" s="1110"/>
      <c r="U97" s="1112"/>
      <c r="V97" s="770"/>
      <c r="W97" s="429"/>
      <c r="X97" s="162"/>
      <c r="Y97" s="1295"/>
      <c r="Z97" s="1296"/>
      <c r="AA97" s="348">
        <f t="shared" si="20"/>
        <v>0</v>
      </c>
    </row>
    <row r="98" spans="1:28" ht="20.100000000000001" customHeight="1" x14ac:dyDescent="0.2">
      <c r="A98" s="404"/>
      <c r="B98" s="1138" t="s">
        <v>247</v>
      </c>
      <c r="C98" s="1137"/>
      <c r="D98" s="371"/>
      <c r="E98" s="361">
        <f>IF(D98="",0,D98/S80)</f>
        <v>0</v>
      </c>
      <c r="F98" s="840"/>
      <c r="G98" s="364"/>
      <c r="H98" s="364"/>
      <c r="I98" s="364"/>
      <c r="J98" s="364"/>
      <c r="K98" s="343"/>
      <c r="L98" s="1110"/>
      <c r="M98" s="1112"/>
      <c r="N98" s="428"/>
      <c r="O98" s="426"/>
      <c r="P98" s="158"/>
      <c r="Q98" s="1119"/>
      <c r="R98" s="1120"/>
      <c r="S98" s="500">
        <f t="shared" si="19"/>
        <v>0</v>
      </c>
      <c r="T98" s="1110"/>
      <c r="U98" s="1112"/>
      <c r="V98" s="770"/>
      <c r="W98" s="426"/>
      <c r="X98" s="162"/>
      <c r="Y98" s="1295"/>
      <c r="Z98" s="1296"/>
      <c r="AA98" s="348">
        <f t="shared" si="20"/>
        <v>0</v>
      </c>
    </row>
    <row r="99" spans="1:28" ht="20.100000000000001" customHeight="1" thickBot="1" x14ac:dyDescent="0.25">
      <c r="A99" s="523"/>
      <c r="B99" s="1133" t="s">
        <v>248</v>
      </c>
      <c r="C99" s="1134"/>
      <c r="D99" s="526"/>
      <c r="E99" s="527">
        <f>IF(D99="",0,D99/S80)</f>
        <v>0</v>
      </c>
      <c r="F99" s="841"/>
      <c r="G99" s="529"/>
      <c r="H99" s="529"/>
      <c r="I99" s="529"/>
      <c r="J99" s="530"/>
      <c r="K99" s="343" t="s">
        <v>266</v>
      </c>
      <c r="L99" s="1110"/>
      <c r="M99" s="1112"/>
      <c r="N99" s="769"/>
      <c r="O99" s="429"/>
      <c r="P99" s="165"/>
      <c r="Q99" s="1287"/>
      <c r="R99" s="1288"/>
      <c r="S99" s="500">
        <f t="shared" si="19"/>
        <v>0</v>
      </c>
      <c r="T99" s="1110"/>
      <c r="U99" s="1112"/>
      <c r="V99" s="770"/>
      <c r="W99" s="429"/>
      <c r="X99" s="162"/>
      <c r="Y99" s="1295"/>
      <c r="Z99" s="1296"/>
      <c r="AA99" s="348">
        <f t="shared" si="20"/>
        <v>0</v>
      </c>
    </row>
    <row r="100" spans="1:28" ht="20.100000000000001" customHeight="1" x14ac:dyDescent="0.2">
      <c r="A100" s="1100" t="s">
        <v>299</v>
      </c>
      <c r="B100" s="1101"/>
      <c r="C100" s="1255"/>
      <c r="D100" s="1149" t="s">
        <v>320</v>
      </c>
      <c r="E100" s="1143"/>
      <c r="F100" s="1143"/>
      <c r="G100" s="1143"/>
      <c r="H100" s="1142"/>
      <c r="I100" s="407" t="s">
        <v>45</v>
      </c>
      <c r="J100" s="525" t="s">
        <v>46</v>
      </c>
      <c r="K100" s="343" t="s">
        <v>267</v>
      </c>
      <c r="L100" s="1110"/>
      <c r="M100" s="1112"/>
      <c r="N100" s="428"/>
      <c r="O100" s="426"/>
      <c r="P100" s="158"/>
      <c r="Q100" s="1119"/>
      <c r="R100" s="1120"/>
      <c r="S100" s="500">
        <f t="shared" si="19"/>
        <v>0</v>
      </c>
      <c r="T100" s="1110"/>
      <c r="U100" s="1112"/>
      <c r="V100" s="770"/>
      <c r="W100" s="429"/>
      <c r="X100" s="162"/>
      <c r="Y100" s="1295"/>
      <c r="Z100" s="1296"/>
      <c r="AA100" s="348">
        <f t="shared" si="20"/>
        <v>0</v>
      </c>
    </row>
    <row r="101" spans="1:28" ht="20.100000000000001" customHeight="1" x14ac:dyDescent="0.2">
      <c r="A101" s="1139" t="s">
        <v>250</v>
      </c>
      <c r="B101" s="1140"/>
      <c r="C101" s="406"/>
      <c r="D101" s="380"/>
      <c r="E101" s="381"/>
      <c r="F101" s="381"/>
      <c r="G101" s="381"/>
      <c r="H101" s="382"/>
      <c r="I101" s="383"/>
      <c r="J101" s="380"/>
      <c r="K101" s="343" t="s">
        <v>268</v>
      </c>
      <c r="L101" s="1110"/>
      <c r="M101" s="1112"/>
      <c r="N101" s="770"/>
      <c r="O101" s="426"/>
      <c r="P101" s="162"/>
      <c r="Q101" s="1119"/>
      <c r="R101" s="1120"/>
      <c r="S101" s="500">
        <f t="shared" si="19"/>
        <v>0</v>
      </c>
      <c r="T101" s="1110"/>
      <c r="U101" s="1112"/>
      <c r="V101" s="770"/>
      <c r="W101" s="429"/>
      <c r="X101" s="162"/>
      <c r="Y101" s="1295"/>
      <c r="Z101" s="1296"/>
      <c r="AA101" s="348">
        <f t="shared" si="20"/>
        <v>0</v>
      </c>
    </row>
    <row r="102" spans="1:28" ht="20.100000000000001" customHeight="1" x14ac:dyDescent="0.2">
      <c r="A102" s="1141"/>
      <c r="B102" s="1142"/>
      <c r="C102" s="407"/>
      <c r="D102" s="356"/>
      <c r="E102" s="357"/>
      <c r="F102" s="357"/>
      <c r="G102" s="357"/>
      <c r="H102" s="385"/>
      <c r="I102" s="386"/>
      <c r="J102" s="356"/>
      <c r="K102" s="343" t="s">
        <v>254</v>
      </c>
      <c r="L102" s="1110"/>
      <c r="M102" s="1112"/>
      <c r="N102" s="428"/>
      <c r="O102" s="429"/>
      <c r="P102" s="158"/>
      <c r="Q102" s="1119"/>
      <c r="R102" s="1120"/>
      <c r="S102" s="500">
        <f t="shared" si="19"/>
        <v>0</v>
      </c>
      <c r="T102" s="1110"/>
      <c r="U102" s="1112"/>
      <c r="V102" s="770"/>
      <c r="W102" s="429"/>
      <c r="X102" s="162"/>
      <c r="Y102" s="1295"/>
      <c r="Z102" s="1296"/>
      <c r="AA102" s="348">
        <f t="shared" si="20"/>
        <v>0</v>
      </c>
    </row>
    <row r="103" spans="1:28" ht="20.100000000000001" customHeight="1" thickBot="1" x14ac:dyDescent="0.25">
      <c r="A103" s="1129" t="s">
        <v>251</v>
      </c>
      <c r="B103" s="1130"/>
      <c r="C103" s="406"/>
      <c r="D103" s="380"/>
      <c r="E103" s="381"/>
      <c r="F103" s="381"/>
      <c r="G103" s="381"/>
      <c r="H103" s="382"/>
      <c r="I103" s="383"/>
      <c r="J103" s="380"/>
      <c r="K103" s="387"/>
      <c r="L103" s="1110"/>
      <c r="M103" s="1112"/>
      <c r="N103" s="428"/>
      <c r="O103" s="426"/>
      <c r="P103" s="158"/>
      <c r="Q103" s="1297"/>
      <c r="R103" s="1298"/>
      <c r="S103" s="500">
        <f t="shared" si="19"/>
        <v>0</v>
      </c>
      <c r="T103" s="1108"/>
      <c r="U103" s="1109"/>
      <c r="V103" s="771"/>
      <c r="W103" s="429"/>
      <c r="X103" s="163"/>
      <c r="Y103" s="1299"/>
      <c r="Z103" s="1300"/>
      <c r="AA103" s="451">
        <f t="shared" si="20"/>
        <v>0</v>
      </c>
    </row>
    <row r="104" spans="1:28" ht="20.100000000000001" customHeight="1" thickTop="1" thickBot="1" x14ac:dyDescent="0.25">
      <c r="A104" s="1131"/>
      <c r="B104" s="1132"/>
      <c r="C104" s="408"/>
      <c r="D104" s="389"/>
      <c r="E104" s="390"/>
      <c r="F104" s="390"/>
      <c r="G104" s="390"/>
      <c r="H104" s="391"/>
      <c r="I104" s="392"/>
      <c r="J104" s="389"/>
      <c r="K104" s="393"/>
      <c r="L104" s="1163"/>
      <c r="M104" s="1164"/>
      <c r="N104" s="431"/>
      <c r="O104" s="423"/>
      <c r="P104" s="159"/>
      <c r="Q104" s="1301"/>
      <c r="R104" s="1302"/>
      <c r="S104" s="501">
        <f t="shared" si="19"/>
        <v>0</v>
      </c>
      <c r="T104" s="1104" t="s">
        <v>47</v>
      </c>
      <c r="U104" s="1105"/>
      <c r="V104" s="1106"/>
      <c r="W104" s="1106"/>
      <c r="X104" s="1106"/>
      <c r="Y104" s="1106"/>
      <c r="Z104" s="1107"/>
      <c r="AA104" s="394">
        <f>SUM(AA96:AA103,S96:S104)</f>
        <v>0</v>
      </c>
    </row>
    <row r="105" spans="1:28" ht="20.100000000000001" customHeight="1" x14ac:dyDescent="0.2">
      <c r="A105" s="409"/>
      <c r="B105" s="409"/>
      <c r="C105" s="409"/>
      <c r="D105" s="409"/>
      <c r="E105" s="409"/>
      <c r="F105" s="409"/>
      <c r="G105" s="409"/>
      <c r="H105" s="409"/>
      <c r="I105" s="409"/>
      <c r="J105" s="409"/>
      <c r="K105" s="409"/>
      <c r="L105" s="409"/>
      <c r="M105" s="1007" t="s">
        <v>466</v>
      </c>
      <c r="N105" s="335"/>
      <c r="O105" s="409"/>
      <c r="P105" s="409"/>
      <c r="Q105" s="409"/>
      <c r="R105" s="409"/>
      <c r="S105" s="409"/>
      <c r="T105" s="409"/>
      <c r="U105" s="409"/>
      <c r="V105" s="409"/>
      <c r="W105" s="409"/>
      <c r="X105" s="409"/>
      <c r="Y105" s="409"/>
      <c r="Z105" s="409"/>
      <c r="AA105" s="409"/>
      <c r="AB105" s="2"/>
    </row>
    <row r="106" spans="1:28" ht="16.2" x14ac:dyDescent="0.2">
      <c r="A106" s="38"/>
      <c r="B106" s="35"/>
      <c r="C106" s="26"/>
      <c r="D106" s="30"/>
      <c r="E106" s="30"/>
      <c r="F106" s="30"/>
      <c r="G106" s="30"/>
      <c r="H106" s="30"/>
      <c r="I106" s="30"/>
      <c r="J106" s="30"/>
      <c r="K106" s="30"/>
      <c r="L106" s="38"/>
      <c r="M106" s="38"/>
      <c r="N106" s="38"/>
      <c r="O106" s="38"/>
      <c r="P106" s="38"/>
      <c r="Q106" s="38"/>
      <c r="R106" s="36"/>
      <c r="S106" s="38"/>
      <c r="T106" s="38"/>
      <c r="U106" s="38"/>
      <c r="V106" s="38"/>
      <c r="W106" s="38"/>
      <c r="X106" s="38"/>
      <c r="Y106" s="38"/>
      <c r="Z106" s="38"/>
      <c r="AA106" s="38"/>
      <c r="AB106" s="2"/>
    </row>
    <row r="107" spans="1:28" x14ac:dyDescent="0.2">
      <c r="A107" s="38"/>
      <c r="B107" s="38"/>
      <c r="C107" s="38"/>
      <c r="D107" s="38"/>
      <c r="E107" s="38"/>
      <c r="F107" s="38"/>
      <c r="G107" s="38"/>
      <c r="H107" s="38"/>
      <c r="I107" s="38"/>
      <c r="J107" s="38"/>
      <c r="K107" s="38"/>
      <c r="L107" s="38"/>
      <c r="M107" s="38"/>
      <c r="N107" s="38"/>
      <c r="O107" s="38"/>
      <c r="P107" s="38"/>
      <c r="Q107" s="38"/>
      <c r="R107" s="38"/>
      <c r="S107" s="38"/>
      <c r="T107" s="38"/>
      <c r="U107" s="38"/>
      <c r="V107" s="38"/>
      <c r="W107" s="38"/>
      <c r="X107" s="38"/>
      <c r="Y107" s="38"/>
      <c r="Z107" s="38"/>
      <c r="AA107" s="38"/>
      <c r="AB107" s="2"/>
    </row>
    <row r="108" spans="1:28" ht="16.2" x14ac:dyDescent="0.2">
      <c r="A108" s="20"/>
      <c r="B108" s="3"/>
      <c r="C108" s="3"/>
      <c r="D108" s="36"/>
      <c r="E108" s="37"/>
      <c r="F108" s="37"/>
      <c r="G108" s="20"/>
      <c r="H108" s="3"/>
      <c r="I108" s="3"/>
      <c r="J108" s="3"/>
      <c r="K108" s="36"/>
      <c r="L108" s="38"/>
      <c r="M108" s="38"/>
      <c r="N108" s="38"/>
      <c r="O108" s="38"/>
      <c r="P108" s="38"/>
      <c r="Q108" s="38"/>
      <c r="R108" s="38"/>
      <c r="S108" s="38"/>
      <c r="T108" s="38"/>
      <c r="U108" s="38"/>
      <c r="V108" s="38"/>
      <c r="W108" s="38"/>
      <c r="X108" s="39"/>
      <c r="Y108" s="3"/>
      <c r="Z108" s="21"/>
      <c r="AA108" s="21"/>
      <c r="AB108" s="2"/>
    </row>
    <row r="109" spans="1:28" x14ac:dyDescent="0.2">
      <c r="A109" s="3"/>
      <c r="B109" s="3"/>
      <c r="C109" s="3"/>
      <c r="D109" s="36"/>
      <c r="E109" s="40"/>
      <c r="F109" s="40"/>
      <c r="G109" s="3"/>
      <c r="H109" s="3"/>
      <c r="I109" s="3"/>
      <c r="J109" s="3"/>
      <c r="K109" s="36"/>
      <c r="L109" s="36"/>
      <c r="M109" s="36"/>
      <c r="N109" s="36"/>
      <c r="O109" s="36"/>
      <c r="P109" s="36"/>
      <c r="Q109" s="36"/>
      <c r="R109" s="38"/>
      <c r="S109" s="38"/>
      <c r="T109" s="38"/>
      <c r="U109" s="38"/>
      <c r="V109" s="38"/>
      <c r="W109" s="38"/>
      <c r="X109" s="36"/>
      <c r="Y109" s="41"/>
      <c r="Z109" s="36"/>
      <c r="AA109" s="42"/>
      <c r="AB109" s="2"/>
    </row>
    <row r="110" spans="1:28" x14ac:dyDescent="0.2">
      <c r="A110" s="3"/>
      <c r="B110" s="3"/>
      <c r="C110" s="3"/>
      <c r="D110" s="36"/>
      <c r="E110" s="40"/>
      <c r="F110" s="40"/>
      <c r="G110" s="3"/>
      <c r="H110" s="3"/>
      <c r="I110" s="3"/>
      <c r="J110" s="3"/>
      <c r="K110" s="36"/>
      <c r="L110" s="22"/>
      <c r="M110" s="22"/>
      <c r="N110" s="39"/>
      <c r="O110" s="41"/>
      <c r="P110" s="39"/>
      <c r="Q110" s="23"/>
      <c r="R110" s="23"/>
      <c r="S110" s="24"/>
      <c r="T110" s="21"/>
      <c r="U110" s="39"/>
      <c r="V110" s="39"/>
      <c r="W110" s="39"/>
      <c r="X110" s="36"/>
      <c r="Y110" s="41"/>
      <c r="Z110" s="36"/>
      <c r="AA110" s="42"/>
      <c r="AB110" s="2"/>
    </row>
    <row r="111" spans="1:28" x14ac:dyDescent="0.2">
      <c r="A111" s="3"/>
      <c r="B111" s="3"/>
      <c r="C111" s="3"/>
      <c r="D111" s="11"/>
      <c r="E111" s="4"/>
      <c r="F111" s="4"/>
      <c r="G111" s="38"/>
      <c r="H111" s="38"/>
      <c r="I111" s="38"/>
      <c r="J111" s="38"/>
      <c r="K111" s="36"/>
      <c r="L111" s="3"/>
      <c r="M111" s="3"/>
      <c r="N111" s="3"/>
      <c r="O111" s="3"/>
      <c r="P111" s="3"/>
      <c r="Q111" s="3"/>
      <c r="R111" s="3"/>
      <c r="S111" s="3"/>
      <c r="T111" s="3"/>
      <c r="U111" s="3"/>
      <c r="V111" s="3"/>
      <c r="W111" s="38"/>
      <c r="X111" s="36"/>
      <c r="Y111" s="41"/>
      <c r="Z111" s="36"/>
      <c r="AA111" s="42"/>
      <c r="AB111" s="2"/>
    </row>
    <row r="112" spans="1:28" x14ac:dyDescent="0.2">
      <c r="A112" s="36"/>
      <c r="B112" s="3"/>
      <c r="C112" s="3"/>
      <c r="D112" s="9"/>
      <c r="E112" s="4"/>
      <c r="F112" s="5"/>
      <c r="G112" s="43"/>
      <c r="H112" s="43"/>
      <c r="I112" s="43"/>
      <c r="J112" s="43"/>
      <c r="K112" s="36"/>
      <c r="L112" s="6"/>
      <c r="M112" s="8"/>
      <c r="N112" s="9"/>
      <c r="O112" s="8"/>
      <c r="P112" s="11"/>
      <c r="Q112" s="11"/>
      <c r="R112" s="7"/>
      <c r="S112" s="8"/>
      <c r="T112" s="9"/>
      <c r="U112" s="11"/>
      <c r="V112" s="11"/>
      <c r="W112" s="38"/>
      <c r="X112" s="3"/>
      <c r="Y112" s="3"/>
      <c r="Z112" s="3"/>
      <c r="AA112" s="42"/>
      <c r="AB112" s="2"/>
    </row>
    <row r="113" spans="1:28" x14ac:dyDescent="0.2">
      <c r="A113" s="36"/>
      <c r="B113" s="3"/>
      <c r="C113" s="3"/>
      <c r="D113" s="11"/>
      <c r="E113" s="4"/>
      <c r="F113" s="5"/>
      <c r="G113" s="36"/>
      <c r="H113" s="38"/>
      <c r="I113" s="38"/>
      <c r="J113" s="38"/>
      <c r="K113" s="36"/>
      <c r="L113" s="6"/>
      <c r="M113" s="8"/>
      <c r="N113" s="9"/>
      <c r="O113" s="8"/>
      <c r="P113" s="11"/>
      <c r="Q113" s="11"/>
      <c r="R113" s="7"/>
      <c r="S113" s="8"/>
      <c r="T113" s="9"/>
      <c r="U113" s="11"/>
      <c r="V113" s="11"/>
      <c r="W113" s="38"/>
      <c r="X113" s="25"/>
      <c r="Y113" s="26"/>
      <c r="Z113" s="41"/>
      <c r="AA113" s="42"/>
      <c r="AB113" s="2"/>
    </row>
    <row r="114" spans="1:28" x14ac:dyDescent="0.2">
      <c r="A114" s="36"/>
      <c r="B114" s="3"/>
      <c r="C114" s="3"/>
      <c r="D114" s="11"/>
      <c r="E114" s="4"/>
      <c r="F114" s="5"/>
      <c r="G114" s="36"/>
      <c r="H114" s="38"/>
      <c r="I114" s="38"/>
      <c r="J114" s="38"/>
      <c r="K114" s="36"/>
      <c r="L114" s="6"/>
      <c r="M114" s="8"/>
      <c r="N114" s="9"/>
      <c r="O114" s="8"/>
      <c r="P114" s="11"/>
      <c r="Q114" s="11"/>
      <c r="R114" s="7"/>
      <c r="S114" s="8"/>
      <c r="T114" s="9"/>
      <c r="U114" s="11"/>
      <c r="V114" s="11"/>
      <c r="W114" s="38"/>
      <c r="X114" s="18"/>
      <c r="Y114" s="18"/>
      <c r="Z114" s="41"/>
      <c r="AA114" s="10"/>
      <c r="AB114" s="2"/>
    </row>
    <row r="115" spans="1:28" x14ac:dyDescent="0.2">
      <c r="A115" s="36"/>
      <c r="B115" s="3"/>
      <c r="C115" s="3"/>
      <c r="D115" s="8"/>
      <c r="E115" s="4"/>
      <c r="F115" s="5"/>
      <c r="G115" s="43"/>
      <c r="H115" s="43"/>
      <c r="I115" s="43"/>
      <c r="J115" s="43"/>
      <c r="K115" s="36"/>
      <c r="L115" s="6"/>
      <c r="M115" s="8"/>
      <c r="N115" s="9"/>
      <c r="O115" s="8"/>
      <c r="P115" s="11"/>
      <c r="Q115" s="11"/>
      <c r="R115" s="44"/>
      <c r="S115" s="11"/>
      <c r="T115" s="12"/>
      <c r="U115" s="11"/>
      <c r="V115" s="11"/>
      <c r="W115" s="38"/>
      <c r="X115" s="38"/>
      <c r="Y115" s="38"/>
      <c r="Z115" s="38"/>
      <c r="AA115" s="38"/>
      <c r="AB115" s="2"/>
    </row>
    <row r="116" spans="1:28" x14ac:dyDescent="0.2">
      <c r="A116" s="36"/>
      <c r="B116" s="3"/>
      <c r="C116" s="3"/>
      <c r="D116" s="11"/>
      <c r="E116" s="4"/>
      <c r="F116" s="5"/>
      <c r="G116" s="36"/>
      <c r="H116" s="38"/>
      <c r="I116" s="38"/>
      <c r="J116" s="38"/>
      <c r="K116" s="36"/>
      <c r="L116" s="3"/>
      <c r="M116" s="21"/>
      <c r="N116" s="3"/>
      <c r="O116" s="21"/>
      <c r="P116" s="13"/>
      <c r="Q116" s="3"/>
      <c r="R116" s="14"/>
      <c r="S116" s="3"/>
      <c r="T116" s="3"/>
      <c r="U116" s="21"/>
      <c r="V116" s="3"/>
      <c r="W116" s="21"/>
      <c r="X116" s="13"/>
      <c r="Y116" s="3"/>
      <c r="Z116" s="14"/>
      <c r="AA116" s="3"/>
      <c r="AB116" s="2"/>
    </row>
    <row r="117" spans="1:28" x14ac:dyDescent="0.2">
      <c r="A117" s="36"/>
      <c r="B117" s="3"/>
      <c r="C117" s="3"/>
      <c r="D117" s="9"/>
      <c r="E117" s="4"/>
      <c r="F117" s="5"/>
      <c r="G117" s="43"/>
      <c r="H117" s="43"/>
      <c r="I117" s="43"/>
      <c r="J117" s="43"/>
      <c r="K117" s="36"/>
      <c r="L117" s="16"/>
      <c r="M117" s="21"/>
      <c r="N117" s="45"/>
      <c r="O117" s="46"/>
      <c r="P117" s="45"/>
      <c r="Q117" s="45"/>
      <c r="R117" s="46"/>
      <c r="S117" s="15"/>
      <c r="T117" s="27"/>
      <c r="U117" s="28"/>
      <c r="V117" s="8"/>
      <c r="W117" s="46"/>
      <c r="X117" s="8"/>
      <c r="Y117" s="8"/>
      <c r="Z117" s="46"/>
      <c r="AA117" s="10"/>
      <c r="AB117" s="2"/>
    </row>
    <row r="118" spans="1:28" x14ac:dyDescent="0.2">
      <c r="A118" s="36"/>
      <c r="B118" s="3"/>
      <c r="C118" s="3"/>
      <c r="D118" s="9"/>
      <c r="E118" s="4"/>
      <c r="F118" s="5"/>
      <c r="G118" s="43"/>
      <c r="H118" s="43"/>
      <c r="I118" s="43"/>
      <c r="J118" s="43"/>
      <c r="K118" s="36"/>
      <c r="L118" s="16"/>
      <c r="M118" s="21"/>
      <c r="N118" s="45"/>
      <c r="O118" s="46"/>
      <c r="P118" s="45"/>
      <c r="Q118" s="45"/>
      <c r="R118" s="46"/>
      <c r="S118" s="15"/>
      <c r="T118" s="16"/>
      <c r="U118" s="21"/>
      <c r="V118" s="8"/>
      <c r="W118" s="46"/>
      <c r="X118" s="8"/>
      <c r="Y118" s="8"/>
      <c r="Z118" s="46"/>
      <c r="AA118" s="10"/>
      <c r="AB118" s="2"/>
    </row>
    <row r="119" spans="1:28" x14ac:dyDescent="0.2">
      <c r="A119" s="36"/>
      <c r="B119" s="36"/>
      <c r="C119" s="3"/>
      <c r="D119" s="9"/>
      <c r="E119" s="4"/>
      <c r="F119" s="5"/>
      <c r="G119" s="43"/>
      <c r="H119" s="43"/>
      <c r="I119" s="43"/>
      <c r="J119" s="43"/>
      <c r="K119" s="36"/>
      <c r="L119" s="16"/>
      <c r="M119" s="21"/>
      <c r="N119" s="45"/>
      <c r="O119" s="46"/>
      <c r="P119" s="45"/>
      <c r="Q119" s="45"/>
      <c r="R119" s="46"/>
      <c r="S119" s="15"/>
      <c r="T119" s="16"/>
      <c r="U119" s="16"/>
      <c r="V119" s="8"/>
      <c r="W119" s="46"/>
      <c r="X119" s="8"/>
      <c r="Y119" s="8"/>
      <c r="Z119" s="46"/>
      <c r="AA119" s="10"/>
      <c r="AB119" s="2"/>
    </row>
    <row r="120" spans="1:28" x14ac:dyDescent="0.2">
      <c r="A120" s="36"/>
      <c r="B120" s="36"/>
      <c r="C120" s="3"/>
      <c r="D120" s="9"/>
      <c r="E120" s="4"/>
      <c r="F120" s="5"/>
      <c r="G120" s="43"/>
      <c r="H120" s="43"/>
      <c r="I120" s="43"/>
      <c r="J120" s="43"/>
      <c r="K120" s="38"/>
      <c r="L120" s="16"/>
      <c r="M120" s="16"/>
      <c r="N120" s="45"/>
      <c r="O120" s="46"/>
      <c r="P120" s="45"/>
      <c r="Q120" s="45"/>
      <c r="R120" s="17"/>
      <c r="S120" s="15"/>
      <c r="T120" s="47"/>
      <c r="U120" s="44"/>
      <c r="V120" s="8"/>
      <c r="W120" s="46"/>
      <c r="X120" s="8"/>
      <c r="Y120" s="8"/>
      <c r="Z120" s="46"/>
      <c r="AA120" s="11"/>
      <c r="AB120" s="2"/>
    </row>
    <row r="121" spans="1:28" x14ac:dyDescent="0.2">
      <c r="A121" s="36"/>
      <c r="B121" s="36"/>
      <c r="C121" s="3"/>
      <c r="D121" s="9"/>
      <c r="E121" s="4"/>
      <c r="F121" s="5"/>
      <c r="G121" s="43"/>
      <c r="H121" s="43"/>
      <c r="I121" s="43"/>
      <c r="J121" s="43"/>
      <c r="K121" s="36"/>
      <c r="L121" s="16"/>
      <c r="M121" s="21"/>
      <c r="N121" s="45"/>
      <c r="O121" s="46"/>
      <c r="P121" s="45"/>
      <c r="Q121" s="45"/>
      <c r="R121" s="46"/>
      <c r="S121" s="15"/>
      <c r="T121" s="29"/>
      <c r="U121" s="30"/>
      <c r="V121" s="8"/>
      <c r="W121" s="46"/>
      <c r="X121" s="8"/>
      <c r="Y121" s="8"/>
      <c r="Z121" s="46"/>
      <c r="AA121" s="10"/>
      <c r="AB121" s="2"/>
    </row>
    <row r="122" spans="1:28" x14ac:dyDescent="0.2">
      <c r="A122" s="36"/>
      <c r="B122" s="18"/>
      <c r="C122" s="3"/>
      <c r="D122" s="9"/>
      <c r="E122" s="4"/>
      <c r="F122" s="5"/>
      <c r="G122" s="43"/>
      <c r="H122" s="43"/>
      <c r="I122" s="43"/>
      <c r="J122" s="43"/>
      <c r="K122" s="36"/>
      <c r="L122" s="16"/>
      <c r="M122" s="21"/>
      <c r="N122" s="45"/>
      <c r="O122" s="46"/>
      <c r="P122" s="45"/>
      <c r="Q122" s="45"/>
      <c r="R122" s="46"/>
      <c r="S122" s="15"/>
      <c r="T122" s="27"/>
      <c r="U122" s="28"/>
      <c r="V122" s="8"/>
      <c r="W122" s="46"/>
      <c r="X122" s="8"/>
      <c r="Y122" s="8"/>
      <c r="Z122" s="46"/>
      <c r="AA122" s="10"/>
      <c r="AB122" s="2"/>
    </row>
    <row r="123" spans="1:28" x14ac:dyDescent="0.2">
      <c r="A123" s="36"/>
      <c r="B123" s="3"/>
      <c r="C123" s="3"/>
      <c r="D123" s="9"/>
      <c r="E123" s="4"/>
      <c r="F123" s="5"/>
      <c r="G123" s="43"/>
      <c r="H123" s="43"/>
      <c r="I123" s="43"/>
      <c r="J123" s="43"/>
      <c r="K123" s="36"/>
      <c r="L123" s="16"/>
      <c r="M123" s="16"/>
      <c r="N123" s="45"/>
      <c r="O123" s="46"/>
      <c r="P123" s="45"/>
      <c r="Q123" s="45"/>
      <c r="R123" s="46"/>
      <c r="S123" s="15"/>
      <c r="T123" s="16"/>
      <c r="U123" s="21"/>
      <c r="V123" s="8"/>
      <c r="W123" s="46"/>
      <c r="X123" s="8"/>
      <c r="Y123" s="8"/>
      <c r="Z123" s="46"/>
      <c r="AA123" s="10"/>
      <c r="AB123" s="2"/>
    </row>
    <row r="124" spans="1:28" x14ac:dyDescent="0.2">
      <c r="A124" s="36"/>
      <c r="B124" s="3"/>
      <c r="C124" s="3"/>
      <c r="D124" s="9"/>
      <c r="E124" s="4"/>
      <c r="F124" s="5"/>
      <c r="G124" s="43"/>
      <c r="H124" s="43"/>
      <c r="I124" s="43"/>
      <c r="J124" s="43"/>
      <c r="K124" s="36"/>
      <c r="L124" s="31"/>
      <c r="M124" s="31"/>
      <c r="N124" s="45"/>
      <c r="O124" s="46"/>
      <c r="P124" s="45"/>
      <c r="Q124" s="45"/>
      <c r="R124" s="46"/>
      <c r="S124" s="15"/>
      <c r="T124" s="27"/>
      <c r="U124" s="28"/>
      <c r="V124" s="8"/>
      <c r="W124" s="46"/>
      <c r="X124" s="8"/>
      <c r="Y124" s="8"/>
      <c r="Z124" s="46"/>
      <c r="AA124" s="10"/>
      <c r="AB124" s="2"/>
    </row>
    <row r="125" spans="1:28" x14ac:dyDescent="0.2">
      <c r="A125" s="36"/>
      <c r="B125" s="36"/>
      <c r="C125" s="18"/>
      <c r="D125" s="11"/>
      <c r="E125" s="4"/>
      <c r="F125" s="5"/>
      <c r="G125" s="36"/>
      <c r="H125" s="38"/>
      <c r="I125" s="38"/>
      <c r="J125" s="38"/>
      <c r="K125" s="36"/>
      <c r="L125" s="16"/>
      <c r="M125" s="16"/>
      <c r="N125" s="45"/>
      <c r="O125" s="46"/>
      <c r="P125" s="45"/>
      <c r="Q125" s="45"/>
      <c r="R125" s="46"/>
      <c r="S125" s="15"/>
      <c r="T125" s="16"/>
      <c r="U125" s="21"/>
      <c r="V125" s="8"/>
      <c r="W125" s="46"/>
      <c r="X125" s="8"/>
      <c r="Y125" s="8"/>
      <c r="Z125" s="46"/>
      <c r="AA125" s="10"/>
      <c r="AB125" s="2"/>
    </row>
    <row r="126" spans="1:28" x14ac:dyDescent="0.2">
      <c r="A126" s="36"/>
      <c r="B126" s="36"/>
      <c r="C126" s="18"/>
      <c r="D126" s="11"/>
      <c r="E126" s="4"/>
      <c r="F126" s="5"/>
      <c r="G126" s="36"/>
      <c r="H126" s="38"/>
      <c r="I126" s="38"/>
      <c r="J126" s="38"/>
      <c r="K126" s="36"/>
      <c r="L126" s="32"/>
      <c r="M126" s="32"/>
      <c r="N126" s="45"/>
      <c r="O126" s="46"/>
      <c r="P126" s="45"/>
      <c r="Q126" s="45"/>
      <c r="R126" s="46"/>
      <c r="S126" s="15"/>
      <c r="T126" s="16"/>
      <c r="U126" s="21"/>
      <c r="V126" s="8"/>
      <c r="W126" s="46"/>
      <c r="X126" s="8"/>
      <c r="Y126" s="8"/>
      <c r="Z126" s="46"/>
      <c r="AA126" s="10"/>
      <c r="AB126" s="2"/>
    </row>
    <row r="127" spans="1:28" x14ac:dyDescent="0.2">
      <c r="A127" s="36"/>
      <c r="B127" s="36"/>
      <c r="C127" s="18"/>
      <c r="D127" s="11"/>
      <c r="E127" s="4"/>
      <c r="F127" s="5"/>
      <c r="G127" s="43"/>
      <c r="H127" s="43"/>
      <c r="I127" s="43"/>
      <c r="J127" s="43"/>
      <c r="K127" s="36"/>
      <c r="L127" s="16"/>
      <c r="M127" s="16"/>
      <c r="N127" s="45"/>
      <c r="O127" s="46"/>
      <c r="P127" s="45"/>
      <c r="Q127" s="45"/>
      <c r="R127" s="46"/>
      <c r="S127" s="15"/>
      <c r="T127" s="27"/>
      <c r="U127" s="28"/>
      <c r="V127" s="8"/>
      <c r="W127" s="46"/>
      <c r="X127" s="8"/>
      <c r="Y127" s="8"/>
      <c r="Z127" s="46"/>
      <c r="AA127" s="10"/>
      <c r="AB127" s="2"/>
    </row>
    <row r="128" spans="1:28" x14ac:dyDescent="0.2">
      <c r="A128" s="36"/>
      <c r="B128" s="3"/>
      <c r="C128" s="3"/>
      <c r="D128" s="11"/>
      <c r="E128" s="4"/>
      <c r="F128" s="5"/>
      <c r="G128" s="43"/>
      <c r="H128" s="43"/>
      <c r="I128" s="43"/>
      <c r="J128" s="43"/>
      <c r="K128" s="38"/>
      <c r="L128" s="16"/>
      <c r="M128" s="16"/>
      <c r="N128" s="45"/>
      <c r="O128" s="46"/>
      <c r="P128" s="45"/>
      <c r="Q128" s="45"/>
      <c r="R128" s="46"/>
      <c r="S128" s="15"/>
      <c r="T128" s="16"/>
      <c r="U128" s="21"/>
      <c r="V128" s="8"/>
      <c r="W128" s="46"/>
      <c r="X128" s="8"/>
      <c r="Y128" s="8"/>
      <c r="Z128" s="46"/>
      <c r="AA128" s="10"/>
      <c r="AB128" s="2"/>
    </row>
    <row r="129" spans="1:28" x14ac:dyDescent="0.2">
      <c r="A129" s="3"/>
      <c r="B129" s="3"/>
      <c r="C129" s="3"/>
      <c r="D129" s="12"/>
      <c r="E129" s="4"/>
      <c r="F129" s="5"/>
      <c r="G129" s="19"/>
      <c r="H129" s="48"/>
      <c r="I129" s="43"/>
      <c r="J129" s="43"/>
      <c r="K129" s="38"/>
      <c r="L129" s="31"/>
      <c r="M129" s="31"/>
      <c r="N129" s="45"/>
      <c r="O129" s="46"/>
      <c r="P129" s="45"/>
      <c r="Q129" s="45"/>
      <c r="R129" s="46"/>
      <c r="S129" s="15"/>
      <c r="T129" s="47"/>
      <c r="U129" s="47"/>
      <c r="V129" s="8"/>
      <c r="W129" s="46"/>
      <c r="X129" s="8"/>
      <c r="Y129" s="8"/>
      <c r="Z129" s="46"/>
      <c r="AA129" s="11"/>
      <c r="AB129" s="2"/>
    </row>
    <row r="130" spans="1:28" x14ac:dyDescent="0.2">
      <c r="A130" s="3"/>
      <c r="B130" s="3"/>
      <c r="C130" s="3"/>
      <c r="D130" s="9"/>
      <c r="E130" s="4"/>
      <c r="F130" s="4"/>
      <c r="G130" s="43"/>
      <c r="H130" s="43"/>
      <c r="I130" s="43"/>
      <c r="J130" s="43"/>
      <c r="K130" s="38"/>
      <c r="L130" s="16"/>
      <c r="M130" s="16"/>
      <c r="N130" s="45"/>
      <c r="O130" s="46"/>
      <c r="P130" s="45"/>
      <c r="Q130" s="45"/>
      <c r="R130" s="46"/>
      <c r="S130" s="15"/>
      <c r="T130" s="32"/>
      <c r="U130" s="32"/>
      <c r="V130" s="8"/>
      <c r="W130" s="46"/>
      <c r="X130" s="8"/>
      <c r="Y130" s="8"/>
      <c r="Z130" s="46"/>
      <c r="AA130" s="10"/>
      <c r="AB130" s="2"/>
    </row>
    <row r="131" spans="1:28" x14ac:dyDescent="0.2">
      <c r="A131" s="3"/>
      <c r="B131" s="3"/>
      <c r="C131" s="3"/>
      <c r="D131" s="9"/>
      <c r="E131" s="4"/>
      <c r="F131" s="4"/>
      <c r="G131" s="43"/>
      <c r="H131" s="43"/>
      <c r="I131" s="43"/>
      <c r="J131" s="43"/>
      <c r="K131" s="38"/>
      <c r="L131" s="33"/>
      <c r="M131" s="33"/>
      <c r="N131" s="45"/>
      <c r="O131" s="46"/>
      <c r="P131" s="45"/>
      <c r="Q131" s="45"/>
      <c r="R131" s="46"/>
      <c r="S131" s="15"/>
      <c r="T131" s="16"/>
      <c r="U131" s="16"/>
      <c r="V131" s="8"/>
      <c r="W131" s="46"/>
      <c r="X131" s="8"/>
      <c r="Y131" s="8"/>
      <c r="Z131" s="46"/>
      <c r="AA131" s="10"/>
      <c r="AB131" s="2"/>
    </row>
    <row r="132" spans="1:28" x14ac:dyDescent="0.2">
      <c r="A132" s="34"/>
      <c r="B132" s="34"/>
      <c r="C132" s="34"/>
      <c r="D132" s="9"/>
      <c r="E132" s="4"/>
      <c r="F132" s="4"/>
      <c r="G132" s="43"/>
      <c r="H132" s="43"/>
      <c r="I132" s="43"/>
      <c r="J132" s="43"/>
      <c r="K132" s="38"/>
      <c r="L132" s="27"/>
      <c r="M132" s="27"/>
      <c r="N132" s="45"/>
      <c r="O132" s="46"/>
      <c r="P132" s="45"/>
      <c r="Q132" s="46"/>
      <c r="R132" s="46"/>
      <c r="S132" s="15"/>
      <c r="T132" s="16"/>
      <c r="U132" s="16"/>
      <c r="V132" s="8"/>
      <c r="W132" s="46"/>
      <c r="X132" s="8"/>
      <c r="Y132" s="8"/>
      <c r="Z132" s="46"/>
      <c r="AA132" s="10"/>
      <c r="AB132" s="2"/>
    </row>
    <row r="133" spans="1:28" x14ac:dyDescent="0.2">
      <c r="A133" s="36"/>
      <c r="B133" s="3"/>
      <c r="C133" s="3"/>
      <c r="D133" s="9"/>
      <c r="E133" s="4"/>
      <c r="F133" s="4"/>
      <c r="G133" s="43"/>
      <c r="H133" s="43"/>
      <c r="I133" s="43"/>
      <c r="J133" s="43"/>
      <c r="K133" s="36"/>
      <c r="L133" s="27"/>
      <c r="M133" s="27"/>
      <c r="N133" s="45"/>
      <c r="O133" s="46"/>
      <c r="P133" s="45"/>
      <c r="Q133" s="45"/>
      <c r="R133" s="46"/>
      <c r="S133" s="15"/>
      <c r="T133" s="16"/>
      <c r="U133" s="16"/>
      <c r="V133" s="8"/>
      <c r="W133" s="46"/>
      <c r="X133" s="8"/>
      <c r="Y133" s="8"/>
      <c r="Z133" s="46"/>
      <c r="AA133" s="10"/>
      <c r="AB133" s="2"/>
    </row>
    <row r="134" spans="1:28" x14ac:dyDescent="0.2">
      <c r="A134" s="36"/>
      <c r="B134" s="3"/>
      <c r="C134" s="3"/>
      <c r="D134" s="9"/>
      <c r="E134" s="4"/>
      <c r="F134" s="4"/>
      <c r="G134" s="43"/>
      <c r="H134" s="43"/>
      <c r="I134" s="43"/>
      <c r="J134" s="43"/>
      <c r="K134" s="36"/>
      <c r="L134" s="27"/>
      <c r="M134" s="27"/>
      <c r="N134" s="45"/>
      <c r="O134" s="46"/>
      <c r="P134" s="45"/>
      <c r="Q134" s="45"/>
      <c r="R134" s="46"/>
      <c r="S134" s="15"/>
      <c r="T134" s="16"/>
      <c r="U134" s="16"/>
      <c r="V134" s="8"/>
      <c r="W134" s="46"/>
      <c r="X134" s="8"/>
      <c r="Y134" s="8"/>
      <c r="Z134" s="46"/>
      <c r="AA134" s="10"/>
      <c r="AB134" s="2"/>
    </row>
    <row r="135" spans="1:28" x14ac:dyDescent="0.2">
      <c r="A135" s="3"/>
      <c r="B135" s="3"/>
      <c r="C135" s="3"/>
      <c r="D135" s="3"/>
      <c r="E135" s="3"/>
      <c r="F135" s="3"/>
      <c r="G135" s="3"/>
      <c r="H135" s="3"/>
      <c r="I135" s="36"/>
      <c r="J135" s="36"/>
      <c r="K135" s="36"/>
      <c r="L135" s="16"/>
      <c r="M135" s="16"/>
      <c r="N135" s="45"/>
      <c r="O135" s="46"/>
      <c r="P135" s="45"/>
      <c r="Q135" s="45"/>
      <c r="R135" s="46"/>
      <c r="S135" s="15"/>
      <c r="T135" s="16"/>
      <c r="U135" s="16"/>
      <c r="V135" s="8"/>
      <c r="W135" s="46"/>
      <c r="X135" s="8"/>
      <c r="Y135" s="8"/>
      <c r="Z135" s="46"/>
      <c r="AA135" s="10"/>
      <c r="AB135" s="2"/>
    </row>
    <row r="136" spans="1:28" x14ac:dyDescent="0.2">
      <c r="A136" s="3"/>
      <c r="B136" s="3"/>
      <c r="C136" s="43"/>
      <c r="D136" s="43"/>
      <c r="E136" s="43"/>
      <c r="F136" s="43"/>
      <c r="G136" s="43"/>
      <c r="H136" s="43"/>
      <c r="I136" s="43"/>
      <c r="J136" s="43"/>
      <c r="K136" s="36"/>
      <c r="L136" s="16"/>
      <c r="M136" s="16"/>
      <c r="N136" s="45"/>
      <c r="O136" s="49"/>
      <c r="P136" s="45"/>
      <c r="Q136" s="45"/>
      <c r="R136" s="49"/>
      <c r="S136" s="15"/>
      <c r="T136" s="16"/>
      <c r="U136" s="16"/>
      <c r="V136" s="8"/>
      <c r="W136" s="46"/>
      <c r="X136" s="8"/>
      <c r="Y136" s="8"/>
      <c r="Z136" s="46"/>
      <c r="AA136" s="10"/>
      <c r="AB136" s="2"/>
    </row>
    <row r="137" spans="1:28" x14ac:dyDescent="0.2">
      <c r="A137" s="3"/>
      <c r="B137" s="3"/>
      <c r="C137" s="43"/>
      <c r="D137" s="43"/>
      <c r="E137" s="43"/>
      <c r="F137" s="43"/>
      <c r="G137" s="43"/>
      <c r="H137" s="43"/>
      <c r="I137" s="43"/>
      <c r="J137" s="43"/>
      <c r="K137" s="36"/>
      <c r="L137" s="32"/>
      <c r="M137" s="32"/>
      <c r="N137" s="45"/>
      <c r="O137" s="46"/>
      <c r="P137" s="45"/>
      <c r="Q137" s="45"/>
      <c r="R137" s="46"/>
      <c r="S137" s="15"/>
      <c r="T137" s="16"/>
      <c r="U137" s="16"/>
      <c r="V137" s="8"/>
      <c r="W137" s="46"/>
      <c r="X137" s="8"/>
      <c r="Y137" s="8"/>
      <c r="Z137" s="46"/>
      <c r="AA137" s="10"/>
      <c r="AB137" s="2"/>
    </row>
    <row r="138" spans="1:28" x14ac:dyDescent="0.2">
      <c r="A138" s="3"/>
      <c r="B138" s="3"/>
      <c r="C138" s="43"/>
      <c r="D138" s="43"/>
      <c r="E138" s="43"/>
      <c r="F138" s="43"/>
      <c r="G138" s="43"/>
      <c r="H138" s="43"/>
      <c r="I138" s="43"/>
      <c r="J138" s="43"/>
      <c r="K138" s="36"/>
      <c r="L138" s="16"/>
      <c r="M138" s="16"/>
      <c r="N138" s="45"/>
      <c r="O138" s="46"/>
      <c r="P138" s="45"/>
      <c r="Q138" s="45"/>
      <c r="R138" s="46"/>
      <c r="S138" s="15"/>
      <c r="T138" s="32"/>
      <c r="U138" s="32"/>
      <c r="V138" s="8"/>
      <c r="W138" s="46"/>
      <c r="X138" s="8"/>
      <c r="Y138" s="8"/>
      <c r="Z138" s="46"/>
      <c r="AA138" s="10"/>
      <c r="AB138" s="2"/>
    </row>
    <row r="139" spans="1:28" x14ac:dyDescent="0.2">
      <c r="A139" s="3"/>
      <c r="B139" s="3"/>
      <c r="C139" s="43"/>
      <c r="D139" s="43"/>
      <c r="E139" s="43"/>
      <c r="F139" s="43"/>
      <c r="G139" s="43"/>
      <c r="H139" s="43"/>
      <c r="I139" s="43"/>
      <c r="J139" s="43"/>
      <c r="K139" s="36"/>
      <c r="L139" s="16"/>
      <c r="M139" s="16"/>
      <c r="N139" s="45"/>
      <c r="O139" s="46"/>
      <c r="P139" s="45"/>
      <c r="Q139" s="45"/>
      <c r="R139" s="46"/>
      <c r="S139" s="15"/>
      <c r="T139" s="50"/>
      <c r="U139" s="51"/>
      <c r="V139" s="44"/>
      <c r="W139" s="44"/>
      <c r="X139" s="39"/>
      <c r="Y139" s="39"/>
      <c r="Z139" s="39"/>
      <c r="AA139" s="11"/>
      <c r="AB139" s="2"/>
    </row>
    <row r="140" spans="1:28" x14ac:dyDescent="0.2">
      <c r="A140" s="38"/>
      <c r="B140" s="38"/>
      <c r="C140" s="38"/>
      <c r="D140" s="38"/>
      <c r="E140" s="38"/>
      <c r="F140" s="38"/>
      <c r="G140" s="38"/>
      <c r="H140" s="38"/>
      <c r="I140" s="38"/>
      <c r="J140" s="38"/>
      <c r="K140" s="38"/>
      <c r="L140" s="38"/>
      <c r="M140" s="38"/>
      <c r="N140" s="38"/>
      <c r="O140" s="38"/>
      <c r="P140" s="38"/>
      <c r="Q140" s="38"/>
      <c r="R140" s="38"/>
      <c r="S140" s="38"/>
      <c r="T140" s="38"/>
      <c r="U140" s="38"/>
      <c r="V140" s="38"/>
      <c r="W140" s="38"/>
      <c r="X140" s="38"/>
      <c r="Y140" s="38"/>
      <c r="Z140" s="38"/>
      <c r="AA140" s="38"/>
      <c r="AB140" s="2"/>
    </row>
    <row r="141" spans="1:28" x14ac:dyDescent="0.2">
      <c r="A141" s="38"/>
      <c r="B141" s="38"/>
      <c r="C141" s="38"/>
      <c r="D141" s="38"/>
      <c r="E141" s="38"/>
      <c r="F141" s="38"/>
      <c r="G141" s="38"/>
      <c r="H141" s="38"/>
      <c r="I141" s="38"/>
      <c r="J141" s="38"/>
      <c r="K141" s="38"/>
      <c r="L141" s="38"/>
      <c r="M141" s="38"/>
      <c r="N141" s="38"/>
      <c r="O141" s="38"/>
      <c r="P141" s="38"/>
      <c r="Q141" s="38"/>
      <c r="R141" s="38"/>
      <c r="S141" s="38"/>
      <c r="T141" s="38"/>
      <c r="U141" s="38"/>
      <c r="V141" s="38"/>
      <c r="W141" s="38"/>
      <c r="X141" s="38"/>
      <c r="Y141" s="38"/>
      <c r="Z141" s="38"/>
      <c r="AA141" s="38"/>
      <c r="AB141" s="2"/>
    </row>
    <row r="142" spans="1:28" x14ac:dyDescent="0.2">
      <c r="A142" s="38"/>
      <c r="B142" s="38"/>
      <c r="C142" s="38"/>
      <c r="D142" s="38"/>
      <c r="E142" s="38"/>
      <c r="F142" s="38"/>
      <c r="G142" s="38"/>
      <c r="H142" s="38"/>
      <c r="I142" s="38"/>
      <c r="J142" s="38"/>
      <c r="K142" s="38"/>
      <c r="L142" s="38"/>
      <c r="M142" s="38"/>
      <c r="N142" s="38"/>
      <c r="O142" s="38"/>
      <c r="P142" s="38"/>
      <c r="Q142" s="38"/>
      <c r="R142" s="38"/>
      <c r="S142" s="38"/>
      <c r="T142" s="38"/>
      <c r="U142" s="38"/>
      <c r="V142" s="38"/>
      <c r="W142" s="38"/>
      <c r="X142" s="38"/>
      <c r="Y142" s="38"/>
      <c r="Z142" s="38"/>
      <c r="AA142" s="38"/>
      <c r="AB142" s="2"/>
    </row>
    <row r="143" spans="1:28" x14ac:dyDescent="0.2">
      <c r="A143" s="38"/>
      <c r="B143" s="38"/>
      <c r="C143" s="38"/>
      <c r="D143" s="38"/>
      <c r="E143" s="38"/>
      <c r="F143" s="38"/>
      <c r="G143" s="38"/>
      <c r="H143" s="38"/>
      <c r="I143" s="38"/>
      <c r="J143" s="38"/>
      <c r="K143" s="38"/>
      <c r="L143" s="38"/>
      <c r="M143" s="38"/>
      <c r="N143" s="38"/>
      <c r="O143" s="38"/>
      <c r="P143" s="38"/>
      <c r="Q143" s="38"/>
      <c r="R143" s="38"/>
      <c r="S143" s="38"/>
      <c r="T143" s="38"/>
      <c r="U143" s="38"/>
      <c r="V143" s="38"/>
      <c r="W143" s="38"/>
      <c r="X143" s="38"/>
      <c r="Y143" s="38"/>
      <c r="Z143" s="38"/>
      <c r="AA143" s="38"/>
      <c r="AB143" s="2"/>
    </row>
    <row r="144" spans="1:28" x14ac:dyDescent="0.2">
      <c r="A144" s="38"/>
      <c r="B144" s="38"/>
      <c r="C144" s="38"/>
      <c r="D144" s="38"/>
      <c r="E144" s="38"/>
      <c r="F144" s="38"/>
      <c r="G144" s="38"/>
      <c r="H144" s="38"/>
      <c r="I144" s="38"/>
      <c r="J144" s="38"/>
      <c r="K144" s="38"/>
      <c r="L144" s="38"/>
      <c r="M144" s="38"/>
      <c r="N144" s="38"/>
      <c r="O144" s="38"/>
      <c r="P144" s="38"/>
      <c r="Q144" s="38"/>
      <c r="R144" s="38"/>
      <c r="S144" s="38"/>
      <c r="T144" s="38"/>
      <c r="U144" s="38"/>
      <c r="V144" s="38"/>
      <c r="W144" s="38"/>
      <c r="X144" s="38"/>
      <c r="Y144" s="38"/>
      <c r="Z144" s="38"/>
      <c r="AA144" s="38"/>
      <c r="AB144" s="2"/>
    </row>
    <row r="145" spans="1:28" x14ac:dyDescent="0.2">
      <c r="A145" s="38"/>
      <c r="B145" s="38"/>
      <c r="C145" s="38"/>
      <c r="D145" s="38"/>
      <c r="E145" s="38"/>
      <c r="F145" s="38"/>
      <c r="G145" s="38"/>
      <c r="H145" s="38"/>
      <c r="I145" s="38"/>
      <c r="J145" s="38"/>
      <c r="K145" s="38"/>
      <c r="L145" s="38"/>
      <c r="M145" s="38"/>
      <c r="N145" s="38"/>
      <c r="O145" s="38"/>
      <c r="P145" s="38"/>
      <c r="Q145" s="38"/>
      <c r="R145" s="38"/>
      <c r="S145" s="38"/>
      <c r="T145" s="38"/>
      <c r="U145" s="38"/>
      <c r="V145" s="38"/>
      <c r="W145" s="38"/>
      <c r="X145" s="38"/>
      <c r="Y145" s="38"/>
      <c r="Z145" s="38"/>
      <c r="AA145" s="38"/>
      <c r="AB145" s="2"/>
    </row>
    <row r="146" spans="1:28" x14ac:dyDescent="0.2">
      <c r="A146" s="38"/>
      <c r="B146" s="38"/>
      <c r="C146" s="38"/>
      <c r="D146" s="38"/>
      <c r="E146" s="38"/>
      <c r="F146" s="38"/>
      <c r="G146" s="38"/>
      <c r="H146" s="38"/>
      <c r="I146" s="38"/>
      <c r="J146" s="38"/>
      <c r="K146" s="38"/>
      <c r="L146" s="38"/>
      <c r="M146" s="38"/>
      <c r="N146" s="38"/>
      <c r="O146" s="38"/>
      <c r="P146" s="38"/>
      <c r="Q146" s="38"/>
      <c r="R146" s="38"/>
      <c r="S146" s="38"/>
      <c r="T146" s="38"/>
      <c r="U146" s="38"/>
      <c r="V146" s="38"/>
      <c r="W146" s="38"/>
      <c r="X146" s="38"/>
      <c r="Y146" s="38"/>
      <c r="Z146" s="38"/>
      <c r="AA146" s="38"/>
      <c r="AB146" s="2"/>
    </row>
    <row r="147" spans="1:28" x14ac:dyDescent="0.2">
      <c r="A147" s="38"/>
      <c r="B147" s="38"/>
      <c r="C147" s="38"/>
      <c r="D147" s="38"/>
      <c r="E147" s="38"/>
      <c r="F147" s="38"/>
      <c r="G147" s="38"/>
      <c r="H147" s="38"/>
      <c r="I147" s="38"/>
      <c r="J147" s="38"/>
      <c r="K147" s="38"/>
      <c r="L147" s="38"/>
      <c r="M147" s="38"/>
      <c r="N147" s="38"/>
      <c r="O147" s="38"/>
      <c r="P147" s="38"/>
      <c r="Q147" s="38"/>
      <c r="R147" s="38"/>
      <c r="S147" s="38"/>
      <c r="T147" s="38"/>
      <c r="U147" s="38"/>
      <c r="V147" s="38"/>
      <c r="W147" s="38"/>
      <c r="X147" s="38"/>
      <c r="Y147" s="38"/>
      <c r="Z147" s="38"/>
      <c r="AA147" s="38"/>
      <c r="AB147" s="2"/>
    </row>
    <row r="148" spans="1:28" x14ac:dyDescent="0.2">
      <c r="A148" s="38"/>
      <c r="B148" s="38"/>
      <c r="C148" s="38"/>
      <c r="D148" s="38"/>
      <c r="E148" s="38"/>
      <c r="F148" s="38"/>
      <c r="G148" s="38"/>
      <c r="H148" s="38"/>
      <c r="I148" s="38"/>
      <c r="J148" s="38"/>
      <c r="K148" s="38"/>
      <c r="L148" s="38"/>
      <c r="M148" s="38"/>
      <c r="N148" s="38"/>
      <c r="O148" s="38"/>
      <c r="P148" s="38"/>
      <c r="Q148" s="38"/>
      <c r="R148" s="38"/>
      <c r="S148" s="38"/>
      <c r="T148" s="38"/>
      <c r="U148" s="38"/>
      <c r="V148" s="38"/>
      <c r="W148" s="38"/>
      <c r="X148" s="38"/>
      <c r="Y148" s="38"/>
      <c r="Z148" s="38"/>
      <c r="AA148" s="38"/>
      <c r="AB148" s="2"/>
    </row>
    <row r="149" spans="1:28" x14ac:dyDescent="0.2">
      <c r="A149" s="38"/>
      <c r="B149" s="38"/>
      <c r="C149" s="38"/>
      <c r="D149" s="38"/>
      <c r="E149" s="38"/>
      <c r="F149" s="38"/>
      <c r="G149" s="38"/>
      <c r="H149" s="38"/>
      <c r="I149" s="38"/>
      <c r="J149" s="38"/>
      <c r="K149" s="38"/>
      <c r="L149" s="38"/>
      <c r="M149" s="38"/>
      <c r="N149" s="38"/>
      <c r="O149" s="38"/>
      <c r="P149" s="38"/>
      <c r="Q149" s="38"/>
      <c r="R149" s="38"/>
      <c r="S149" s="38"/>
      <c r="T149" s="38"/>
      <c r="U149" s="38"/>
      <c r="V149" s="38"/>
      <c r="W149" s="38"/>
      <c r="X149" s="38"/>
      <c r="Y149" s="38"/>
      <c r="Z149" s="38"/>
      <c r="AA149" s="38"/>
      <c r="AB149" s="2"/>
    </row>
    <row r="150" spans="1:28" x14ac:dyDescent="0.2">
      <c r="A150" s="38"/>
      <c r="B150" s="38"/>
      <c r="C150" s="38"/>
      <c r="D150" s="38"/>
      <c r="E150" s="38"/>
      <c r="F150" s="38"/>
      <c r="G150" s="38"/>
      <c r="H150" s="38"/>
      <c r="I150" s="38"/>
      <c r="J150" s="38"/>
      <c r="K150" s="38"/>
      <c r="L150" s="38"/>
      <c r="M150" s="38"/>
      <c r="N150" s="38"/>
      <c r="O150" s="38"/>
      <c r="P150" s="38"/>
      <c r="Q150" s="38"/>
      <c r="R150" s="38"/>
      <c r="S150" s="38"/>
      <c r="T150" s="38"/>
      <c r="U150" s="38"/>
      <c r="V150" s="38"/>
      <c r="W150" s="38"/>
      <c r="X150" s="38"/>
      <c r="Y150" s="38"/>
      <c r="Z150" s="38"/>
      <c r="AA150" s="38"/>
      <c r="AB150" s="2"/>
    </row>
    <row r="151" spans="1:28" x14ac:dyDescent="0.2">
      <c r="A151" s="38"/>
      <c r="B151" s="38"/>
      <c r="C151" s="38"/>
      <c r="D151" s="38"/>
      <c r="E151" s="38"/>
      <c r="F151" s="38"/>
      <c r="G151" s="38"/>
      <c r="H151" s="38"/>
      <c r="I151" s="38"/>
      <c r="J151" s="38"/>
      <c r="K151" s="38"/>
      <c r="L151" s="38"/>
      <c r="M151" s="38"/>
      <c r="N151" s="38"/>
      <c r="O151" s="38"/>
      <c r="P151" s="38"/>
      <c r="Q151" s="38"/>
      <c r="R151" s="38"/>
      <c r="S151" s="38"/>
      <c r="T151" s="38"/>
      <c r="U151" s="38"/>
      <c r="V151" s="38"/>
      <c r="W151" s="38"/>
      <c r="X151" s="38"/>
      <c r="Y151" s="38"/>
      <c r="Z151" s="38"/>
      <c r="AA151" s="38"/>
      <c r="AB151" s="2"/>
    </row>
    <row r="152" spans="1:28" x14ac:dyDescent="0.2">
      <c r="A152" s="38"/>
      <c r="B152" s="38"/>
      <c r="C152" s="38"/>
      <c r="D152" s="38"/>
      <c r="E152" s="38"/>
      <c r="F152" s="38"/>
      <c r="G152" s="38"/>
      <c r="H152" s="38"/>
      <c r="I152" s="38"/>
      <c r="J152" s="38"/>
      <c r="K152" s="38"/>
      <c r="L152" s="38"/>
      <c r="M152" s="38"/>
      <c r="N152" s="38"/>
      <c r="O152" s="38"/>
      <c r="P152" s="38"/>
      <c r="Q152" s="38"/>
      <c r="R152" s="38"/>
      <c r="S152" s="38"/>
      <c r="T152" s="38"/>
      <c r="U152" s="38"/>
      <c r="V152" s="38"/>
      <c r="W152" s="38"/>
      <c r="X152" s="38"/>
      <c r="Y152" s="38"/>
      <c r="Z152" s="38"/>
      <c r="AA152" s="38"/>
      <c r="AB152" s="2"/>
    </row>
    <row r="153" spans="1:28" x14ac:dyDescent="0.2">
      <c r="A153" s="38"/>
      <c r="B153" s="38"/>
      <c r="C153" s="38"/>
      <c r="D153" s="38"/>
      <c r="E153" s="38"/>
      <c r="F153" s="38"/>
      <c r="G153" s="38"/>
      <c r="H153" s="38"/>
      <c r="I153" s="38"/>
      <c r="J153" s="38"/>
      <c r="K153" s="38"/>
      <c r="L153" s="38"/>
      <c r="M153" s="38"/>
      <c r="N153" s="38"/>
      <c r="O153" s="38"/>
      <c r="P153" s="38"/>
      <c r="Q153" s="38"/>
      <c r="R153" s="38"/>
      <c r="S153" s="38"/>
      <c r="T153" s="38"/>
      <c r="U153" s="38"/>
      <c r="V153" s="38"/>
      <c r="W153" s="38"/>
      <c r="X153" s="38"/>
      <c r="Y153" s="38"/>
      <c r="Z153" s="38"/>
      <c r="AA153" s="38"/>
      <c r="AB153" s="2"/>
    </row>
    <row r="154" spans="1:28" x14ac:dyDescent="0.2">
      <c r="A154" s="38"/>
      <c r="B154" s="38"/>
      <c r="C154" s="38"/>
      <c r="D154" s="38"/>
      <c r="E154" s="38"/>
      <c r="F154" s="38"/>
      <c r="G154" s="38"/>
      <c r="H154" s="38"/>
      <c r="I154" s="38"/>
      <c r="J154" s="38"/>
      <c r="K154" s="38"/>
      <c r="L154" s="38"/>
      <c r="M154" s="38"/>
      <c r="N154" s="38"/>
      <c r="O154" s="38"/>
      <c r="P154" s="38"/>
      <c r="Q154" s="38"/>
      <c r="R154" s="38"/>
      <c r="S154" s="38"/>
      <c r="T154" s="38"/>
      <c r="U154" s="38"/>
      <c r="V154" s="38"/>
      <c r="W154" s="38"/>
      <c r="X154" s="38"/>
      <c r="Y154" s="38"/>
      <c r="Z154" s="38"/>
      <c r="AA154" s="38"/>
      <c r="AB154" s="2"/>
    </row>
    <row r="155" spans="1:28" x14ac:dyDescent="0.2">
      <c r="A155" s="38"/>
      <c r="B155" s="38"/>
      <c r="C155" s="38"/>
      <c r="D155" s="38"/>
      <c r="E155" s="38"/>
      <c r="F155" s="38"/>
      <c r="G155" s="38"/>
      <c r="H155" s="38"/>
      <c r="I155" s="38"/>
      <c r="J155" s="38"/>
      <c r="K155" s="38"/>
      <c r="L155" s="38"/>
      <c r="M155" s="38"/>
      <c r="N155" s="38"/>
      <c r="O155" s="38"/>
      <c r="P155" s="38"/>
      <c r="Q155" s="38"/>
      <c r="R155" s="38"/>
      <c r="S155" s="38"/>
      <c r="T155" s="38"/>
      <c r="U155" s="38"/>
      <c r="V155" s="38"/>
      <c r="W155" s="38"/>
      <c r="X155" s="38"/>
      <c r="Y155" s="38"/>
      <c r="Z155" s="38"/>
      <c r="AA155" s="38"/>
      <c r="AB155" s="2"/>
    </row>
    <row r="156" spans="1:28" x14ac:dyDescent="0.2">
      <c r="A156" s="38"/>
      <c r="B156" s="38"/>
      <c r="C156" s="38"/>
      <c r="D156" s="38"/>
      <c r="E156" s="38"/>
      <c r="F156" s="38"/>
      <c r="G156" s="38"/>
      <c r="H156" s="38"/>
      <c r="I156" s="38"/>
      <c r="J156" s="38"/>
      <c r="K156" s="38"/>
      <c r="L156" s="38"/>
      <c r="M156" s="38"/>
      <c r="N156" s="38"/>
      <c r="O156" s="38"/>
      <c r="P156" s="38"/>
      <c r="Q156" s="38"/>
      <c r="R156" s="38"/>
      <c r="S156" s="38"/>
      <c r="T156" s="38"/>
      <c r="U156" s="38"/>
      <c r="V156" s="38"/>
      <c r="W156" s="38"/>
      <c r="X156" s="38"/>
      <c r="Y156" s="38"/>
      <c r="Z156" s="38"/>
      <c r="AA156" s="38"/>
      <c r="AB156" s="2"/>
    </row>
    <row r="157" spans="1:28" x14ac:dyDescent="0.2">
      <c r="A157" s="38"/>
      <c r="B157" s="38"/>
      <c r="C157" s="38"/>
      <c r="D157" s="38"/>
      <c r="E157" s="38"/>
      <c r="F157" s="38"/>
      <c r="G157" s="38"/>
      <c r="H157" s="38"/>
      <c r="I157" s="38"/>
      <c r="J157" s="38"/>
      <c r="K157" s="38"/>
      <c r="L157" s="38"/>
      <c r="M157" s="38"/>
      <c r="N157" s="38"/>
      <c r="O157" s="38"/>
      <c r="P157" s="38"/>
      <c r="Q157" s="38"/>
      <c r="R157" s="38"/>
      <c r="S157" s="38"/>
      <c r="T157" s="38"/>
      <c r="U157" s="38"/>
      <c r="V157" s="38"/>
      <c r="W157" s="38"/>
      <c r="X157" s="38"/>
      <c r="Y157" s="38"/>
      <c r="Z157" s="38"/>
      <c r="AA157" s="38"/>
      <c r="AB157" s="2"/>
    </row>
    <row r="158" spans="1:28" x14ac:dyDescent="0.2">
      <c r="A158" s="38"/>
      <c r="B158" s="38"/>
      <c r="C158" s="38"/>
      <c r="D158" s="38"/>
      <c r="E158" s="38"/>
      <c r="F158" s="38"/>
      <c r="G158" s="38"/>
      <c r="H158" s="38"/>
      <c r="I158" s="38"/>
      <c r="J158" s="38"/>
      <c r="K158" s="38"/>
      <c r="L158" s="38"/>
      <c r="M158" s="38"/>
      <c r="N158" s="38"/>
      <c r="O158" s="38"/>
      <c r="P158" s="38"/>
      <c r="Q158" s="38"/>
      <c r="R158" s="38"/>
      <c r="S158" s="38"/>
      <c r="T158" s="38"/>
      <c r="U158" s="38"/>
      <c r="V158" s="38"/>
      <c r="W158" s="38"/>
      <c r="X158" s="38"/>
      <c r="Y158" s="38"/>
      <c r="Z158" s="38"/>
      <c r="AA158" s="38"/>
      <c r="AB158" s="2"/>
    </row>
    <row r="159" spans="1:28" x14ac:dyDescent="0.2">
      <c r="A159" s="38"/>
      <c r="B159" s="38"/>
      <c r="C159" s="38"/>
      <c r="D159" s="38"/>
      <c r="E159" s="38"/>
      <c r="F159" s="38"/>
      <c r="G159" s="38"/>
      <c r="H159" s="38"/>
      <c r="I159" s="38"/>
      <c r="J159" s="38"/>
      <c r="K159" s="38"/>
      <c r="L159" s="38"/>
      <c r="M159" s="38"/>
      <c r="N159" s="38"/>
      <c r="O159" s="38"/>
      <c r="P159" s="38"/>
      <c r="Q159" s="38"/>
      <c r="R159" s="38"/>
      <c r="S159" s="38"/>
      <c r="T159" s="38"/>
      <c r="U159" s="38"/>
      <c r="V159" s="38"/>
      <c r="W159" s="38"/>
      <c r="X159" s="38"/>
      <c r="Y159" s="38"/>
      <c r="Z159" s="38"/>
      <c r="AA159" s="38"/>
      <c r="AB159" s="2"/>
    </row>
    <row r="160" spans="1:28" x14ac:dyDescent="0.2">
      <c r="A160" s="38"/>
      <c r="B160" s="38"/>
      <c r="C160" s="38"/>
      <c r="D160" s="38"/>
      <c r="E160" s="38"/>
      <c r="F160" s="38"/>
      <c r="G160" s="38"/>
      <c r="H160" s="38"/>
      <c r="I160" s="38"/>
      <c r="J160" s="38"/>
      <c r="K160" s="38"/>
      <c r="L160" s="38"/>
      <c r="M160" s="38"/>
      <c r="N160" s="38"/>
      <c r="O160" s="38"/>
      <c r="P160" s="38"/>
      <c r="Q160" s="38"/>
      <c r="R160" s="38"/>
      <c r="S160" s="38"/>
      <c r="T160" s="38"/>
      <c r="U160" s="38"/>
      <c r="V160" s="38"/>
      <c r="W160" s="38"/>
      <c r="X160" s="38"/>
      <c r="Y160" s="38"/>
      <c r="Z160" s="38"/>
      <c r="AA160" s="38"/>
      <c r="AB160" s="2"/>
    </row>
    <row r="161" spans="1:28" x14ac:dyDescent="0.2">
      <c r="A161" s="38"/>
      <c r="B161" s="38"/>
      <c r="C161" s="38"/>
      <c r="D161" s="38"/>
      <c r="E161" s="38"/>
      <c r="F161" s="38"/>
      <c r="G161" s="38"/>
      <c r="H161" s="38"/>
      <c r="I161" s="38"/>
      <c r="J161" s="38"/>
      <c r="K161" s="38"/>
      <c r="L161" s="38"/>
      <c r="M161" s="38"/>
      <c r="N161" s="38"/>
      <c r="O161" s="38"/>
      <c r="P161" s="38"/>
      <c r="Q161" s="38"/>
      <c r="R161" s="38"/>
      <c r="S161" s="38"/>
      <c r="T161" s="38"/>
      <c r="U161" s="38"/>
      <c r="V161" s="38"/>
      <c r="W161" s="38"/>
      <c r="X161" s="38"/>
      <c r="Y161" s="38"/>
      <c r="Z161" s="38"/>
      <c r="AA161" s="38"/>
      <c r="AB161" s="2"/>
    </row>
    <row r="162" spans="1:28" x14ac:dyDescent="0.2">
      <c r="A162" s="2"/>
      <c r="B162" s="2"/>
      <c r="C162" s="2"/>
      <c r="D162" s="2"/>
      <c r="E162" s="2"/>
      <c r="F162" s="2"/>
      <c r="G162" s="2"/>
      <c r="H162" s="2"/>
      <c r="I162" s="2"/>
      <c r="J162" s="2"/>
      <c r="K162" s="2"/>
      <c r="L162" s="2"/>
      <c r="M162" s="2"/>
      <c r="N162" s="2"/>
      <c r="O162" s="2"/>
      <c r="P162" s="2"/>
      <c r="Q162" s="2"/>
      <c r="R162" s="2"/>
      <c r="S162" s="2"/>
      <c r="T162" s="2"/>
      <c r="U162" s="2"/>
      <c r="V162" s="2"/>
      <c r="W162" s="2"/>
      <c r="X162" s="2"/>
      <c r="Y162" s="2"/>
      <c r="Z162" s="2"/>
      <c r="AA162" s="2"/>
      <c r="AB162" s="2"/>
    </row>
    <row r="163" spans="1:28" x14ac:dyDescent="0.2">
      <c r="A163" s="2"/>
      <c r="B163" s="2"/>
      <c r="C163" s="2"/>
      <c r="D163" s="2"/>
      <c r="E163" s="2"/>
      <c r="F163" s="2"/>
      <c r="G163" s="2"/>
      <c r="H163" s="2"/>
      <c r="I163" s="2"/>
      <c r="J163" s="2"/>
      <c r="K163" s="2"/>
      <c r="L163" s="2"/>
      <c r="M163" s="2"/>
      <c r="N163" s="2"/>
      <c r="O163" s="2"/>
      <c r="P163" s="2"/>
      <c r="Q163" s="2"/>
      <c r="R163" s="2"/>
      <c r="S163" s="2"/>
      <c r="T163" s="2"/>
      <c r="U163" s="2"/>
      <c r="V163" s="2"/>
      <c r="W163" s="2"/>
      <c r="X163" s="2"/>
      <c r="Y163" s="2"/>
      <c r="Z163" s="2"/>
      <c r="AA163" s="2"/>
      <c r="AB163" s="2"/>
    </row>
    <row r="164" spans="1:28" x14ac:dyDescent="0.2">
      <c r="A164" s="2"/>
      <c r="B164" s="2"/>
      <c r="C164" s="2"/>
      <c r="D164" s="2"/>
      <c r="E164" s="2"/>
      <c r="F164" s="2"/>
      <c r="G164" s="2"/>
      <c r="H164" s="2"/>
      <c r="I164" s="2"/>
      <c r="J164" s="2"/>
      <c r="K164" s="2"/>
      <c r="L164" s="2"/>
      <c r="M164" s="2"/>
      <c r="N164" s="2"/>
      <c r="O164" s="2"/>
      <c r="P164" s="2"/>
      <c r="Q164" s="2"/>
      <c r="R164" s="2"/>
      <c r="S164" s="2"/>
      <c r="T164" s="2"/>
      <c r="U164" s="2"/>
      <c r="V164" s="2"/>
      <c r="W164" s="2"/>
      <c r="X164" s="2"/>
      <c r="Y164" s="2"/>
      <c r="Z164" s="2"/>
      <c r="AA164" s="2"/>
      <c r="AB164" s="2"/>
    </row>
    <row r="165" spans="1:28" x14ac:dyDescent="0.2">
      <c r="A165" s="2"/>
      <c r="B165" s="2"/>
      <c r="C165" s="2"/>
      <c r="D165" s="2"/>
      <c r="E165" s="2"/>
      <c r="F165" s="2"/>
      <c r="G165" s="2"/>
      <c r="H165" s="2"/>
      <c r="I165" s="2"/>
      <c r="J165" s="2"/>
      <c r="K165" s="2"/>
      <c r="L165" s="2"/>
      <c r="M165" s="2"/>
      <c r="N165" s="2"/>
      <c r="O165" s="2"/>
      <c r="P165" s="2"/>
      <c r="Q165" s="2"/>
      <c r="R165" s="2"/>
      <c r="S165" s="2"/>
      <c r="T165" s="2"/>
      <c r="U165" s="2"/>
      <c r="V165" s="2"/>
      <c r="W165" s="2"/>
      <c r="X165" s="2"/>
      <c r="Y165" s="2"/>
      <c r="Z165" s="2"/>
      <c r="AA165" s="2"/>
      <c r="AB165" s="2"/>
    </row>
    <row r="166" spans="1:28" x14ac:dyDescent="0.2">
      <c r="A166" s="2"/>
      <c r="B166" s="2"/>
      <c r="C166" s="2"/>
      <c r="D166" s="2"/>
      <c r="E166" s="2"/>
      <c r="F166" s="2"/>
      <c r="G166" s="2"/>
      <c r="H166" s="2"/>
      <c r="I166" s="2"/>
      <c r="J166" s="2"/>
      <c r="K166" s="2"/>
      <c r="L166" s="2"/>
      <c r="M166" s="2"/>
      <c r="N166" s="2"/>
      <c r="O166" s="2"/>
      <c r="P166" s="2"/>
      <c r="Q166" s="2"/>
      <c r="R166" s="2"/>
      <c r="S166" s="2"/>
      <c r="T166" s="2"/>
      <c r="U166" s="2"/>
      <c r="V166" s="2"/>
      <c r="W166" s="2"/>
      <c r="X166" s="2"/>
      <c r="Y166" s="2"/>
      <c r="Z166" s="2"/>
      <c r="AA166" s="2"/>
      <c r="AB166" s="2"/>
    </row>
    <row r="167" spans="1:28" x14ac:dyDescent="0.2">
      <c r="A167" s="2"/>
      <c r="B167" s="2"/>
      <c r="C167" s="2"/>
      <c r="D167" s="2"/>
      <c r="E167" s="2"/>
      <c r="F167" s="2"/>
      <c r="G167" s="2"/>
      <c r="H167" s="2"/>
      <c r="I167" s="2"/>
      <c r="J167" s="2"/>
      <c r="K167" s="2"/>
      <c r="L167" s="2"/>
      <c r="M167" s="2"/>
      <c r="N167" s="2"/>
      <c r="O167" s="2"/>
      <c r="P167" s="2"/>
      <c r="Q167" s="2"/>
      <c r="R167" s="2"/>
      <c r="S167" s="2"/>
      <c r="T167" s="2"/>
      <c r="U167" s="2"/>
      <c r="V167" s="2"/>
      <c r="W167" s="2"/>
      <c r="X167" s="2"/>
      <c r="Y167" s="2"/>
      <c r="Z167" s="2"/>
      <c r="AA167" s="2"/>
      <c r="AB167" s="2"/>
    </row>
    <row r="168" spans="1:28" x14ac:dyDescent="0.2">
      <c r="A168" s="2"/>
      <c r="B168" s="2"/>
      <c r="C168" s="2"/>
      <c r="D168" s="2"/>
      <c r="E168" s="2"/>
      <c r="F168" s="2"/>
      <c r="G168" s="2"/>
      <c r="H168" s="2"/>
      <c r="I168" s="2"/>
      <c r="J168" s="2"/>
      <c r="K168" s="2"/>
      <c r="L168" s="2"/>
      <c r="M168" s="2"/>
      <c r="N168" s="2"/>
      <c r="O168" s="2"/>
      <c r="P168" s="2"/>
      <c r="Q168" s="2"/>
      <c r="R168" s="2"/>
      <c r="S168" s="2"/>
      <c r="T168" s="2"/>
      <c r="U168" s="2"/>
      <c r="V168" s="2"/>
      <c r="W168" s="2"/>
      <c r="X168" s="2"/>
      <c r="Y168" s="2"/>
      <c r="Z168" s="2"/>
      <c r="AA168" s="2"/>
      <c r="AB168" s="2"/>
    </row>
    <row r="169" spans="1:28" x14ac:dyDescent="0.2">
      <c r="A169" s="2"/>
      <c r="B169" s="2"/>
      <c r="C169" s="2"/>
      <c r="D169" s="2"/>
      <c r="E169" s="2"/>
      <c r="F169" s="2"/>
      <c r="G169" s="2"/>
      <c r="H169" s="2"/>
      <c r="I169" s="2"/>
      <c r="J169" s="2"/>
      <c r="K169" s="2"/>
      <c r="L169" s="2"/>
      <c r="M169" s="2"/>
      <c r="N169" s="2"/>
      <c r="O169" s="2"/>
      <c r="P169" s="2"/>
      <c r="Q169" s="2"/>
      <c r="R169" s="2"/>
      <c r="S169" s="2"/>
      <c r="T169" s="2"/>
      <c r="U169" s="2"/>
      <c r="V169" s="2"/>
      <c r="W169" s="2"/>
      <c r="X169" s="2"/>
      <c r="Y169" s="2"/>
      <c r="Z169" s="2"/>
      <c r="AA169" s="2"/>
      <c r="AB169" s="2"/>
    </row>
    <row r="170" spans="1:28" x14ac:dyDescent="0.2">
      <c r="A170" s="2"/>
      <c r="B170" s="2"/>
      <c r="C170" s="2"/>
      <c r="D170" s="2"/>
      <c r="E170" s="2"/>
      <c r="F170" s="2"/>
      <c r="G170" s="2"/>
      <c r="H170" s="2"/>
      <c r="I170" s="2"/>
      <c r="J170" s="2"/>
      <c r="K170" s="2"/>
      <c r="L170" s="2"/>
      <c r="M170" s="2"/>
      <c r="N170" s="2"/>
      <c r="O170" s="2"/>
      <c r="P170" s="2"/>
      <c r="Q170" s="2"/>
      <c r="R170" s="2"/>
      <c r="S170" s="2"/>
      <c r="T170" s="2"/>
      <c r="U170" s="2"/>
      <c r="V170" s="2"/>
      <c r="W170" s="2"/>
      <c r="X170" s="2"/>
      <c r="Y170" s="2"/>
      <c r="Z170" s="2"/>
      <c r="AA170" s="2"/>
      <c r="AB170" s="2"/>
    </row>
    <row r="171" spans="1:28" x14ac:dyDescent="0.2">
      <c r="A171" s="2"/>
      <c r="B171" s="2"/>
      <c r="C171" s="2"/>
      <c r="D171" s="2"/>
      <c r="E171" s="2"/>
      <c r="F171" s="2"/>
      <c r="G171" s="2"/>
      <c r="H171" s="2"/>
      <c r="I171" s="2"/>
      <c r="J171" s="2"/>
      <c r="K171" s="2"/>
      <c r="L171" s="2"/>
      <c r="M171" s="2"/>
      <c r="N171" s="2"/>
      <c r="O171" s="2"/>
      <c r="P171" s="2"/>
      <c r="Q171" s="2"/>
      <c r="R171" s="2"/>
      <c r="S171" s="2"/>
      <c r="T171" s="2"/>
      <c r="U171" s="2"/>
      <c r="V171" s="2"/>
      <c r="W171" s="2"/>
      <c r="X171" s="2"/>
      <c r="Y171" s="2"/>
      <c r="Z171" s="2"/>
      <c r="AA171" s="2"/>
      <c r="AB171" s="2"/>
    </row>
    <row r="172" spans="1:28" x14ac:dyDescent="0.2">
      <c r="A172" s="2"/>
      <c r="B172" s="2"/>
      <c r="C172" s="2"/>
      <c r="D172" s="2"/>
      <c r="E172" s="2"/>
      <c r="F172" s="2"/>
      <c r="G172" s="2"/>
      <c r="H172" s="2"/>
      <c r="I172" s="2"/>
      <c r="J172" s="2"/>
      <c r="K172" s="2"/>
      <c r="L172" s="2"/>
      <c r="M172" s="2"/>
      <c r="N172" s="2"/>
      <c r="O172" s="2"/>
      <c r="P172" s="2"/>
      <c r="Q172" s="2"/>
      <c r="R172" s="2"/>
      <c r="S172" s="2"/>
      <c r="T172" s="2"/>
      <c r="U172" s="2"/>
      <c r="V172" s="2"/>
      <c r="W172" s="2"/>
      <c r="X172" s="2"/>
      <c r="Y172" s="2"/>
      <c r="Z172" s="2"/>
      <c r="AA172" s="2"/>
      <c r="AB172" s="2"/>
    </row>
    <row r="173" spans="1:28" x14ac:dyDescent="0.2">
      <c r="A173" s="2"/>
      <c r="B173" s="2"/>
      <c r="C173" s="2"/>
      <c r="D173" s="2"/>
      <c r="E173" s="2"/>
      <c r="F173" s="2"/>
      <c r="G173" s="2"/>
      <c r="H173" s="2"/>
      <c r="I173" s="2"/>
      <c r="J173" s="2"/>
      <c r="K173" s="2"/>
      <c r="L173" s="2"/>
      <c r="M173" s="2"/>
      <c r="N173" s="2"/>
      <c r="O173" s="2"/>
      <c r="P173" s="2"/>
      <c r="Q173" s="2"/>
      <c r="R173" s="2"/>
      <c r="S173" s="2"/>
      <c r="T173" s="2"/>
      <c r="U173" s="2"/>
      <c r="V173" s="2"/>
      <c r="W173" s="2"/>
      <c r="X173" s="2"/>
      <c r="Y173" s="2"/>
      <c r="Z173" s="2"/>
      <c r="AA173" s="2"/>
      <c r="AB173" s="2"/>
    </row>
    <row r="174" spans="1:28" x14ac:dyDescent="0.2">
      <c r="A174" s="2"/>
      <c r="B174" s="2"/>
      <c r="C174" s="2"/>
      <c r="D174" s="2"/>
      <c r="E174" s="2"/>
      <c r="F174" s="2"/>
      <c r="G174" s="2"/>
      <c r="H174" s="2"/>
      <c r="I174" s="2"/>
      <c r="J174" s="2"/>
      <c r="K174" s="2"/>
      <c r="L174" s="2"/>
      <c r="M174" s="2"/>
      <c r="N174" s="2"/>
      <c r="O174" s="2"/>
      <c r="P174" s="2"/>
      <c r="Q174" s="2"/>
      <c r="R174" s="2"/>
      <c r="S174" s="2"/>
      <c r="T174" s="2"/>
      <c r="U174" s="2"/>
      <c r="V174" s="2"/>
      <c r="W174" s="2"/>
      <c r="X174" s="2"/>
      <c r="Y174" s="2"/>
      <c r="Z174" s="2"/>
      <c r="AA174" s="2"/>
      <c r="AB174" s="2"/>
    </row>
    <row r="175" spans="1:28" x14ac:dyDescent="0.2">
      <c r="A175" s="2"/>
      <c r="B175" s="2"/>
      <c r="C175" s="2"/>
      <c r="D175" s="2"/>
      <c r="E175" s="2"/>
      <c r="F175" s="2"/>
      <c r="G175" s="2"/>
      <c r="H175" s="2"/>
      <c r="I175" s="2"/>
      <c r="J175" s="2"/>
      <c r="K175" s="2"/>
      <c r="L175" s="2"/>
      <c r="M175" s="2"/>
      <c r="N175" s="2"/>
      <c r="O175" s="2"/>
      <c r="P175" s="2"/>
      <c r="Q175" s="2"/>
      <c r="R175" s="2"/>
      <c r="S175" s="2"/>
      <c r="T175" s="2"/>
      <c r="U175" s="2"/>
      <c r="V175" s="2"/>
      <c r="W175" s="2"/>
      <c r="X175" s="2"/>
      <c r="Y175" s="2"/>
      <c r="Z175" s="2"/>
      <c r="AA175" s="2"/>
      <c r="AB175" s="2"/>
    </row>
    <row r="176" spans="1:28" x14ac:dyDescent="0.2">
      <c r="A176" s="2"/>
      <c r="B176" s="2"/>
      <c r="C176" s="2"/>
      <c r="D176" s="2"/>
      <c r="E176" s="2"/>
      <c r="F176" s="2"/>
      <c r="G176" s="2"/>
      <c r="H176" s="2"/>
      <c r="I176" s="2"/>
      <c r="J176" s="2"/>
      <c r="K176" s="2"/>
      <c r="L176" s="2"/>
      <c r="M176" s="2"/>
      <c r="N176" s="2"/>
      <c r="O176" s="2"/>
      <c r="P176" s="2"/>
      <c r="Q176" s="2"/>
      <c r="R176" s="2"/>
      <c r="S176" s="2"/>
      <c r="T176" s="2"/>
      <c r="U176" s="2"/>
      <c r="V176" s="2"/>
      <c r="W176" s="2"/>
      <c r="X176" s="2"/>
      <c r="Y176" s="2"/>
      <c r="Z176" s="2"/>
      <c r="AA176" s="2"/>
      <c r="AB176" s="2"/>
    </row>
    <row r="177" spans="1:28" x14ac:dyDescent="0.2">
      <c r="A177" s="2"/>
      <c r="B177" s="2"/>
      <c r="C177" s="2"/>
      <c r="D177" s="2"/>
      <c r="E177" s="2"/>
      <c r="F177" s="2"/>
      <c r="G177" s="2"/>
      <c r="H177" s="2"/>
      <c r="I177" s="2"/>
      <c r="J177" s="2"/>
      <c r="K177" s="2"/>
      <c r="L177" s="2"/>
      <c r="M177" s="2"/>
      <c r="N177" s="2"/>
      <c r="O177" s="2"/>
      <c r="P177" s="2"/>
      <c r="Q177" s="2"/>
      <c r="R177" s="2"/>
      <c r="S177" s="2"/>
      <c r="T177" s="2"/>
      <c r="U177" s="2"/>
      <c r="V177" s="2"/>
      <c r="W177" s="2"/>
      <c r="X177" s="2"/>
      <c r="Y177" s="2"/>
      <c r="Z177" s="2"/>
      <c r="AA177" s="2"/>
      <c r="AB177" s="2"/>
    </row>
    <row r="178" spans="1:28" x14ac:dyDescent="0.2">
      <c r="A178" s="2"/>
      <c r="B178" s="2"/>
      <c r="C178" s="2"/>
      <c r="D178" s="2"/>
      <c r="E178" s="2"/>
      <c r="F178" s="2"/>
      <c r="G178" s="2"/>
      <c r="H178" s="2"/>
      <c r="I178" s="2"/>
      <c r="J178" s="2"/>
      <c r="K178" s="2"/>
      <c r="L178" s="2"/>
      <c r="M178" s="2"/>
      <c r="N178" s="2"/>
      <c r="O178" s="2"/>
      <c r="P178" s="2"/>
      <c r="Q178" s="2"/>
      <c r="R178" s="2"/>
      <c r="S178" s="2"/>
      <c r="T178" s="2"/>
      <c r="U178" s="2"/>
      <c r="V178" s="2"/>
      <c r="W178" s="2"/>
      <c r="X178" s="2"/>
      <c r="Y178" s="2"/>
      <c r="Z178" s="2"/>
      <c r="AA178" s="2"/>
      <c r="AB178" s="2"/>
    </row>
    <row r="179" spans="1:28" x14ac:dyDescent="0.2">
      <c r="A179" s="2"/>
      <c r="B179" s="2"/>
      <c r="C179" s="2"/>
      <c r="D179" s="2"/>
      <c r="E179" s="2"/>
      <c r="F179" s="2"/>
      <c r="G179" s="2"/>
      <c r="H179" s="2"/>
      <c r="I179" s="2"/>
      <c r="J179" s="2"/>
      <c r="K179" s="2"/>
      <c r="L179" s="2"/>
      <c r="M179" s="2"/>
      <c r="N179" s="2"/>
      <c r="O179" s="2"/>
      <c r="P179" s="2"/>
      <c r="Q179" s="2"/>
      <c r="R179" s="2"/>
      <c r="S179" s="2"/>
      <c r="T179" s="2"/>
      <c r="U179" s="2"/>
      <c r="V179" s="2"/>
      <c r="W179" s="2"/>
      <c r="X179" s="2"/>
      <c r="Y179" s="2"/>
      <c r="Z179" s="2"/>
      <c r="AA179" s="2"/>
      <c r="AB179" s="2"/>
    </row>
    <row r="180" spans="1:28" x14ac:dyDescent="0.2">
      <c r="A180" s="2"/>
      <c r="B180" s="2"/>
      <c r="C180" s="2"/>
      <c r="D180" s="2"/>
      <c r="E180" s="2"/>
      <c r="F180" s="2"/>
      <c r="G180" s="2"/>
      <c r="H180" s="2"/>
      <c r="I180" s="2"/>
      <c r="J180" s="2"/>
      <c r="K180" s="2"/>
      <c r="L180" s="2"/>
      <c r="M180" s="2"/>
      <c r="N180" s="2"/>
      <c r="O180" s="2"/>
      <c r="P180" s="2"/>
      <c r="Q180" s="2"/>
      <c r="R180" s="2"/>
      <c r="S180" s="2"/>
      <c r="T180" s="2"/>
      <c r="U180" s="2"/>
      <c r="V180" s="2"/>
      <c r="W180" s="2"/>
      <c r="X180" s="2"/>
      <c r="Y180" s="2"/>
      <c r="Z180" s="2"/>
      <c r="AA180" s="2"/>
      <c r="AB180" s="2"/>
    </row>
    <row r="181" spans="1:28" x14ac:dyDescent="0.2">
      <c r="A181" s="2"/>
      <c r="B181" s="2"/>
      <c r="C181" s="2"/>
      <c r="D181" s="2"/>
      <c r="E181" s="2"/>
      <c r="F181" s="2"/>
      <c r="G181" s="2"/>
      <c r="H181" s="2"/>
      <c r="I181" s="2"/>
      <c r="J181" s="2"/>
      <c r="K181" s="2"/>
      <c r="L181" s="2"/>
      <c r="M181" s="2"/>
      <c r="N181" s="2"/>
      <c r="O181" s="2"/>
      <c r="P181" s="2"/>
      <c r="Q181" s="2"/>
      <c r="R181" s="2"/>
      <c r="S181" s="2"/>
      <c r="T181" s="2"/>
      <c r="U181" s="2"/>
      <c r="V181" s="2"/>
      <c r="W181" s="2"/>
      <c r="X181" s="2"/>
      <c r="Y181" s="2"/>
      <c r="Z181" s="2"/>
      <c r="AA181" s="2"/>
      <c r="AB181" s="2"/>
    </row>
    <row r="182" spans="1:28" x14ac:dyDescent="0.2">
      <c r="A182" s="2"/>
      <c r="B182" s="2"/>
      <c r="C182" s="2"/>
      <c r="D182" s="2"/>
      <c r="E182" s="2"/>
      <c r="F182" s="2"/>
      <c r="G182" s="2"/>
      <c r="H182" s="2"/>
      <c r="I182" s="2"/>
      <c r="J182" s="2"/>
      <c r="K182" s="2"/>
      <c r="L182" s="2"/>
      <c r="M182" s="2"/>
      <c r="N182" s="2"/>
      <c r="O182" s="2"/>
      <c r="P182" s="2"/>
      <c r="Q182" s="2"/>
      <c r="R182" s="2"/>
      <c r="S182" s="2"/>
      <c r="T182" s="2"/>
      <c r="U182" s="2"/>
      <c r="V182" s="2"/>
      <c r="W182" s="2"/>
      <c r="X182" s="2"/>
      <c r="Y182" s="2"/>
      <c r="Z182" s="2"/>
      <c r="AA182" s="2"/>
      <c r="AB182" s="2"/>
    </row>
    <row r="183" spans="1:28" x14ac:dyDescent="0.2">
      <c r="A183" s="2"/>
      <c r="B183" s="2"/>
      <c r="C183" s="2"/>
      <c r="D183" s="2"/>
      <c r="E183" s="2"/>
      <c r="F183" s="2"/>
      <c r="G183" s="2"/>
      <c r="H183" s="2"/>
      <c r="I183" s="2"/>
      <c r="J183" s="2"/>
      <c r="K183" s="2"/>
      <c r="L183" s="2"/>
      <c r="M183" s="2"/>
      <c r="N183" s="2"/>
      <c r="O183" s="2"/>
      <c r="P183" s="2"/>
      <c r="Q183" s="2"/>
      <c r="R183" s="2"/>
      <c r="S183" s="2"/>
      <c r="T183" s="2"/>
      <c r="U183" s="2"/>
      <c r="V183" s="2"/>
      <c r="W183" s="2"/>
      <c r="X183" s="2"/>
      <c r="Y183" s="2"/>
      <c r="Z183" s="2"/>
      <c r="AA183" s="2"/>
      <c r="AB183" s="2"/>
    </row>
    <row r="184" spans="1:28" x14ac:dyDescent="0.2">
      <c r="A184" s="2"/>
      <c r="B184" s="2"/>
      <c r="C184" s="2"/>
      <c r="D184" s="2"/>
      <c r="E184" s="2"/>
      <c r="F184" s="2"/>
      <c r="G184" s="2"/>
      <c r="H184" s="2"/>
      <c r="I184" s="2"/>
      <c r="J184" s="2"/>
      <c r="K184" s="2"/>
      <c r="L184" s="2"/>
      <c r="M184" s="2"/>
      <c r="N184" s="2"/>
      <c r="O184" s="2"/>
      <c r="P184" s="2"/>
      <c r="Q184" s="2"/>
      <c r="R184" s="2"/>
      <c r="S184" s="2"/>
      <c r="T184" s="2"/>
      <c r="U184" s="2"/>
      <c r="V184" s="2"/>
      <c r="W184" s="2"/>
      <c r="X184" s="2"/>
      <c r="Y184" s="2"/>
      <c r="Z184" s="2"/>
      <c r="AA184" s="2"/>
      <c r="AB184" s="2"/>
    </row>
    <row r="185" spans="1:28" x14ac:dyDescent="0.2">
      <c r="A185" s="2"/>
      <c r="B185" s="2"/>
      <c r="C185" s="2"/>
      <c r="D185" s="2"/>
      <c r="E185" s="2"/>
      <c r="F185" s="2"/>
      <c r="G185" s="2"/>
      <c r="H185" s="2"/>
      <c r="I185" s="2"/>
      <c r="J185" s="2"/>
      <c r="K185" s="2"/>
      <c r="L185" s="2"/>
      <c r="M185" s="2"/>
      <c r="N185" s="2"/>
      <c r="O185" s="2"/>
      <c r="P185" s="2"/>
      <c r="Q185" s="2"/>
      <c r="R185" s="2"/>
      <c r="S185" s="2"/>
      <c r="T185" s="2"/>
      <c r="U185" s="2"/>
      <c r="V185" s="2"/>
      <c r="W185" s="2"/>
      <c r="X185" s="2"/>
      <c r="Y185" s="2"/>
      <c r="Z185" s="2"/>
      <c r="AA185" s="2"/>
      <c r="AB185" s="2"/>
    </row>
    <row r="186" spans="1:28" x14ac:dyDescent="0.2">
      <c r="A186" s="2"/>
      <c r="B186" s="2"/>
      <c r="C186" s="2"/>
      <c r="D186" s="2"/>
      <c r="E186" s="2"/>
      <c r="F186" s="2"/>
      <c r="G186" s="2"/>
      <c r="H186" s="2"/>
      <c r="I186" s="2"/>
      <c r="J186" s="2"/>
      <c r="K186" s="2"/>
      <c r="L186" s="2"/>
      <c r="M186" s="2"/>
      <c r="N186" s="2"/>
      <c r="O186" s="2"/>
      <c r="P186" s="2"/>
      <c r="Q186" s="2"/>
      <c r="R186" s="2"/>
      <c r="S186" s="2"/>
      <c r="T186" s="2"/>
      <c r="U186" s="2"/>
      <c r="V186" s="2"/>
      <c r="W186" s="2"/>
      <c r="X186" s="2"/>
      <c r="Y186" s="2"/>
      <c r="Z186" s="2"/>
      <c r="AA186" s="2"/>
      <c r="AB186" s="2"/>
    </row>
    <row r="187" spans="1:28" x14ac:dyDescent="0.2">
      <c r="A187" s="2"/>
      <c r="B187" s="2"/>
      <c r="C187" s="2"/>
      <c r="D187" s="2"/>
      <c r="E187" s="2"/>
      <c r="F187" s="2"/>
      <c r="G187" s="2"/>
      <c r="H187" s="2"/>
      <c r="I187" s="2"/>
      <c r="J187" s="2"/>
      <c r="K187" s="2"/>
      <c r="L187" s="2"/>
      <c r="M187" s="2"/>
      <c r="N187" s="2"/>
      <c r="O187" s="2"/>
      <c r="P187" s="2"/>
      <c r="Q187" s="2"/>
      <c r="R187" s="2"/>
      <c r="S187" s="2"/>
      <c r="T187" s="2"/>
      <c r="U187" s="2"/>
      <c r="V187" s="2"/>
      <c r="W187" s="2"/>
      <c r="X187" s="2"/>
      <c r="Y187" s="2"/>
      <c r="Z187" s="2"/>
      <c r="AA187" s="2"/>
      <c r="AB187" s="2"/>
    </row>
    <row r="188" spans="1:28" x14ac:dyDescent="0.2">
      <c r="A188" s="2"/>
      <c r="B188" s="2"/>
      <c r="C188" s="2"/>
      <c r="D188" s="2"/>
      <c r="E188" s="2"/>
      <c r="F188" s="2"/>
      <c r="G188" s="2"/>
      <c r="H188" s="2"/>
      <c r="I188" s="2"/>
      <c r="J188" s="2"/>
      <c r="K188" s="2"/>
      <c r="L188" s="2"/>
      <c r="M188" s="2"/>
      <c r="N188" s="2"/>
      <c r="O188" s="2"/>
      <c r="P188" s="2"/>
      <c r="Q188" s="2"/>
      <c r="R188" s="2"/>
      <c r="S188" s="2"/>
      <c r="T188" s="2"/>
      <c r="U188" s="2"/>
      <c r="V188" s="2"/>
      <c r="W188" s="2"/>
      <c r="X188" s="2"/>
      <c r="Y188" s="2"/>
      <c r="Z188" s="2"/>
      <c r="AA188" s="2"/>
      <c r="AB188" s="2"/>
    </row>
    <row r="189" spans="1:28" x14ac:dyDescent="0.2">
      <c r="A189" s="2"/>
      <c r="B189" s="2"/>
      <c r="C189" s="2"/>
      <c r="D189" s="2"/>
      <c r="E189" s="2"/>
      <c r="F189" s="2"/>
      <c r="G189" s="2"/>
      <c r="H189" s="2"/>
      <c r="I189" s="2"/>
      <c r="J189" s="2"/>
      <c r="K189" s="2"/>
      <c r="L189" s="2"/>
      <c r="M189" s="2"/>
      <c r="N189" s="2"/>
      <c r="O189" s="2"/>
      <c r="P189" s="2"/>
      <c r="Q189" s="2"/>
      <c r="R189" s="2"/>
      <c r="S189" s="2"/>
      <c r="T189" s="2"/>
      <c r="U189" s="2"/>
      <c r="V189" s="2"/>
      <c r="W189" s="2"/>
      <c r="X189" s="2"/>
      <c r="Y189" s="2"/>
      <c r="Z189" s="2"/>
      <c r="AA189" s="2"/>
      <c r="AB189" s="2"/>
    </row>
    <row r="190" spans="1:28" x14ac:dyDescent="0.2">
      <c r="A190" s="2"/>
      <c r="B190" s="2"/>
      <c r="C190" s="2"/>
      <c r="D190" s="2"/>
      <c r="E190" s="2"/>
      <c r="F190" s="2"/>
      <c r="G190" s="2"/>
      <c r="H190" s="2"/>
      <c r="I190" s="2"/>
      <c r="J190" s="2"/>
      <c r="K190" s="2"/>
      <c r="L190" s="2"/>
      <c r="M190" s="2"/>
      <c r="N190" s="2"/>
      <c r="O190" s="2"/>
      <c r="P190" s="2"/>
      <c r="Q190" s="2"/>
      <c r="R190" s="2"/>
      <c r="S190" s="2"/>
      <c r="T190" s="2"/>
      <c r="U190" s="2"/>
      <c r="V190" s="2"/>
      <c r="W190" s="2"/>
      <c r="X190" s="2"/>
      <c r="Y190" s="2"/>
      <c r="Z190" s="2"/>
      <c r="AA190" s="2"/>
      <c r="AB190" s="2"/>
    </row>
    <row r="191" spans="1:28" x14ac:dyDescent="0.2">
      <c r="A191" s="2"/>
      <c r="B191" s="2"/>
      <c r="C191" s="2"/>
      <c r="D191" s="2"/>
      <c r="E191" s="2"/>
      <c r="F191" s="2"/>
      <c r="G191" s="2"/>
      <c r="H191" s="2"/>
      <c r="I191" s="2"/>
      <c r="J191" s="2"/>
      <c r="K191" s="2"/>
      <c r="L191" s="2"/>
      <c r="M191" s="2"/>
      <c r="N191" s="2"/>
      <c r="O191" s="2"/>
      <c r="P191" s="2"/>
      <c r="Q191" s="2"/>
      <c r="R191" s="2"/>
      <c r="S191" s="2"/>
      <c r="T191" s="2"/>
      <c r="U191" s="2"/>
      <c r="V191" s="2"/>
      <c r="W191" s="2"/>
      <c r="X191" s="2"/>
      <c r="Y191" s="2"/>
      <c r="Z191" s="2"/>
      <c r="AA191" s="2"/>
      <c r="AB191" s="2"/>
    </row>
    <row r="192" spans="1:28" x14ac:dyDescent="0.2">
      <c r="A192" s="2"/>
      <c r="B192" s="2"/>
      <c r="C192" s="2"/>
      <c r="D192" s="2"/>
      <c r="E192" s="2"/>
      <c r="F192" s="2"/>
      <c r="G192" s="2"/>
      <c r="H192" s="2"/>
      <c r="I192" s="2"/>
      <c r="J192" s="2"/>
      <c r="K192" s="2"/>
      <c r="L192" s="2"/>
      <c r="M192" s="2"/>
      <c r="N192" s="2"/>
      <c r="O192" s="2"/>
      <c r="P192" s="2"/>
      <c r="Q192" s="2"/>
      <c r="R192" s="2"/>
      <c r="S192" s="2"/>
      <c r="T192" s="2"/>
      <c r="U192" s="2"/>
      <c r="V192" s="2"/>
      <c r="W192" s="2"/>
      <c r="X192" s="2"/>
      <c r="Y192" s="2"/>
      <c r="Z192" s="2"/>
      <c r="AA192" s="2"/>
      <c r="AB192" s="2"/>
    </row>
    <row r="193" spans="1:28" x14ac:dyDescent="0.2">
      <c r="A193" s="2"/>
      <c r="B193" s="2"/>
      <c r="C193" s="2"/>
      <c r="D193" s="2"/>
      <c r="E193" s="2"/>
      <c r="F193" s="2"/>
      <c r="G193" s="2"/>
      <c r="H193" s="2"/>
      <c r="I193" s="2"/>
      <c r="J193" s="2"/>
      <c r="K193" s="2"/>
      <c r="L193" s="2"/>
      <c r="M193" s="2"/>
      <c r="N193" s="2"/>
      <c r="O193" s="2"/>
      <c r="P193" s="2"/>
      <c r="Q193" s="2"/>
      <c r="R193" s="2"/>
      <c r="S193" s="2"/>
      <c r="T193" s="2"/>
      <c r="U193" s="2"/>
      <c r="V193" s="2"/>
      <c r="W193" s="2"/>
      <c r="X193" s="2"/>
      <c r="Y193" s="2"/>
      <c r="Z193" s="2"/>
      <c r="AA193" s="2"/>
      <c r="AB193" s="2"/>
    </row>
    <row r="194" spans="1:28" x14ac:dyDescent="0.2">
      <c r="A194" s="2"/>
      <c r="B194" s="2"/>
      <c r="C194" s="2"/>
      <c r="D194" s="2"/>
      <c r="E194" s="2"/>
      <c r="F194" s="2"/>
      <c r="G194" s="2"/>
      <c r="H194" s="2"/>
      <c r="I194" s="2"/>
      <c r="J194" s="2"/>
      <c r="K194" s="2"/>
      <c r="L194" s="2"/>
      <c r="M194" s="2"/>
      <c r="N194" s="2"/>
      <c r="O194" s="2"/>
      <c r="P194" s="2"/>
      <c r="Q194" s="2"/>
      <c r="R194" s="2"/>
      <c r="S194" s="2"/>
      <c r="T194" s="2"/>
      <c r="U194" s="2"/>
      <c r="V194" s="2"/>
      <c r="W194" s="2"/>
      <c r="X194" s="2"/>
      <c r="Y194" s="2"/>
      <c r="Z194" s="2"/>
      <c r="AA194" s="2"/>
      <c r="AB194" s="2"/>
    </row>
    <row r="195" spans="1:28" x14ac:dyDescent="0.2">
      <c r="A195" s="2"/>
      <c r="B195" s="2"/>
      <c r="C195" s="2"/>
      <c r="D195" s="2"/>
      <c r="E195" s="2"/>
      <c r="F195" s="2"/>
      <c r="G195" s="2"/>
      <c r="H195" s="2"/>
      <c r="I195" s="2"/>
      <c r="J195" s="2"/>
      <c r="K195" s="2"/>
      <c r="L195" s="2"/>
      <c r="M195" s="2"/>
      <c r="N195" s="2"/>
      <c r="O195" s="2"/>
      <c r="P195" s="2"/>
      <c r="Q195" s="2"/>
      <c r="R195" s="2"/>
      <c r="S195" s="2"/>
      <c r="T195" s="2"/>
      <c r="U195" s="2"/>
      <c r="V195" s="2"/>
      <c r="W195" s="2"/>
      <c r="X195" s="2"/>
      <c r="Y195" s="2"/>
      <c r="Z195" s="2"/>
      <c r="AA195" s="2"/>
      <c r="AB195" s="2"/>
    </row>
    <row r="196" spans="1:28" x14ac:dyDescent="0.2">
      <c r="A196" s="2"/>
      <c r="B196" s="2"/>
      <c r="C196" s="2"/>
      <c r="D196" s="2"/>
      <c r="E196" s="2"/>
      <c r="F196" s="2"/>
      <c r="G196" s="2"/>
      <c r="H196" s="2"/>
      <c r="I196" s="2"/>
      <c r="J196" s="2"/>
      <c r="K196" s="2"/>
      <c r="L196" s="2"/>
      <c r="M196" s="2"/>
      <c r="N196" s="2"/>
      <c r="O196" s="2"/>
      <c r="P196" s="2"/>
      <c r="Q196" s="2"/>
      <c r="R196" s="2"/>
      <c r="S196" s="2"/>
      <c r="T196" s="2"/>
      <c r="U196" s="2"/>
      <c r="V196" s="2"/>
      <c r="W196" s="2"/>
      <c r="X196" s="2"/>
      <c r="Y196" s="2"/>
      <c r="Z196" s="2"/>
      <c r="AA196" s="2"/>
      <c r="AB196" s="2"/>
    </row>
    <row r="197" spans="1:28" x14ac:dyDescent="0.2">
      <c r="A197" s="2"/>
      <c r="B197" s="2"/>
      <c r="C197" s="2"/>
      <c r="D197" s="2"/>
      <c r="E197" s="2"/>
      <c r="F197" s="2"/>
      <c r="G197" s="2"/>
      <c r="H197" s="2"/>
      <c r="I197" s="2"/>
      <c r="J197" s="2"/>
      <c r="K197" s="2"/>
      <c r="L197" s="2"/>
      <c r="M197" s="2"/>
      <c r="N197" s="2"/>
      <c r="O197" s="2"/>
      <c r="P197" s="2"/>
      <c r="Q197" s="2"/>
      <c r="R197" s="2"/>
      <c r="S197" s="2"/>
      <c r="T197" s="2"/>
      <c r="U197" s="2"/>
      <c r="V197" s="2"/>
      <c r="W197" s="2"/>
      <c r="X197" s="2"/>
      <c r="Y197" s="2"/>
      <c r="Z197" s="2"/>
      <c r="AA197" s="2"/>
      <c r="AB197" s="2"/>
    </row>
    <row r="198" spans="1:28" x14ac:dyDescent="0.2">
      <c r="A198" s="2"/>
      <c r="B198" s="2"/>
      <c r="C198" s="2"/>
      <c r="D198" s="2"/>
      <c r="E198" s="2"/>
      <c r="F198" s="2"/>
      <c r="G198" s="2"/>
      <c r="H198" s="2"/>
      <c r="I198" s="2"/>
      <c r="J198" s="2"/>
      <c r="K198" s="2"/>
      <c r="L198" s="2"/>
      <c r="M198" s="2"/>
      <c r="N198" s="2"/>
      <c r="O198" s="2"/>
      <c r="P198" s="2"/>
      <c r="Q198" s="2"/>
      <c r="R198" s="2"/>
      <c r="S198" s="2"/>
      <c r="T198" s="2"/>
      <c r="U198" s="2"/>
      <c r="V198" s="2"/>
      <c r="W198" s="2"/>
      <c r="X198" s="2"/>
      <c r="Y198" s="2"/>
      <c r="Z198" s="2"/>
      <c r="AA198" s="2"/>
      <c r="AB198" s="2"/>
    </row>
    <row r="199" spans="1:28" x14ac:dyDescent="0.2">
      <c r="A199" s="2"/>
      <c r="B199" s="2"/>
      <c r="C199" s="2"/>
      <c r="D199" s="2"/>
      <c r="E199" s="2"/>
      <c r="F199" s="2"/>
      <c r="G199" s="2"/>
      <c r="H199" s="2"/>
      <c r="I199" s="2"/>
      <c r="J199" s="2"/>
      <c r="K199" s="2"/>
      <c r="L199" s="2"/>
      <c r="M199" s="2"/>
      <c r="N199" s="2"/>
      <c r="O199" s="2"/>
      <c r="P199" s="2"/>
      <c r="Q199" s="2"/>
      <c r="R199" s="2"/>
      <c r="S199" s="2"/>
      <c r="T199" s="2"/>
      <c r="U199" s="2"/>
      <c r="V199" s="2"/>
      <c r="W199" s="2"/>
      <c r="X199" s="2"/>
      <c r="Y199" s="2"/>
      <c r="Z199" s="2"/>
      <c r="AA199" s="2"/>
      <c r="AB199" s="2"/>
    </row>
    <row r="200" spans="1:28" x14ac:dyDescent="0.2">
      <c r="A200" s="2"/>
      <c r="B200" s="2"/>
      <c r="C200" s="2"/>
      <c r="D200" s="2"/>
      <c r="E200" s="2"/>
      <c r="F200" s="2"/>
      <c r="G200" s="2"/>
      <c r="H200" s="2"/>
      <c r="I200" s="2"/>
      <c r="J200" s="2"/>
      <c r="K200" s="2"/>
      <c r="L200" s="2"/>
      <c r="M200" s="2"/>
      <c r="N200" s="2"/>
      <c r="O200" s="2"/>
      <c r="P200" s="2"/>
      <c r="Q200" s="2"/>
      <c r="R200" s="2"/>
      <c r="S200" s="2"/>
      <c r="T200" s="2"/>
      <c r="U200" s="2"/>
      <c r="V200" s="2"/>
      <c r="W200" s="2"/>
      <c r="X200" s="2"/>
      <c r="Y200" s="2"/>
      <c r="Z200" s="2"/>
      <c r="AA200" s="2"/>
      <c r="AB200" s="2"/>
    </row>
    <row r="201" spans="1:28" x14ac:dyDescent="0.2">
      <c r="A201" s="2"/>
      <c r="B201" s="2"/>
      <c r="C201" s="2"/>
      <c r="D201" s="2"/>
      <c r="E201" s="2"/>
      <c r="F201" s="2"/>
      <c r="G201" s="2"/>
      <c r="H201" s="2"/>
      <c r="I201" s="2"/>
      <c r="J201" s="2"/>
      <c r="K201" s="2"/>
      <c r="L201" s="2"/>
      <c r="M201" s="2"/>
      <c r="N201" s="2"/>
      <c r="O201" s="2"/>
      <c r="P201" s="2"/>
      <c r="Q201" s="2"/>
      <c r="R201" s="2"/>
      <c r="S201" s="2"/>
      <c r="T201" s="2"/>
      <c r="U201" s="2"/>
      <c r="V201" s="2"/>
      <c r="W201" s="2"/>
      <c r="X201" s="2"/>
      <c r="Y201" s="2"/>
      <c r="Z201" s="2"/>
      <c r="AA201" s="2"/>
      <c r="AB201" s="2"/>
    </row>
    <row r="202" spans="1:28" x14ac:dyDescent="0.2">
      <c r="A202" s="2"/>
      <c r="B202" s="2"/>
      <c r="C202" s="2"/>
      <c r="D202" s="2"/>
      <c r="E202" s="2"/>
      <c r="F202" s="2"/>
      <c r="G202" s="2"/>
      <c r="H202" s="2"/>
      <c r="I202" s="2"/>
      <c r="J202" s="2"/>
      <c r="K202" s="2"/>
      <c r="L202" s="2"/>
      <c r="M202" s="2"/>
      <c r="N202" s="2"/>
      <c r="O202" s="2"/>
      <c r="P202" s="2"/>
      <c r="Q202" s="2"/>
      <c r="R202" s="2"/>
      <c r="S202" s="2"/>
      <c r="T202" s="2"/>
      <c r="U202" s="2"/>
      <c r="V202" s="2"/>
      <c r="W202" s="2"/>
      <c r="X202" s="2"/>
      <c r="Y202" s="2"/>
      <c r="Z202" s="2"/>
      <c r="AA202" s="2"/>
      <c r="AB202" s="2"/>
    </row>
    <row r="203" spans="1:28" x14ac:dyDescent="0.2">
      <c r="A203" s="2"/>
      <c r="B203" s="2"/>
      <c r="C203" s="2"/>
      <c r="D203" s="2"/>
      <c r="E203" s="2"/>
      <c r="F203" s="2"/>
      <c r="G203" s="2"/>
      <c r="H203" s="2"/>
      <c r="I203" s="2"/>
      <c r="J203" s="2"/>
      <c r="K203" s="2"/>
      <c r="L203" s="2"/>
      <c r="M203" s="2"/>
      <c r="N203" s="2"/>
      <c r="O203" s="2"/>
      <c r="P203" s="2"/>
      <c r="Q203" s="2"/>
      <c r="R203" s="2"/>
      <c r="S203" s="2"/>
      <c r="T203" s="2"/>
      <c r="U203" s="2"/>
      <c r="V203" s="2"/>
      <c r="W203" s="2"/>
      <c r="X203" s="2"/>
      <c r="Y203" s="2"/>
      <c r="Z203" s="2"/>
      <c r="AA203" s="2"/>
      <c r="AB203" s="2"/>
    </row>
    <row r="204" spans="1:28" x14ac:dyDescent="0.2">
      <c r="A204" s="2"/>
      <c r="B204" s="2"/>
      <c r="C204" s="2"/>
      <c r="D204" s="2"/>
      <c r="E204" s="2"/>
      <c r="F204" s="2"/>
      <c r="G204" s="2"/>
      <c r="H204" s="2"/>
      <c r="I204" s="2"/>
      <c r="J204" s="2"/>
      <c r="K204" s="2"/>
      <c r="L204" s="2"/>
      <c r="M204" s="2"/>
      <c r="N204" s="2"/>
      <c r="O204" s="2"/>
      <c r="P204" s="2"/>
      <c r="Q204" s="2"/>
      <c r="R204" s="2"/>
      <c r="S204" s="2"/>
      <c r="T204" s="2"/>
      <c r="U204" s="2"/>
      <c r="V204" s="2"/>
      <c r="W204" s="2"/>
      <c r="X204" s="2"/>
      <c r="Y204" s="2"/>
      <c r="Z204" s="2"/>
      <c r="AA204" s="2"/>
      <c r="AB204" s="2"/>
    </row>
    <row r="205" spans="1:28" x14ac:dyDescent="0.2">
      <c r="A205" s="2"/>
      <c r="B205" s="2"/>
      <c r="C205" s="2"/>
      <c r="D205" s="2"/>
      <c r="E205" s="2"/>
      <c r="F205" s="2"/>
      <c r="G205" s="2"/>
      <c r="H205" s="2"/>
      <c r="I205" s="2"/>
      <c r="J205" s="2"/>
      <c r="K205" s="2"/>
      <c r="L205" s="2"/>
      <c r="M205" s="2"/>
      <c r="N205" s="2"/>
      <c r="O205" s="2"/>
      <c r="P205" s="2"/>
      <c r="Q205" s="2"/>
      <c r="R205" s="2"/>
      <c r="S205" s="2"/>
      <c r="T205" s="2"/>
      <c r="U205" s="2"/>
      <c r="V205" s="2"/>
      <c r="W205" s="2"/>
      <c r="X205" s="2"/>
      <c r="Y205" s="2"/>
      <c r="Z205" s="2"/>
      <c r="AA205" s="2"/>
      <c r="AB205" s="2"/>
    </row>
    <row r="206" spans="1:28" x14ac:dyDescent="0.2">
      <c r="A206" s="2"/>
      <c r="B206" s="2"/>
      <c r="C206" s="2"/>
      <c r="D206" s="2"/>
      <c r="E206" s="2"/>
      <c r="F206" s="2"/>
      <c r="G206" s="2"/>
      <c r="H206" s="2"/>
      <c r="I206" s="2"/>
      <c r="J206" s="2"/>
      <c r="K206" s="2"/>
      <c r="L206" s="2"/>
      <c r="M206" s="2"/>
      <c r="N206" s="2"/>
      <c r="O206" s="2"/>
      <c r="P206" s="2"/>
      <c r="Q206" s="2"/>
      <c r="R206" s="2"/>
      <c r="S206" s="2"/>
      <c r="T206" s="2"/>
      <c r="U206" s="2"/>
      <c r="V206" s="2"/>
      <c r="W206" s="2"/>
      <c r="X206" s="2"/>
      <c r="Y206" s="2"/>
      <c r="Z206" s="2"/>
      <c r="AA206" s="2"/>
      <c r="AB206" s="2"/>
    </row>
    <row r="207" spans="1:28" x14ac:dyDescent="0.2">
      <c r="A207" s="2"/>
      <c r="B207" s="2"/>
      <c r="C207" s="2"/>
      <c r="D207" s="2"/>
      <c r="E207" s="2"/>
      <c r="F207" s="2"/>
      <c r="G207" s="2"/>
      <c r="H207" s="2"/>
      <c r="I207" s="2"/>
      <c r="J207" s="2"/>
      <c r="K207" s="2"/>
      <c r="L207" s="2"/>
      <c r="M207" s="2"/>
      <c r="N207" s="2"/>
      <c r="O207" s="2"/>
      <c r="P207" s="2"/>
      <c r="Q207" s="2"/>
      <c r="R207" s="2"/>
      <c r="S207" s="2"/>
      <c r="T207" s="2"/>
      <c r="U207" s="2"/>
      <c r="V207" s="2"/>
      <c r="W207" s="2"/>
      <c r="X207" s="2"/>
      <c r="Y207" s="2"/>
      <c r="Z207" s="2"/>
      <c r="AA207" s="2"/>
      <c r="AB207" s="2"/>
    </row>
    <row r="208" spans="1:28" x14ac:dyDescent="0.2">
      <c r="A208" s="2"/>
      <c r="B208" s="2"/>
      <c r="C208" s="2"/>
      <c r="D208" s="2"/>
      <c r="E208" s="2"/>
      <c r="F208" s="2"/>
      <c r="G208" s="2"/>
      <c r="H208" s="2"/>
      <c r="I208" s="2"/>
      <c r="J208" s="2"/>
      <c r="K208" s="2"/>
      <c r="L208" s="2"/>
      <c r="M208" s="2"/>
      <c r="N208" s="2"/>
      <c r="O208" s="2"/>
      <c r="P208" s="2"/>
      <c r="Q208" s="2"/>
      <c r="R208" s="2"/>
      <c r="S208" s="2"/>
      <c r="T208" s="2"/>
      <c r="U208" s="2"/>
      <c r="V208" s="2"/>
      <c r="W208" s="2"/>
      <c r="X208" s="2"/>
      <c r="Y208" s="2"/>
      <c r="Z208" s="2"/>
      <c r="AA208" s="2"/>
      <c r="AB208" s="2"/>
    </row>
    <row r="209" spans="1:28" x14ac:dyDescent="0.2">
      <c r="A209" s="2"/>
      <c r="B209" s="2"/>
      <c r="C209" s="2"/>
      <c r="D209" s="2"/>
      <c r="E209" s="2"/>
      <c r="F209" s="2"/>
      <c r="G209" s="2"/>
      <c r="H209" s="2"/>
      <c r="I209" s="2"/>
      <c r="J209" s="2"/>
      <c r="K209" s="2"/>
      <c r="L209" s="2"/>
      <c r="M209" s="2"/>
      <c r="N209" s="2"/>
      <c r="O209" s="2"/>
      <c r="P209" s="2"/>
      <c r="Q209" s="2"/>
      <c r="R209" s="2"/>
      <c r="S209" s="2"/>
      <c r="T209" s="2"/>
      <c r="U209" s="2"/>
      <c r="V209" s="2"/>
      <c r="W209" s="2"/>
      <c r="X209" s="2"/>
      <c r="Y209" s="2"/>
      <c r="Z209" s="2"/>
      <c r="AA209" s="2"/>
      <c r="AB209" s="2"/>
    </row>
    <row r="210" spans="1:28" x14ac:dyDescent="0.2">
      <c r="A210" s="2"/>
      <c r="B210" s="2"/>
      <c r="C210" s="2"/>
      <c r="D210" s="2"/>
      <c r="E210" s="2"/>
      <c r="F210" s="2"/>
      <c r="G210" s="2"/>
      <c r="H210" s="2"/>
      <c r="I210" s="2"/>
      <c r="J210" s="2"/>
      <c r="K210" s="2"/>
      <c r="L210" s="2"/>
      <c r="M210" s="2"/>
      <c r="N210" s="2"/>
      <c r="O210" s="2"/>
      <c r="P210" s="2"/>
      <c r="Q210" s="2"/>
      <c r="R210" s="2"/>
      <c r="S210" s="2"/>
      <c r="T210" s="2"/>
      <c r="U210" s="2"/>
      <c r="V210" s="2"/>
      <c r="W210" s="2"/>
      <c r="X210" s="2"/>
      <c r="Y210" s="2"/>
      <c r="Z210" s="2"/>
      <c r="AA210" s="2"/>
      <c r="AB210" s="2"/>
    </row>
    <row r="211" spans="1:28" x14ac:dyDescent="0.2">
      <c r="A211" s="2"/>
      <c r="B211" s="2"/>
      <c r="C211" s="2"/>
      <c r="D211" s="2"/>
      <c r="E211" s="2"/>
      <c r="F211" s="2"/>
      <c r="G211" s="2"/>
      <c r="H211" s="2"/>
      <c r="I211" s="2"/>
      <c r="J211" s="2"/>
      <c r="K211" s="2"/>
      <c r="L211" s="2"/>
      <c r="M211" s="2"/>
      <c r="N211" s="2"/>
      <c r="O211" s="2"/>
      <c r="P211" s="2"/>
      <c r="Q211" s="2"/>
      <c r="R211" s="2"/>
      <c r="S211" s="2"/>
      <c r="T211" s="2"/>
      <c r="U211" s="2"/>
      <c r="V211" s="2"/>
      <c r="W211" s="2"/>
      <c r="X211" s="2"/>
      <c r="Y211" s="2"/>
      <c r="Z211" s="2"/>
      <c r="AA211" s="2"/>
      <c r="AB211" s="2"/>
    </row>
    <row r="212" spans="1:28" x14ac:dyDescent="0.2">
      <c r="A212" s="2"/>
      <c r="B212" s="2"/>
      <c r="C212" s="2"/>
      <c r="D212" s="2"/>
      <c r="E212" s="2"/>
      <c r="F212" s="2"/>
      <c r="G212" s="2"/>
      <c r="H212" s="2"/>
      <c r="I212" s="2"/>
      <c r="J212" s="2"/>
      <c r="K212" s="2"/>
      <c r="L212" s="2"/>
      <c r="M212" s="2"/>
      <c r="N212" s="2"/>
      <c r="O212" s="2"/>
      <c r="P212" s="2"/>
      <c r="Q212" s="2"/>
      <c r="R212" s="2"/>
      <c r="S212" s="2"/>
      <c r="T212" s="2"/>
      <c r="U212" s="2"/>
      <c r="V212" s="2"/>
      <c r="W212" s="2"/>
      <c r="X212" s="2"/>
      <c r="Y212" s="2"/>
      <c r="Z212" s="2"/>
      <c r="AA212" s="2"/>
      <c r="AB212" s="2"/>
    </row>
    <row r="213" spans="1:28" x14ac:dyDescent="0.2">
      <c r="A213" s="2"/>
      <c r="B213" s="2"/>
      <c r="C213" s="2"/>
      <c r="D213" s="2"/>
      <c r="E213" s="2"/>
      <c r="F213" s="2"/>
      <c r="G213" s="2"/>
      <c r="H213" s="2"/>
      <c r="I213" s="2"/>
      <c r="J213" s="2"/>
      <c r="K213" s="2"/>
      <c r="L213" s="2"/>
      <c r="M213" s="2"/>
      <c r="N213" s="2"/>
      <c r="O213" s="2"/>
      <c r="P213" s="2"/>
      <c r="Q213" s="2"/>
      <c r="R213" s="2"/>
      <c r="S213" s="2"/>
      <c r="T213" s="2"/>
      <c r="U213" s="2"/>
      <c r="V213" s="2"/>
      <c r="W213" s="2"/>
      <c r="X213" s="2"/>
      <c r="Y213" s="2"/>
      <c r="Z213" s="2"/>
      <c r="AA213" s="2"/>
      <c r="AB213" s="2"/>
    </row>
    <row r="214" spans="1:28" x14ac:dyDescent="0.2">
      <c r="A214" s="2"/>
      <c r="B214" s="2"/>
      <c r="C214" s="2"/>
      <c r="D214" s="2"/>
      <c r="E214" s="2"/>
      <c r="F214" s="2"/>
      <c r="G214" s="2"/>
      <c r="H214" s="2"/>
      <c r="I214" s="2"/>
      <c r="J214" s="2"/>
      <c r="K214" s="2"/>
      <c r="L214" s="2"/>
      <c r="M214" s="2"/>
      <c r="N214" s="2"/>
      <c r="O214" s="2"/>
      <c r="P214" s="2"/>
      <c r="Q214" s="2"/>
      <c r="R214" s="2"/>
      <c r="S214" s="2"/>
      <c r="T214" s="2"/>
      <c r="U214" s="2"/>
      <c r="V214" s="2"/>
      <c r="W214" s="2"/>
      <c r="X214" s="2"/>
      <c r="Y214" s="2"/>
      <c r="Z214" s="2"/>
      <c r="AA214" s="2"/>
      <c r="AB214" s="2"/>
    </row>
    <row r="215" spans="1:28" x14ac:dyDescent="0.2">
      <c r="A215" s="2"/>
      <c r="B215" s="2"/>
      <c r="C215" s="2"/>
      <c r="D215" s="2"/>
      <c r="E215" s="2"/>
      <c r="F215" s="2"/>
      <c r="G215" s="2"/>
      <c r="H215" s="2"/>
      <c r="I215" s="2"/>
      <c r="J215" s="2"/>
      <c r="K215" s="2"/>
      <c r="L215" s="2"/>
      <c r="M215" s="2"/>
      <c r="N215" s="2"/>
      <c r="O215" s="2"/>
      <c r="P215" s="2"/>
      <c r="Q215" s="2"/>
      <c r="R215" s="2"/>
      <c r="S215" s="2"/>
      <c r="T215" s="2"/>
      <c r="U215" s="2"/>
      <c r="V215" s="2"/>
      <c r="W215" s="2"/>
      <c r="X215" s="2"/>
      <c r="Y215" s="2"/>
      <c r="Z215" s="2"/>
      <c r="AA215" s="2"/>
      <c r="AB215" s="2"/>
    </row>
    <row r="216" spans="1:28" x14ac:dyDescent="0.2">
      <c r="A216" s="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c r="AB216" s="2"/>
    </row>
    <row r="217" spans="1:28" x14ac:dyDescent="0.2">
      <c r="A217" s="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c r="AB217" s="2"/>
    </row>
    <row r="218" spans="1:28" x14ac:dyDescent="0.2">
      <c r="A218" s="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c r="AB218" s="2"/>
    </row>
    <row r="219" spans="1:28" x14ac:dyDescent="0.2">
      <c r="A219" s="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c r="AB219" s="2"/>
    </row>
    <row r="220" spans="1:28" x14ac:dyDescent="0.2">
      <c r="A220" s="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c r="AB220" s="2"/>
    </row>
    <row r="221" spans="1:28" x14ac:dyDescent="0.2">
      <c r="A221" s="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c r="AB221" s="2"/>
    </row>
    <row r="222" spans="1:28" x14ac:dyDescent="0.2">
      <c r="A222" s="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c r="AB222" s="2"/>
    </row>
    <row r="223" spans="1:28" x14ac:dyDescent="0.2">
      <c r="A223" s="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c r="AB223" s="2"/>
    </row>
    <row r="224" spans="1:28" x14ac:dyDescent="0.2">
      <c r="A224" s="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c r="AB224" s="2"/>
    </row>
  </sheetData>
  <mergeCells count="395">
    <mergeCell ref="Y96:Z96"/>
    <mergeCell ref="Q97:R97"/>
    <mergeCell ref="Y97:Z97"/>
    <mergeCell ref="Q98:R98"/>
    <mergeCell ref="Y98:Z98"/>
    <mergeCell ref="T96:U96"/>
    <mergeCell ref="Q103:R103"/>
    <mergeCell ref="Y103:Z103"/>
    <mergeCell ref="Q104:R104"/>
    <mergeCell ref="Q99:R99"/>
    <mergeCell ref="Y99:Z99"/>
    <mergeCell ref="Q100:R100"/>
    <mergeCell ref="Y100:Z100"/>
    <mergeCell ref="Q101:R101"/>
    <mergeCell ref="Y101:Z101"/>
    <mergeCell ref="Q102:R102"/>
    <mergeCell ref="Y102:Z102"/>
    <mergeCell ref="Y95:Z95"/>
    <mergeCell ref="T68:U68"/>
    <mergeCell ref="U76:V76"/>
    <mergeCell ref="Q75:R75"/>
    <mergeCell ref="S75:T75"/>
    <mergeCell ref="X73:AA73"/>
    <mergeCell ref="X78:Y78"/>
    <mergeCell ref="X79:Y79"/>
    <mergeCell ref="T94:Z94"/>
    <mergeCell ref="T85:Z85"/>
    <mergeCell ref="T86:U86"/>
    <mergeCell ref="T82:U82"/>
    <mergeCell ref="T84:U84"/>
    <mergeCell ref="Y63:Z63"/>
    <mergeCell ref="Q65:R65"/>
    <mergeCell ref="Y65:Z65"/>
    <mergeCell ref="Q66:R66"/>
    <mergeCell ref="Y66:Z66"/>
    <mergeCell ref="Y68:Z68"/>
    <mergeCell ref="Q69:R69"/>
    <mergeCell ref="Y67:Z67"/>
    <mergeCell ref="Q68:R68"/>
    <mergeCell ref="Y27:Z27"/>
    <mergeCell ref="Q39:R39"/>
    <mergeCell ref="O39:P39"/>
    <mergeCell ref="L27:M27"/>
    <mergeCell ref="T28:U28"/>
    <mergeCell ref="Y28:Z28"/>
    <mergeCell ref="Q29:R29"/>
    <mergeCell ref="Y29:Z29"/>
    <mergeCell ref="V11:W11"/>
    <mergeCell ref="L33:M33"/>
    <mergeCell ref="L34:M34"/>
    <mergeCell ref="T31:U31"/>
    <mergeCell ref="T32:U32"/>
    <mergeCell ref="Q25:R25"/>
    <mergeCell ref="Q26:R26"/>
    <mergeCell ref="Q27:R27"/>
    <mergeCell ref="Q28:R28"/>
    <mergeCell ref="Q30:R30"/>
    <mergeCell ref="Y30:Z30"/>
    <mergeCell ref="Q31:R31"/>
    <mergeCell ref="Y31:Z31"/>
    <mergeCell ref="Y32:Z32"/>
    <mergeCell ref="Q33:R33"/>
    <mergeCell ref="Y33:Z33"/>
    <mergeCell ref="G73:J75"/>
    <mergeCell ref="P78:Q78"/>
    <mergeCell ref="P42:Q42"/>
    <mergeCell ref="T33:U33"/>
    <mergeCell ref="T34:Z34"/>
    <mergeCell ref="U41:V41"/>
    <mergeCell ref="S40:T40"/>
    <mergeCell ref="X44:Y44"/>
    <mergeCell ref="G42:J42"/>
    <mergeCell ref="U42:V42"/>
    <mergeCell ref="Q40:R40"/>
    <mergeCell ref="T49:U49"/>
    <mergeCell ref="Q64:R64"/>
    <mergeCell ref="Y64:Z64"/>
    <mergeCell ref="Q34:R34"/>
    <mergeCell ref="Q60:R60"/>
    <mergeCell ref="Y60:Z60"/>
    <mergeCell ref="X42:Z42"/>
    <mergeCell ref="U43:V43"/>
    <mergeCell ref="X43:Y43"/>
    <mergeCell ref="U44:V44"/>
    <mergeCell ref="T60:U60"/>
    <mergeCell ref="Q61:R61"/>
    <mergeCell ref="Y61:Z61"/>
    <mergeCell ref="L69:M69"/>
    <mergeCell ref="T69:Z69"/>
    <mergeCell ref="A66:B67"/>
    <mergeCell ref="L66:M66"/>
    <mergeCell ref="T66:U66"/>
    <mergeCell ref="T67:U67"/>
    <mergeCell ref="A68:B69"/>
    <mergeCell ref="L68:M68"/>
    <mergeCell ref="L67:M67"/>
    <mergeCell ref="Q67:R67"/>
    <mergeCell ref="A65:C65"/>
    <mergeCell ref="D65:H65"/>
    <mergeCell ref="L65:M65"/>
    <mergeCell ref="T65:U65"/>
    <mergeCell ref="T61:U61"/>
    <mergeCell ref="A59:C59"/>
    <mergeCell ref="L59:M59"/>
    <mergeCell ref="A60:C60"/>
    <mergeCell ref="L60:M60"/>
    <mergeCell ref="T59:Z59"/>
    <mergeCell ref="B64:C64"/>
    <mergeCell ref="L64:M64"/>
    <mergeCell ref="A62:C62"/>
    <mergeCell ref="L62:M62"/>
    <mergeCell ref="A61:C61"/>
    <mergeCell ref="T62:U62"/>
    <mergeCell ref="B63:C63"/>
    <mergeCell ref="L63:M63"/>
    <mergeCell ref="T63:U63"/>
    <mergeCell ref="T64:U64"/>
    <mergeCell ref="L61:M61"/>
    <mergeCell ref="Q62:R62"/>
    <mergeCell ref="Y62:Z62"/>
    <mergeCell ref="Q63:R63"/>
    <mergeCell ref="B58:C58"/>
    <mergeCell ref="L58:M58"/>
    <mergeCell ref="T58:U58"/>
    <mergeCell ref="B55:B57"/>
    <mergeCell ref="L55:M55"/>
    <mergeCell ref="T55:U55"/>
    <mergeCell ref="L56:M56"/>
    <mergeCell ref="T56:U56"/>
    <mergeCell ref="L57:M57"/>
    <mergeCell ref="T57:U57"/>
    <mergeCell ref="T48:U48"/>
    <mergeCell ref="L49:M49"/>
    <mergeCell ref="L50:M50"/>
    <mergeCell ref="T50:Z50"/>
    <mergeCell ref="B53:C53"/>
    <mergeCell ref="L53:M53"/>
    <mergeCell ref="T53:U53"/>
    <mergeCell ref="B54:C54"/>
    <mergeCell ref="L54:M54"/>
    <mergeCell ref="T54:U54"/>
    <mergeCell ref="B45:C45"/>
    <mergeCell ref="M45:N45"/>
    <mergeCell ref="A38:C40"/>
    <mergeCell ref="G38:J40"/>
    <mergeCell ref="M39:N39"/>
    <mergeCell ref="L40:M40"/>
    <mergeCell ref="G45:J45"/>
    <mergeCell ref="B44:C44"/>
    <mergeCell ref="M44:N44"/>
    <mergeCell ref="B42:C42"/>
    <mergeCell ref="M42:N42"/>
    <mergeCell ref="A41:C41"/>
    <mergeCell ref="M41:N41"/>
    <mergeCell ref="B43:C43"/>
    <mergeCell ref="M43:N43"/>
    <mergeCell ref="A27:C27"/>
    <mergeCell ref="T27:U27"/>
    <mergeCell ref="B36:D36"/>
    <mergeCell ref="F36:N36"/>
    <mergeCell ref="A33:B34"/>
    <mergeCell ref="B29:C29"/>
    <mergeCell ref="L29:M29"/>
    <mergeCell ref="A31:B32"/>
    <mergeCell ref="L31:M31"/>
    <mergeCell ref="A30:C30"/>
    <mergeCell ref="D30:H30"/>
    <mergeCell ref="L30:M30"/>
    <mergeCell ref="L32:M32"/>
    <mergeCell ref="B28:C28"/>
    <mergeCell ref="L28:M28"/>
    <mergeCell ref="Q32:R32"/>
    <mergeCell ref="A24:C24"/>
    <mergeCell ref="L24:M24"/>
    <mergeCell ref="L22:M22"/>
    <mergeCell ref="T22:U22"/>
    <mergeCell ref="B23:C23"/>
    <mergeCell ref="L23:M23"/>
    <mergeCell ref="T23:U23"/>
    <mergeCell ref="T24:Z24"/>
    <mergeCell ref="A26:C26"/>
    <mergeCell ref="L26:M26"/>
    <mergeCell ref="T26:U26"/>
    <mergeCell ref="A25:C25"/>
    <mergeCell ref="L25:M25"/>
    <mergeCell ref="T25:U25"/>
    <mergeCell ref="Y25:Z25"/>
    <mergeCell ref="Y26:Z26"/>
    <mergeCell ref="B19:C19"/>
    <mergeCell ref="L19:M19"/>
    <mergeCell ref="T19:U19"/>
    <mergeCell ref="G19:J19"/>
    <mergeCell ref="L20:M20"/>
    <mergeCell ref="T20:U20"/>
    <mergeCell ref="B20:B22"/>
    <mergeCell ref="L21:M21"/>
    <mergeCell ref="T21:U21"/>
    <mergeCell ref="G20:J20"/>
    <mergeCell ref="G21:J21"/>
    <mergeCell ref="L16:M16"/>
    <mergeCell ref="T16:U16"/>
    <mergeCell ref="T15:Z15"/>
    <mergeCell ref="B17:C17"/>
    <mergeCell ref="L17:M17"/>
    <mergeCell ref="T17:U17"/>
    <mergeCell ref="B18:C18"/>
    <mergeCell ref="L18:M18"/>
    <mergeCell ref="T18:U18"/>
    <mergeCell ref="T13:U13"/>
    <mergeCell ref="L14:M14"/>
    <mergeCell ref="L15:M15"/>
    <mergeCell ref="T14:U14"/>
    <mergeCell ref="B10:C10"/>
    <mergeCell ref="M10:N10"/>
    <mergeCell ref="P10:Q10"/>
    <mergeCell ref="U10:V10"/>
    <mergeCell ref="G10:J10"/>
    <mergeCell ref="G12:J12"/>
    <mergeCell ref="G13:J13"/>
    <mergeCell ref="B1:D1"/>
    <mergeCell ref="F1:N1"/>
    <mergeCell ref="A6:C6"/>
    <mergeCell ref="M6:N6"/>
    <mergeCell ref="A3:C5"/>
    <mergeCell ref="G3:J5"/>
    <mergeCell ref="M4:N4"/>
    <mergeCell ref="B7:C7"/>
    <mergeCell ref="M7:N7"/>
    <mergeCell ref="G7:J7"/>
    <mergeCell ref="O4:P4"/>
    <mergeCell ref="Q4:R4"/>
    <mergeCell ref="X3:AA3"/>
    <mergeCell ref="X8:Y8"/>
    <mergeCell ref="P9:Q9"/>
    <mergeCell ref="P6:Q6"/>
    <mergeCell ref="P7:Q7"/>
    <mergeCell ref="P8:Q8"/>
    <mergeCell ref="U8:V8"/>
    <mergeCell ref="U7:V7"/>
    <mergeCell ref="X9:Y9"/>
    <mergeCell ref="U9:V9"/>
    <mergeCell ref="X7:Z7"/>
    <mergeCell ref="P43:Q43"/>
    <mergeCell ref="P45:Q45"/>
    <mergeCell ref="U45:V45"/>
    <mergeCell ref="B47:C47"/>
    <mergeCell ref="G47:J47"/>
    <mergeCell ref="L5:M5"/>
    <mergeCell ref="S5:T5"/>
    <mergeCell ref="U6:V6"/>
    <mergeCell ref="Q5:R5"/>
    <mergeCell ref="B9:C9"/>
    <mergeCell ref="M9:N9"/>
    <mergeCell ref="B8:C8"/>
    <mergeCell ref="M8:N8"/>
    <mergeCell ref="B12:C12"/>
    <mergeCell ref="L12:M12"/>
    <mergeCell ref="T12:U12"/>
    <mergeCell ref="B11:C11"/>
    <mergeCell ref="L11:M11"/>
    <mergeCell ref="N11:O11"/>
    <mergeCell ref="T11:U11"/>
    <mergeCell ref="K11:K15"/>
    <mergeCell ref="B14:B16"/>
    <mergeCell ref="B13:C13"/>
    <mergeCell ref="L13:M13"/>
    <mergeCell ref="B71:D71"/>
    <mergeCell ref="F71:N71"/>
    <mergeCell ref="A73:C75"/>
    <mergeCell ref="M74:N74"/>
    <mergeCell ref="O74:P74"/>
    <mergeCell ref="Q74:R74"/>
    <mergeCell ref="L75:M75"/>
    <mergeCell ref="V46:W46"/>
    <mergeCell ref="K46:K50"/>
    <mergeCell ref="B49:B51"/>
    <mergeCell ref="L51:M51"/>
    <mergeCell ref="T51:U51"/>
    <mergeCell ref="L47:M47"/>
    <mergeCell ref="T47:U47"/>
    <mergeCell ref="B46:C46"/>
    <mergeCell ref="L46:M46"/>
    <mergeCell ref="B48:C48"/>
    <mergeCell ref="N46:O46"/>
    <mergeCell ref="T46:U46"/>
    <mergeCell ref="G48:J48"/>
    <mergeCell ref="G55:J55"/>
    <mergeCell ref="G56:J56"/>
    <mergeCell ref="B52:C52"/>
    <mergeCell ref="L52:M52"/>
    <mergeCell ref="B77:C77"/>
    <mergeCell ref="G77:J77"/>
    <mergeCell ref="M77:N77"/>
    <mergeCell ref="P77:Q77"/>
    <mergeCell ref="U77:V77"/>
    <mergeCell ref="X77:Z77"/>
    <mergeCell ref="A76:C76"/>
    <mergeCell ref="M76:N76"/>
    <mergeCell ref="P76:Q76"/>
    <mergeCell ref="B78:C78"/>
    <mergeCell ref="M78:N78"/>
    <mergeCell ref="B79:C79"/>
    <mergeCell ref="M79:N79"/>
    <mergeCell ref="B80:C80"/>
    <mergeCell ref="G80:J80"/>
    <mergeCell ref="B84:B86"/>
    <mergeCell ref="L84:M84"/>
    <mergeCell ref="L85:M85"/>
    <mergeCell ref="L86:M86"/>
    <mergeCell ref="L83:M83"/>
    <mergeCell ref="B82:C82"/>
    <mergeCell ref="L82:M82"/>
    <mergeCell ref="T92:U92"/>
    <mergeCell ref="T93:U93"/>
    <mergeCell ref="B89:C89"/>
    <mergeCell ref="T90:U90"/>
    <mergeCell ref="Q95:R95"/>
    <mergeCell ref="B93:C93"/>
    <mergeCell ref="B81:C81"/>
    <mergeCell ref="K81:K85"/>
    <mergeCell ref="L81:M81"/>
    <mergeCell ref="N81:O81"/>
    <mergeCell ref="B83:C83"/>
    <mergeCell ref="G82:J82"/>
    <mergeCell ref="G83:J83"/>
    <mergeCell ref="L93:M93"/>
    <mergeCell ref="A94:C94"/>
    <mergeCell ref="L94:M94"/>
    <mergeCell ref="L96:M96"/>
    <mergeCell ref="L95:M95"/>
    <mergeCell ref="T95:U95"/>
    <mergeCell ref="A96:C96"/>
    <mergeCell ref="Q96:R96"/>
    <mergeCell ref="B87:C87"/>
    <mergeCell ref="L87:M87"/>
    <mergeCell ref="L89:M89"/>
    <mergeCell ref="T89:U89"/>
    <mergeCell ref="B90:B92"/>
    <mergeCell ref="A95:C95"/>
    <mergeCell ref="G89:J89"/>
    <mergeCell ref="B88:C88"/>
    <mergeCell ref="L88:M88"/>
    <mergeCell ref="T88:U88"/>
    <mergeCell ref="G91:J91"/>
    <mergeCell ref="G90:J90"/>
    <mergeCell ref="L90:M90"/>
    <mergeCell ref="L91:M91"/>
    <mergeCell ref="T91:U91"/>
    <mergeCell ref="L92:M92"/>
    <mergeCell ref="A103:B104"/>
    <mergeCell ref="A101:B102"/>
    <mergeCell ref="B99:C99"/>
    <mergeCell ref="A97:C97"/>
    <mergeCell ref="L99:M99"/>
    <mergeCell ref="T99:U99"/>
    <mergeCell ref="D100:H100"/>
    <mergeCell ref="L100:M100"/>
    <mergeCell ref="L104:M104"/>
    <mergeCell ref="T104:Z104"/>
    <mergeCell ref="L101:M101"/>
    <mergeCell ref="T101:U101"/>
    <mergeCell ref="L102:M102"/>
    <mergeCell ref="L103:M103"/>
    <mergeCell ref="T103:U103"/>
    <mergeCell ref="T102:U102"/>
    <mergeCell ref="A100:C100"/>
    <mergeCell ref="L97:M97"/>
    <mergeCell ref="T97:U97"/>
    <mergeCell ref="B98:C98"/>
    <mergeCell ref="L98:M98"/>
    <mergeCell ref="T98:U98"/>
    <mergeCell ref="X38:AA38"/>
    <mergeCell ref="V81:W81"/>
    <mergeCell ref="T100:U100"/>
    <mergeCell ref="N25:O25"/>
    <mergeCell ref="V25:W25"/>
    <mergeCell ref="N60:O60"/>
    <mergeCell ref="V60:W60"/>
    <mergeCell ref="N95:O95"/>
    <mergeCell ref="V95:W95"/>
    <mergeCell ref="T87:U87"/>
    <mergeCell ref="T81:U81"/>
    <mergeCell ref="T83:U83"/>
    <mergeCell ref="M80:N80"/>
    <mergeCell ref="P80:Q80"/>
    <mergeCell ref="U78:V78"/>
    <mergeCell ref="U80:V80"/>
    <mergeCell ref="P79:Q79"/>
    <mergeCell ref="U79:V79"/>
    <mergeCell ref="T30:U30"/>
    <mergeCell ref="T29:U29"/>
    <mergeCell ref="P44:Q44"/>
    <mergeCell ref="P41:Q41"/>
    <mergeCell ref="T52:U52"/>
    <mergeCell ref="L48:M48"/>
  </mergeCells>
  <phoneticPr fontId="2"/>
  <printOptions horizontalCentered="1" verticalCentered="1"/>
  <pageMargins left="0.39370078740157483" right="0.19685039370078741" top="0.59055118110236227" bottom="0.19685039370078741" header="0.51181102362204722" footer="0.51181102362204722"/>
  <pageSetup paperSize="9" scale="79" orientation="landscape" cellComments="asDisplayed" r:id="rId1"/>
  <headerFooter alignWithMargins="0"/>
  <rowBreaks count="2" manualBreakCount="2">
    <brk id="35" max="16383" man="1"/>
    <brk id="70"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F45"/>
  <sheetViews>
    <sheetView showGridLines="0" zoomScale="70" zoomScaleNormal="70" workbookViewId="0">
      <selection activeCell="W17" sqref="W17"/>
    </sheetView>
  </sheetViews>
  <sheetFormatPr defaultRowHeight="13.2" x14ac:dyDescent="0.2"/>
  <cols>
    <col min="1" max="1" width="1.44140625" customWidth="1"/>
    <col min="2" max="3" width="3.77734375" customWidth="1"/>
    <col min="4" max="4" width="25.6640625" customWidth="1"/>
    <col min="5" max="5" width="11.21875" customWidth="1"/>
    <col min="6" max="6" width="11.33203125" customWidth="1"/>
    <col min="7" max="7" width="14.6640625" customWidth="1"/>
    <col min="8" max="9" width="9.109375" customWidth="1"/>
    <col min="10" max="10" width="15.21875" customWidth="1"/>
    <col min="12" max="12" width="13.109375" customWidth="1"/>
    <col min="13" max="13" width="12.44140625" customWidth="1"/>
    <col min="14" max="14" width="15.109375" customWidth="1"/>
    <col min="15" max="15" width="21.6640625" customWidth="1"/>
    <col min="16" max="16" width="1.88671875" customWidth="1"/>
    <col min="17" max="17" width="1.77734375" customWidth="1"/>
    <col min="18" max="19" width="5.6640625" customWidth="1"/>
    <col min="20" max="20" width="27" customWidth="1"/>
    <col min="21" max="31" width="11.109375" customWidth="1"/>
    <col min="32" max="32" width="16.109375" customWidth="1"/>
  </cols>
  <sheetData>
    <row r="1" spans="1:32" ht="18.75" customHeight="1" x14ac:dyDescent="0.25">
      <c r="A1" s="89"/>
      <c r="C1" s="114"/>
      <c r="D1" s="114"/>
      <c r="E1" s="114"/>
      <c r="F1" s="114"/>
      <c r="G1" s="169" t="s">
        <v>417</v>
      </c>
      <c r="H1" s="114"/>
      <c r="I1" s="114"/>
      <c r="J1" s="114"/>
      <c r="K1" s="114"/>
      <c r="L1" s="114"/>
      <c r="M1" s="114"/>
      <c r="N1" s="114"/>
      <c r="O1" s="114"/>
      <c r="P1" s="114"/>
      <c r="Q1" s="89"/>
      <c r="R1" s="89"/>
      <c r="S1" s="89"/>
      <c r="T1" s="89"/>
      <c r="V1" s="169" t="s">
        <v>418</v>
      </c>
      <c r="X1" s="89"/>
      <c r="Y1" s="89"/>
      <c r="Z1" s="89"/>
      <c r="AA1" s="89"/>
      <c r="AB1" s="89"/>
      <c r="AC1" s="89"/>
      <c r="AD1" s="89"/>
      <c r="AE1" s="89"/>
      <c r="AF1" s="89"/>
    </row>
    <row r="2" spans="1:32" ht="16.5" customHeight="1" thickBot="1" x14ac:dyDescent="0.25">
      <c r="A2" s="89"/>
      <c r="B2" s="1303" t="s">
        <v>332</v>
      </c>
      <c r="C2" s="1303"/>
      <c r="D2" s="234">
        <f>①表!G32</f>
        <v>0</v>
      </c>
      <c r="E2" s="198"/>
      <c r="F2" s="88"/>
      <c r="G2" s="88"/>
      <c r="H2" s="199"/>
      <c r="I2" s="199"/>
      <c r="J2" s="63"/>
      <c r="K2" s="63"/>
      <c r="L2" s="200" t="s">
        <v>333</v>
      </c>
      <c r="M2" s="1304">
        <f ca="1">NOW()</f>
        <v>45426.467703125003</v>
      </c>
      <c r="N2" s="1305"/>
      <c r="O2" s="1" t="s">
        <v>334</v>
      </c>
      <c r="P2" s="114"/>
      <c r="Q2" s="89"/>
      <c r="R2" s="89"/>
      <c r="S2" s="89"/>
      <c r="T2" s="89"/>
      <c r="U2" s="89"/>
      <c r="V2" s="89"/>
      <c r="W2" s="89"/>
      <c r="X2" s="89"/>
      <c r="Y2" s="89"/>
      <c r="Z2" s="89"/>
      <c r="AA2" s="89"/>
      <c r="AB2" s="89"/>
      <c r="AC2" s="89"/>
      <c r="AE2" s="89"/>
      <c r="AF2" s="235" t="s">
        <v>334</v>
      </c>
    </row>
    <row r="3" spans="1:32" ht="16.5" customHeight="1" x14ac:dyDescent="0.2">
      <c r="A3" s="89"/>
      <c r="B3" s="1306"/>
      <c r="C3" s="1307"/>
      <c r="D3" s="1310" t="s">
        <v>219</v>
      </c>
      <c r="E3" s="1312" t="s">
        <v>335</v>
      </c>
      <c r="F3" s="1326" t="s">
        <v>31</v>
      </c>
      <c r="G3" s="173" t="s">
        <v>32</v>
      </c>
      <c r="H3" s="172" t="s">
        <v>336</v>
      </c>
      <c r="I3" s="172" t="s">
        <v>218</v>
      </c>
      <c r="J3" s="171" t="s">
        <v>337</v>
      </c>
      <c r="K3" s="172" t="s">
        <v>338</v>
      </c>
      <c r="L3" s="171" t="s">
        <v>339</v>
      </c>
      <c r="M3" s="171" t="s">
        <v>340</v>
      </c>
      <c r="N3" s="171" t="s">
        <v>341</v>
      </c>
      <c r="O3" s="1330" t="s">
        <v>342</v>
      </c>
      <c r="P3" s="176"/>
      <c r="Q3" s="89"/>
      <c r="R3" s="1332"/>
      <c r="S3" s="1333"/>
      <c r="T3" s="1334"/>
      <c r="U3" s="1628">
        <f t="shared" ref="U3:AE3" si="0">U4-2018</f>
        <v>5</v>
      </c>
      <c r="V3" s="1629">
        <f t="shared" si="0"/>
        <v>6</v>
      </c>
      <c r="W3" s="1629">
        <f t="shared" si="0"/>
        <v>7</v>
      </c>
      <c r="X3" s="1629">
        <f t="shared" si="0"/>
        <v>8</v>
      </c>
      <c r="Y3" s="1629">
        <f t="shared" si="0"/>
        <v>9</v>
      </c>
      <c r="Z3" s="1629">
        <f t="shared" si="0"/>
        <v>10</v>
      </c>
      <c r="AA3" s="1629">
        <f t="shared" si="0"/>
        <v>11</v>
      </c>
      <c r="AB3" s="1629">
        <f t="shared" si="0"/>
        <v>12</v>
      </c>
      <c r="AC3" s="1629">
        <f t="shared" si="0"/>
        <v>13</v>
      </c>
      <c r="AD3" s="1629">
        <f t="shared" si="0"/>
        <v>14</v>
      </c>
      <c r="AE3" s="1629">
        <f t="shared" si="0"/>
        <v>15</v>
      </c>
      <c r="AF3" s="1343" t="s">
        <v>21</v>
      </c>
    </row>
    <row r="4" spans="1:32" ht="16.5" customHeight="1" thickBot="1" x14ac:dyDescent="0.25">
      <c r="A4" s="89"/>
      <c r="B4" s="1308"/>
      <c r="C4" s="1309"/>
      <c r="D4" s="1311"/>
      <c r="E4" s="1313"/>
      <c r="F4" s="1327"/>
      <c r="G4" s="283" t="s">
        <v>343</v>
      </c>
      <c r="H4" s="174" t="s">
        <v>344</v>
      </c>
      <c r="I4" s="115" t="s">
        <v>345</v>
      </c>
      <c r="J4" s="115" t="s">
        <v>346</v>
      </c>
      <c r="K4" s="115" t="s">
        <v>347</v>
      </c>
      <c r="L4" s="174" t="s">
        <v>348</v>
      </c>
      <c r="M4" s="115" t="s">
        <v>349</v>
      </c>
      <c r="N4" s="174" t="s">
        <v>350</v>
      </c>
      <c r="O4" s="1331"/>
      <c r="P4" s="175"/>
      <c r="Q4" s="89"/>
      <c r="R4" s="1335"/>
      <c r="S4" s="1336"/>
      <c r="T4" s="1337"/>
      <c r="U4" s="509">
        <f>⑧総括!E5+2018</f>
        <v>2023</v>
      </c>
      <c r="V4" s="510">
        <f t="shared" ref="V4:AE4" si="1">U4+1</f>
        <v>2024</v>
      </c>
      <c r="W4" s="510">
        <f t="shared" si="1"/>
        <v>2025</v>
      </c>
      <c r="X4" s="510">
        <f t="shared" si="1"/>
        <v>2026</v>
      </c>
      <c r="Y4" s="510">
        <f t="shared" si="1"/>
        <v>2027</v>
      </c>
      <c r="Z4" s="510">
        <f t="shared" si="1"/>
        <v>2028</v>
      </c>
      <c r="AA4" s="510">
        <f t="shared" si="1"/>
        <v>2029</v>
      </c>
      <c r="AB4" s="510">
        <f t="shared" si="1"/>
        <v>2030</v>
      </c>
      <c r="AC4" s="510">
        <f t="shared" si="1"/>
        <v>2031</v>
      </c>
      <c r="AD4" s="510">
        <f t="shared" si="1"/>
        <v>2032</v>
      </c>
      <c r="AE4" s="510">
        <f t="shared" si="1"/>
        <v>2033</v>
      </c>
      <c r="AF4" s="1344"/>
    </row>
    <row r="5" spans="1:32" ht="16.5" customHeight="1" x14ac:dyDescent="0.2">
      <c r="A5" s="89"/>
      <c r="B5" s="1323" t="s">
        <v>351</v>
      </c>
      <c r="C5" s="1351" t="s">
        <v>352</v>
      </c>
      <c r="D5" s="686"/>
      <c r="E5" s="686"/>
      <c r="F5" s="688"/>
      <c r="G5" s="286"/>
      <c r="H5" s="511"/>
      <c r="I5" s="287"/>
      <c r="J5" s="231" t="str">
        <f>IF(G5&lt;=0,"-",G5*(1-I5/100))</f>
        <v>-</v>
      </c>
      <c r="K5" s="289"/>
      <c r="L5" s="231" t="str">
        <f>IF(K5&lt;=0,"-",ROUND(J5/K5,0))</f>
        <v>-</v>
      </c>
      <c r="M5" s="300"/>
      <c r="N5" s="231" t="str">
        <f>IF(K5&lt;=0,"-",ROUND(G5*M5/K5,0))</f>
        <v>-</v>
      </c>
      <c r="O5" s="299"/>
      <c r="P5" s="175"/>
      <c r="Q5" s="89"/>
      <c r="R5" s="1320" t="s">
        <v>177</v>
      </c>
      <c r="S5" s="1345" t="s">
        <v>175</v>
      </c>
      <c r="T5" s="695" t="str">
        <f>IF(D5="","",D5)</f>
        <v/>
      </c>
      <c r="U5" s="181" t="str">
        <f>(IF(U4-$H$5&lt;=0,"-",(IF(U4-$H$5&lt;=$K$5,$L$5,"-"))))</f>
        <v>-</v>
      </c>
      <c r="V5" s="181" t="str">
        <f t="shared" ref="V5:AE5" si="2">(IF(V4-$H$5&lt;=0,"-",(IF(V4-$H$5&lt;=$K$5,$L$5,"-"))))</f>
        <v>-</v>
      </c>
      <c r="W5" s="181" t="str">
        <f t="shared" si="2"/>
        <v>-</v>
      </c>
      <c r="X5" s="181" t="str">
        <f t="shared" si="2"/>
        <v>-</v>
      </c>
      <c r="Y5" s="181" t="str">
        <f t="shared" si="2"/>
        <v>-</v>
      </c>
      <c r="Z5" s="181" t="str">
        <f t="shared" si="2"/>
        <v>-</v>
      </c>
      <c r="AA5" s="181" t="str">
        <f t="shared" si="2"/>
        <v>-</v>
      </c>
      <c r="AB5" s="181" t="str">
        <f t="shared" si="2"/>
        <v>-</v>
      </c>
      <c r="AC5" s="181" t="str">
        <f t="shared" si="2"/>
        <v>-</v>
      </c>
      <c r="AD5" s="181" t="str">
        <f t="shared" si="2"/>
        <v>-</v>
      </c>
      <c r="AE5" s="181" t="str">
        <f t="shared" si="2"/>
        <v>-</v>
      </c>
      <c r="AF5" s="646"/>
    </row>
    <row r="6" spans="1:32" ht="16.5" customHeight="1" x14ac:dyDescent="0.2">
      <c r="A6" s="89"/>
      <c r="B6" s="1324"/>
      <c r="C6" s="1352"/>
      <c r="D6" s="685"/>
      <c r="E6" s="685"/>
      <c r="F6" s="689"/>
      <c r="G6" s="285"/>
      <c r="H6" s="512"/>
      <c r="I6" s="289"/>
      <c r="J6" s="231" t="str">
        <f t="shared" ref="J6:J13" si="3">IF(G6&lt;=0,"-",G6*(1-I6/100))</f>
        <v>-</v>
      </c>
      <c r="K6" s="288"/>
      <c r="L6" s="231" t="str">
        <f t="shared" ref="L6:L20" si="4">IF(K6&lt;=0,"-",ROUND(J6/K6,0))</f>
        <v>-</v>
      </c>
      <c r="M6" s="294"/>
      <c r="N6" s="231" t="str">
        <f t="shared" ref="N6:N20" si="5">IF(K6&lt;=0,"-",ROUND(G6*M6/K6,0))</f>
        <v>-</v>
      </c>
      <c r="O6" s="297"/>
      <c r="P6" s="175"/>
      <c r="Q6" s="89"/>
      <c r="R6" s="1321"/>
      <c r="S6" s="1346"/>
      <c r="T6" s="696" t="str">
        <f>IF(D6="","",D6)</f>
        <v/>
      </c>
      <c r="U6" s="181" t="str">
        <f>(IF(U4-$H$6&lt;=0,"-",(IF(U4-$H$6&lt;=$K$6,$L$6,"-"))))</f>
        <v>-</v>
      </c>
      <c r="V6" s="181" t="str">
        <f t="shared" ref="V6:AE6" si="6">(IF(V4-$H$6&lt;=0,"-",(IF(V4-$H$6&lt;=$K$6,$L$6,"-"))))</f>
        <v>-</v>
      </c>
      <c r="W6" s="181" t="str">
        <f t="shared" si="6"/>
        <v>-</v>
      </c>
      <c r="X6" s="181" t="str">
        <f t="shared" si="6"/>
        <v>-</v>
      </c>
      <c r="Y6" s="181" t="str">
        <f t="shared" si="6"/>
        <v>-</v>
      </c>
      <c r="Z6" s="181" t="str">
        <f t="shared" si="6"/>
        <v>-</v>
      </c>
      <c r="AA6" s="181" t="str">
        <f t="shared" si="6"/>
        <v>-</v>
      </c>
      <c r="AB6" s="181" t="str">
        <f t="shared" si="6"/>
        <v>-</v>
      </c>
      <c r="AC6" s="181" t="str">
        <f t="shared" si="6"/>
        <v>-</v>
      </c>
      <c r="AD6" s="181" t="str">
        <f t="shared" si="6"/>
        <v>-</v>
      </c>
      <c r="AE6" s="181" t="str">
        <f t="shared" si="6"/>
        <v>-</v>
      </c>
      <c r="AF6" s="647"/>
    </row>
    <row r="7" spans="1:32" ht="16.5" customHeight="1" x14ac:dyDescent="0.2">
      <c r="A7" s="89"/>
      <c r="B7" s="1324"/>
      <c r="C7" s="1352"/>
      <c r="D7" s="685"/>
      <c r="E7" s="685"/>
      <c r="F7" s="689"/>
      <c r="G7" s="285"/>
      <c r="H7" s="512"/>
      <c r="I7" s="289"/>
      <c r="J7" s="231" t="str">
        <f t="shared" si="3"/>
        <v>-</v>
      </c>
      <c r="K7" s="288"/>
      <c r="L7" s="231" t="str">
        <f t="shared" si="4"/>
        <v>-</v>
      </c>
      <c r="M7" s="294"/>
      <c r="N7" s="231" t="str">
        <f t="shared" si="5"/>
        <v>-</v>
      </c>
      <c r="O7" s="297"/>
      <c r="P7" s="175"/>
      <c r="Q7" s="89"/>
      <c r="R7" s="1321"/>
      <c r="S7" s="1346"/>
      <c r="T7" s="696" t="str">
        <f>IF(D7="","",D7)</f>
        <v/>
      </c>
      <c r="U7" s="181" t="str">
        <f>(IF(U4-$H$7&lt;=0,"-",(IF(U4-$H$7&lt;=$K$7,$L$7,"-"))))</f>
        <v>-</v>
      </c>
      <c r="V7" s="181" t="str">
        <f t="shared" ref="V7:AE7" si="7">(IF(V4-$H$7&lt;=0,"-",(IF(V4-$H$7&lt;=$K$7,$L$7,"-"))))</f>
        <v>-</v>
      </c>
      <c r="W7" s="181" t="str">
        <f t="shared" si="7"/>
        <v>-</v>
      </c>
      <c r="X7" s="181" t="str">
        <f t="shared" si="7"/>
        <v>-</v>
      </c>
      <c r="Y7" s="181" t="str">
        <f t="shared" si="7"/>
        <v>-</v>
      </c>
      <c r="Z7" s="181" t="str">
        <f t="shared" si="7"/>
        <v>-</v>
      </c>
      <c r="AA7" s="181" t="str">
        <f t="shared" si="7"/>
        <v>-</v>
      </c>
      <c r="AB7" s="181" t="str">
        <f t="shared" si="7"/>
        <v>-</v>
      </c>
      <c r="AC7" s="181" t="str">
        <f t="shared" si="7"/>
        <v>-</v>
      </c>
      <c r="AD7" s="181" t="str">
        <f t="shared" si="7"/>
        <v>-</v>
      </c>
      <c r="AE7" s="181" t="str">
        <f t="shared" si="7"/>
        <v>-</v>
      </c>
      <c r="AF7" s="647"/>
    </row>
    <row r="8" spans="1:32" ht="16.5" customHeight="1" x14ac:dyDescent="0.2">
      <c r="A8" s="89"/>
      <c r="B8" s="1324"/>
      <c r="C8" s="1352"/>
      <c r="D8" s="685"/>
      <c r="E8" s="685"/>
      <c r="F8" s="689"/>
      <c r="G8" s="285"/>
      <c r="H8" s="512"/>
      <c r="I8" s="289"/>
      <c r="J8" s="231" t="str">
        <f t="shared" si="3"/>
        <v>-</v>
      </c>
      <c r="K8" s="288"/>
      <c r="L8" s="231" t="str">
        <f t="shared" si="4"/>
        <v>-</v>
      </c>
      <c r="M8" s="294"/>
      <c r="N8" s="231" t="str">
        <f t="shared" si="5"/>
        <v>-</v>
      </c>
      <c r="O8" s="297"/>
      <c r="P8" s="175"/>
      <c r="Q8" s="89"/>
      <c r="R8" s="1321"/>
      <c r="S8" s="1346"/>
      <c r="T8" s="696" t="str">
        <f>IF(D8="","-",D8)</f>
        <v>-</v>
      </c>
      <c r="U8" s="181" t="str">
        <f>(IF(U4-$H$8&lt;=0,"-",(IF(U4-$H$8&lt;=$K$8,$L$8,"-"))))</f>
        <v>-</v>
      </c>
      <c r="V8" s="181" t="str">
        <f t="shared" ref="V8:AE8" si="8">(IF(V4-$H$8&lt;=0,"-",(IF(V4-$H$8&lt;=$K$8,$L$8,"-"))))</f>
        <v>-</v>
      </c>
      <c r="W8" s="181" t="str">
        <f t="shared" si="8"/>
        <v>-</v>
      </c>
      <c r="X8" s="181" t="str">
        <f t="shared" si="8"/>
        <v>-</v>
      </c>
      <c r="Y8" s="181" t="str">
        <f t="shared" si="8"/>
        <v>-</v>
      </c>
      <c r="Z8" s="181" t="str">
        <f t="shared" si="8"/>
        <v>-</v>
      </c>
      <c r="AA8" s="181" t="str">
        <f t="shared" si="8"/>
        <v>-</v>
      </c>
      <c r="AB8" s="181" t="str">
        <f t="shared" si="8"/>
        <v>-</v>
      </c>
      <c r="AC8" s="181" t="str">
        <f t="shared" si="8"/>
        <v>-</v>
      </c>
      <c r="AD8" s="181" t="str">
        <f t="shared" si="8"/>
        <v>-</v>
      </c>
      <c r="AE8" s="181" t="str">
        <f t="shared" si="8"/>
        <v>-</v>
      </c>
      <c r="AF8" s="647"/>
    </row>
    <row r="9" spans="1:32" ht="16.5" customHeight="1" x14ac:dyDescent="0.2">
      <c r="A9" s="89"/>
      <c r="B9" s="1324"/>
      <c r="C9" s="1352"/>
      <c r="D9" s="685"/>
      <c r="E9" s="685"/>
      <c r="F9" s="689"/>
      <c r="G9" s="285"/>
      <c r="H9" s="512"/>
      <c r="I9" s="289"/>
      <c r="J9" s="231" t="str">
        <f t="shared" si="3"/>
        <v>-</v>
      </c>
      <c r="K9" s="288"/>
      <c r="L9" s="231" t="str">
        <f t="shared" si="4"/>
        <v>-</v>
      </c>
      <c r="M9" s="294"/>
      <c r="N9" s="231" t="str">
        <f t="shared" si="5"/>
        <v>-</v>
      </c>
      <c r="O9" s="297"/>
      <c r="P9" s="175"/>
      <c r="Q9" s="89"/>
      <c r="R9" s="1321"/>
      <c r="S9" s="1346"/>
      <c r="T9" s="696" t="str">
        <f t="shared" ref="T9:T20" si="9">IF(D9="","-",D9)</f>
        <v>-</v>
      </c>
      <c r="U9" s="181" t="str">
        <f>(IF(U4-$H$9&lt;=0,"-",(IF(U4-$H$9&lt;=$K$9,$L$9,"-"))))</f>
        <v>-</v>
      </c>
      <c r="V9" s="181" t="str">
        <f t="shared" ref="V9:AE9" si="10">(IF(V4-$H$9&lt;=0,"-",(IF(V4-$H$9&lt;=$K$9,$L$9,"-"))))</f>
        <v>-</v>
      </c>
      <c r="W9" s="181" t="str">
        <f t="shared" si="10"/>
        <v>-</v>
      </c>
      <c r="X9" s="181" t="str">
        <f t="shared" si="10"/>
        <v>-</v>
      </c>
      <c r="Y9" s="181" t="str">
        <f t="shared" si="10"/>
        <v>-</v>
      </c>
      <c r="Z9" s="181" t="str">
        <f t="shared" si="10"/>
        <v>-</v>
      </c>
      <c r="AA9" s="181" t="str">
        <f t="shared" si="10"/>
        <v>-</v>
      </c>
      <c r="AB9" s="181" t="str">
        <f t="shared" si="10"/>
        <v>-</v>
      </c>
      <c r="AC9" s="181" t="str">
        <f t="shared" si="10"/>
        <v>-</v>
      </c>
      <c r="AD9" s="181" t="str">
        <f t="shared" si="10"/>
        <v>-</v>
      </c>
      <c r="AE9" s="181" t="str">
        <f t="shared" si="10"/>
        <v>-</v>
      </c>
      <c r="AF9" s="647"/>
    </row>
    <row r="10" spans="1:32" ht="16.5" customHeight="1" x14ac:dyDescent="0.2">
      <c r="A10" s="89"/>
      <c r="B10" s="1324"/>
      <c r="C10" s="1352"/>
      <c r="D10" s="685"/>
      <c r="E10" s="685"/>
      <c r="F10" s="689"/>
      <c r="G10" s="285"/>
      <c r="H10" s="512"/>
      <c r="I10" s="289"/>
      <c r="J10" s="231" t="str">
        <f t="shared" si="3"/>
        <v>-</v>
      </c>
      <c r="K10" s="288"/>
      <c r="L10" s="231" t="str">
        <f t="shared" si="4"/>
        <v>-</v>
      </c>
      <c r="M10" s="294"/>
      <c r="N10" s="231" t="str">
        <f t="shared" si="5"/>
        <v>-</v>
      </c>
      <c r="O10" s="297"/>
      <c r="P10" s="175"/>
      <c r="Q10" s="89"/>
      <c r="R10" s="1321"/>
      <c r="S10" s="1346"/>
      <c r="T10" s="696" t="str">
        <f t="shared" si="9"/>
        <v>-</v>
      </c>
      <c r="U10" s="181" t="str">
        <f>(IF(U4-$H$10&lt;=0,"-",(IF(U4-$H$10&lt;=$K$10,$L$10,"-"))))</f>
        <v>-</v>
      </c>
      <c r="V10" s="181" t="str">
        <f t="shared" ref="V10:AE10" si="11">(IF(V4-$H$10&lt;=0,"-",(IF(V4-$H$10&lt;=$K$10,$L$10,"-"))))</f>
        <v>-</v>
      </c>
      <c r="W10" s="181" t="str">
        <f t="shared" si="11"/>
        <v>-</v>
      </c>
      <c r="X10" s="181" t="str">
        <f t="shared" si="11"/>
        <v>-</v>
      </c>
      <c r="Y10" s="181" t="str">
        <f t="shared" si="11"/>
        <v>-</v>
      </c>
      <c r="Z10" s="181" t="str">
        <f t="shared" si="11"/>
        <v>-</v>
      </c>
      <c r="AA10" s="181" t="str">
        <f t="shared" si="11"/>
        <v>-</v>
      </c>
      <c r="AB10" s="181" t="str">
        <f t="shared" si="11"/>
        <v>-</v>
      </c>
      <c r="AC10" s="181" t="str">
        <f t="shared" si="11"/>
        <v>-</v>
      </c>
      <c r="AD10" s="181" t="str">
        <f t="shared" si="11"/>
        <v>-</v>
      </c>
      <c r="AE10" s="181" t="str">
        <f t="shared" si="11"/>
        <v>-</v>
      </c>
      <c r="AF10" s="647"/>
    </row>
    <row r="11" spans="1:32" ht="16.5" customHeight="1" x14ac:dyDescent="0.2">
      <c r="A11" s="89"/>
      <c r="B11" s="1324"/>
      <c r="C11" s="1352"/>
      <c r="D11" s="685"/>
      <c r="E11" s="685"/>
      <c r="F11" s="689"/>
      <c r="G11" s="285"/>
      <c r="H11" s="512"/>
      <c r="I11" s="289"/>
      <c r="J11" s="231" t="str">
        <f t="shared" si="3"/>
        <v>-</v>
      </c>
      <c r="K11" s="288"/>
      <c r="L11" s="231" t="str">
        <f t="shared" si="4"/>
        <v>-</v>
      </c>
      <c r="M11" s="294"/>
      <c r="N11" s="231" t="str">
        <f t="shared" si="5"/>
        <v>-</v>
      </c>
      <c r="O11" s="297"/>
      <c r="P11" s="175"/>
      <c r="Q11" s="89"/>
      <c r="R11" s="1321"/>
      <c r="S11" s="1346"/>
      <c r="T11" s="696" t="str">
        <f t="shared" si="9"/>
        <v>-</v>
      </c>
      <c r="U11" s="181" t="str">
        <f>(IF(U4-$H$11&lt;=0,"-",(IF(U4-$H$11&lt;=$K$11,$L$11,"-"))))</f>
        <v>-</v>
      </c>
      <c r="V11" s="181" t="str">
        <f t="shared" ref="V11:AE11" si="12">(IF(V4-$H$11&lt;=0,"-",(IF(V4-$H$11&lt;=$K$11,$L$11,"-"))))</f>
        <v>-</v>
      </c>
      <c r="W11" s="181" t="str">
        <f t="shared" si="12"/>
        <v>-</v>
      </c>
      <c r="X11" s="181" t="str">
        <f t="shared" si="12"/>
        <v>-</v>
      </c>
      <c r="Y11" s="181" t="str">
        <f t="shared" si="12"/>
        <v>-</v>
      </c>
      <c r="Z11" s="181" t="str">
        <f t="shared" si="12"/>
        <v>-</v>
      </c>
      <c r="AA11" s="181" t="str">
        <f t="shared" si="12"/>
        <v>-</v>
      </c>
      <c r="AB11" s="181" t="str">
        <f t="shared" si="12"/>
        <v>-</v>
      </c>
      <c r="AC11" s="181" t="str">
        <f t="shared" si="12"/>
        <v>-</v>
      </c>
      <c r="AD11" s="181" t="str">
        <f t="shared" si="12"/>
        <v>-</v>
      </c>
      <c r="AE11" s="181" t="str">
        <f t="shared" si="12"/>
        <v>-</v>
      </c>
      <c r="AF11" s="647"/>
    </row>
    <row r="12" spans="1:32" ht="16.5" customHeight="1" x14ac:dyDescent="0.2">
      <c r="A12" s="89"/>
      <c r="B12" s="1324"/>
      <c r="C12" s="1352"/>
      <c r="D12" s="685"/>
      <c r="E12" s="685"/>
      <c r="F12" s="689"/>
      <c r="G12" s="285"/>
      <c r="H12" s="512"/>
      <c r="I12" s="289"/>
      <c r="J12" s="231" t="str">
        <f t="shared" si="3"/>
        <v>-</v>
      </c>
      <c r="K12" s="288"/>
      <c r="L12" s="231" t="str">
        <f t="shared" si="4"/>
        <v>-</v>
      </c>
      <c r="M12" s="294"/>
      <c r="N12" s="231" t="str">
        <f t="shared" si="5"/>
        <v>-</v>
      </c>
      <c r="O12" s="297"/>
      <c r="P12" s="175"/>
      <c r="Q12" s="89"/>
      <c r="R12" s="1321"/>
      <c r="S12" s="1346"/>
      <c r="T12" s="696" t="str">
        <f t="shared" si="9"/>
        <v>-</v>
      </c>
      <c r="U12" s="181" t="str">
        <f>(IF(U4-$H$12&lt;=0,"-",(IF(U4-$H$12&lt;=$K$12,$L$12,"-"))))</f>
        <v>-</v>
      </c>
      <c r="V12" s="181" t="str">
        <f t="shared" ref="V12:AE12" si="13">(IF(V4-$H$12&lt;=0,"-",(IF(V4-$H$12&lt;=$K$12,$L$12,"-"))))</f>
        <v>-</v>
      </c>
      <c r="W12" s="181" t="str">
        <f t="shared" si="13"/>
        <v>-</v>
      </c>
      <c r="X12" s="181" t="str">
        <f t="shared" si="13"/>
        <v>-</v>
      </c>
      <c r="Y12" s="181" t="str">
        <f t="shared" si="13"/>
        <v>-</v>
      </c>
      <c r="Z12" s="181" t="str">
        <f t="shared" si="13"/>
        <v>-</v>
      </c>
      <c r="AA12" s="181" t="str">
        <f t="shared" si="13"/>
        <v>-</v>
      </c>
      <c r="AB12" s="181" t="str">
        <f t="shared" si="13"/>
        <v>-</v>
      </c>
      <c r="AC12" s="181" t="str">
        <f t="shared" si="13"/>
        <v>-</v>
      </c>
      <c r="AD12" s="181" t="str">
        <f t="shared" si="13"/>
        <v>-</v>
      </c>
      <c r="AE12" s="181" t="str">
        <f t="shared" si="13"/>
        <v>-</v>
      </c>
      <c r="AF12" s="647"/>
    </row>
    <row r="13" spans="1:32" ht="16.5" customHeight="1" thickBot="1" x14ac:dyDescent="0.25">
      <c r="A13" s="89"/>
      <c r="B13" s="1324"/>
      <c r="C13" s="1353"/>
      <c r="D13" s="685"/>
      <c r="E13" s="693"/>
      <c r="F13" s="694"/>
      <c r="G13" s="290"/>
      <c r="H13" s="513"/>
      <c r="I13" s="291"/>
      <c r="J13" s="231" t="str">
        <f t="shared" si="3"/>
        <v>-</v>
      </c>
      <c r="K13" s="288"/>
      <c r="L13" s="231" t="str">
        <f t="shared" si="4"/>
        <v>-</v>
      </c>
      <c r="M13" s="301"/>
      <c r="N13" s="231"/>
      <c r="O13" s="298"/>
      <c r="P13" s="175"/>
      <c r="Q13" s="89"/>
      <c r="R13" s="1321"/>
      <c r="S13" s="1346"/>
      <c r="T13" s="697" t="str">
        <f t="shared" si="9"/>
        <v>-</v>
      </c>
      <c r="U13" s="223" t="str">
        <f>(IF(U4-$H$13&lt;=0,"-",(IF(U4-$H$13&lt;=$K$13,$L$13,"-"))))</f>
        <v>-</v>
      </c>
      <c r="V13" s="182" t="str">
        <f t="shared" ref="V13:AE13" si="14">(IF(V4-$H$13&lt;=0,"-",(IF(V4-$H$13&lt;=$K$13,$L$13,"-"))))</f>
        <v>-</v>
      </c>
      <c r="W13" s="182" t="str">
        <f t="shared" si="14"/>
        <v>-</v>
      </c>
      <c r="X13" s="182" t="str">
        <f t="shared" si="14"/>
        <v>-</v>
      </c>
      <c r="Y13" s="182" t="str">
        <f t="shared" si="14"/>
        <v>-</v>
      </c>
      <c r="Z13" s="182" t="str">
        <f t="shared" si="14"/>
        <v>-</v>
      </c>
      <c r="AA13" s="182" t="str">
        <f t="shared" si="14"/>
        <v>-</v>
      </c>
      <c r="AB13" s="182" t="str">
        <f t="shared" si="14"/>
        <v>-</v>
      </c>
      <c r="AC13" s="182" t="str">
        <f t="shared" si="14"/>
        <v>-</v>
      </c>
      <c r="AD13" s="182" t="str">
        <f t="shared" si="14"/>
        <v>-</v>
      </c>
      <c r="AE13" s="224" t="str">
        <f t="shared" si="14"/>
        <v>-</v>
      </c>
      <c r="AF13" s="648"/>
    </row>
    <row r="14" spans="1:32" ht="16.5" customHeight="1" thickBot="1" x14ac:dyDescent="0.25">
      <c r="A14" s="89"/>
      <c r="B14" s="1324"/>
      <c r="C14" s="1341"/>
      <c r="D14" s="1342"/>
      <c r="E14" s="177"/>
      <c r="F14" s="178"/>
      <c r="G14" s="188"/>
      <c r="H14" s="514"/>
      <c r="I14" s="189"/>
      <c r="J14" s="194"/>
      <c r="K14" s="189"/>
      <c r="L14" s="194">
        <f>SUM(L5:L13)</f>
        <v>0</v>
      </c>
      <c r="M14" s="187"/>
      <c r="N14" s="194">
        <f>SUM(N5:N13)</f>
        <v>0</v>
      </c>
      <c r="O14" s="190"/>
      <c r="P14" s="175"/>
      <c r="Q14" s="89"/>
      <c r="R14" s="1321"/>
      <c r="S14" s="1347"/>
      <c r="T14" s="195" t="s">
        <v>178</v>
      </c>
      <c r="U14" s="196">
        <f>SUM(U5:U13)</f>
        <v>0</v>
      </c>
      <c r="V14" s="196">
        <f>SUM(V5:V13)</f>
        <v>0</v>
      </c>
      <c r="W14" s="196">
        <f t="shared" ref="W14:AE14" si="15">SUM(W5:W13)</f>
        <v>0</v>
      </c>
      <c r="X14" s="196">
        <f t="shared" si="15"/>
        <v>0</v>
      </c>
      <c r="Y14" s="196">
        <f t="shared" si="15"/>
        <v>0</v>
      </c>
      <c r="Z14" s="196">
        <f t="shared" si="15"/>
        <v>0</v>
      </c>
      <c r="AA14" s="196">
        <f t="shared" si="15"/>
        <v>0</v>
      </c>
      <c r="AB14" s="196">
        <f t="shared" si="15"/>
        <v>0</v>
      </c>
      <c r="AC14" s="196">
        <f t="shared" si="15"/>
        <v>0</v>
      </c>
      <c r="AD14" s="196">
        <f t="shared" si="15"/>
        <v>0</v>
      </c>
      <c r="AE14" s="197">
        <f t="shared" si="15"/>
        <v>0</v>
      </c>
      <c r="AF14" s="649"/>
    </row>
    <row r="15" spans="1:32" ht="16.5" customHeight="1" x14ac:dyDescent="0.2">
      <c r="A15" s="89"/>
      <c r="B15" s="1324"/>
      <c r="C15" s="1338" t="s">
        <v>354</v>
      </c>
      <c r="D15" s="685"/>
      <c r="E15" s="686"/>
      <c r="F15" s="688"/>
      <c r="G15" s="284"/>
      <c r="H15" s="515"/>
      <c r="I15" s="289"/>
      <c r="J15" s="231" t="str">
        <f t="shared" ref="J15:J20" si="16">IF(G15&lt;=0,"-",G15*(1-I15/100))</f>
        <v>-</v>
      </c>
      <c r="K15" s="289"/>
      <c r="L15" s="231" t="str">
        <f t="shared" si="4"/>
        <v>-</v>
      </c>
      <c r="M15" s="300"/>
      <c r="N15" s="231" t="str">
        <f t="shared" si="5"/>
        <v>-</v>
      </c>
      <c r="O15" s="299"/>
      <c r="P15" s="175"/>
      <c r="Q15" s="89"/>
      <c r="R15" s="1321"/>
      <c r="S15" s="1320" t="s">
        <v>355</v>
      </c>
      <c r="T15" s="696" t="str">
        <f t="shared" si="9"/>
        <v>-</v>
      </c>
      <c r="U15" s="181" t="str">
        <f>(IF(U4-H15&lt;=0,"-",(IF(U4-H15&lt;=K15,L15,"-"))))</f>
        <v>-</v>
      </c>
      <c r="V15" s="181" t="str">
        <f t="shared" ref="V15:AE15" si="17">(IF(V4-$H$15&lt;=0,"-",(IF(V4-$H$15&lt;=$K$15,$L$15,"-"))))</f>
        <v>-</v>
      </c>
      <c r="W15" s="181" t="str">
        <f t="shared" si="17"/>
        <v>-</v>
      </c>
      <c r="X15" s="181" t="str">
        <f t="shared" si="17"/>
        <v>-</v>
      </c>
      <c r="Y15" s="181" t="str">
        <f t="shared" si="17"/>
        <v>-</v>
      </c>
      <c r="Z15" s="181" t="str">
        <f t="shared" si="17"/>
        <v>-</v>
      </c>
      <c r="AA15" s="181" t="str">
        <f t="shared" si="17"/>
        <v>-</v>
      </c>
      <c r="AB15" s="181" t="str">
        <f t="shared" si="17"/>
        <v>-</v>
      </c>
      <c r="AC15" s="181" t="str">
        <f t="shared" si="17"/>
        <v>-</v>
      </c>
      <c r="AD15" s="181" t="str">
        <f t="shared" si="17"/>
        <v>-</v>
      </c>
      <c r="AE15" s="181" t="str">
        <f t="shared" si="17"/>
        <v>-</v>
      </c>
      <c r="AF15" s="646"/>
    </row>
    <row r="16" spans="1:32" ht="16.5" customHeight="1" x14ac:dyDescent="0.2">
      <c r="A16" s="89"/>
      <c r="B16" s="1324"/>
      <c r="C16" s="1339"/>
      <c r="D16" s="685"/>
      <c r="E16" s="685"/>
      <c r="F16" s="689"/>
      <c r="G16" s="285"/>
      <c r="H16" s="512"/>
      <c r="I16" s="289"/>
      <c r="J16" s="231" t="str">
        <f t="shared" si="16"/>
        <v>-</v>
      </c>
      <c r="K16" s="289"/>
      <c r="L16" s="231" t="str">
        <f t="shared" si="4"/>
        <v>-</v>
      </c>
      <c r="M16" s="300"/>
      <c r="N16" s="231" t="str">
        <f t="shared" si="5"/>
        <v>-</v>
      </c>
      <c r="O16" s="297"/>
      <c r="P16" s="175"/>
      <c r="Q16" s="89"/>
      <c r="R16" s="1321"/>
      <c r="S16" s="1321"/>
      <c r="T16" s="696" t="str">
        <f t="shared" si="9"/>
        <v>-</v>
      </c>
      <c r="U16" s="181" t="str">
        <f>(IF(U4-$H$16&lt;=0,"-",(IF(U4-$H$16&lt;=$K$16,$L$16,"-"))))</f>
        <v>-</v>
      </c>
      <c r="V16" s="181" t="str">
        <f t="shared" ref="V16:AE16" si="18">(IF(V4-$H$16&lt;=0,"-",(IF(V4-$H$16&lt;=$K$16,$L$16,"-"))))</f>
        <v>-</v>
      </c>
      <c r="W16" s="181" t="str">
        <f t="shared" si="18"/>
        <v>-</v>
      </c>
      <c r="X16" s="181" t="str">
        <f t="shared" si="18"/>
        <v>-</v>
      </c>
      <c r="Y16" s="181" t="str">
        <f t="shared" si="18"/>
        <v>-</v>
      </c>
      <c r="Z16" s="181" t="str">
        <f t="shared" si="18"/>
        <v>-</v>
      </c>
      <c r="AA16" s="181" t="str">
        <f t="shared" si="18"/>
        <v>-</v>
      </c>
      <c r="AB16" s="181" t="str">
        <f t="shared" si="18"/>
        <v>-</v>
      </c>
      <c r="AC16" s="181" t="str">
        <f t="shared" si="18"/>
        <v>-</v>
      </c>
      <c r="AD16" s="181" t="str">
        <f t="shared" si="18"/>
        <v>-</v>
      </c>
      <c r="AE16" s="181" t="str">
        <f t="shared" si="18"/>
        <v>-</v>
      </c>
      <c r="AF16" s="647"/>
    </row>
    <row r="17" spans="1:32" ht="16.5" customHeight="1" x14ac:dyDescent="0.2">
      <c r="A17" s="89"/>
      <c r="B17" s="1324"/>
      <c r="C17" s="1339"/>
      <c r="D17" s="685"/>
      <c r="E17" s="685"/>
      <c r="F17" s="689"/>
      <c r="G17" s="285"/>
      <c r="H17" s="512"/>
      <c r="I17" s="289"/>
      <c r="J17" s="231" t="str">
        <f t="shared" si="16"/>
        <v>-</v>
      </c>
      <c r="K17" s="289"/>
      <c r="L17" s="231" t="str">
        <f t="shared" si="4"/>
        <v>-</v>
      </c>
      <c r="M17" s="300"/>
      <c r="N17" s="231" t="str">
        <f t="shared" si="5"/>
        <v>-</v>
      </c>
      <c r="O17" s="297"/>
      <c r="P17" s="175"/>
      <c r="Q17" s="89"/>
      <c r="R17" s="1321"/>
      <c r="S17" s="1321"/>
      <c r="T17" s="696" t="str">
        <f t="shared" si="9"/>
        <v>-</v>
      </c>
      <c r="U17" s="181" t="str">
        <f>(IF(U4-$H$17&lt;=0,"-",(IF(U4-$H$17&lt;=$K$17,$L$17,"-"))))</f>
        <v>-</v>
      </c>
      <c r="V17" s="181" t="str">
        <f t="shared" ref="V17:AE17" si="19">(IF(V4-$H$17&lt;=0,"-",(IF(V4-$H$17&lt;=$K$17,$L$17,"-"))))</f>
        <v>-</v>
      </c>
      <c r="W17" s="181" t="str">
        <f t="shared" si="19"/>
        <v>-</v>
      </c>
      <c r="X17" s="181" t="str">
        <f t="shared" si="19"/>
        <v>-</v>
      </c>
      <c r="Y17" s="181" t="str">
        <f t="shared" si="19"/>
        <v>-</v>
      </c>
      <c r="Z17" s="181" t="str">
        <f t="shared" si="19"/>
        <v>-</v>
      </c>
      <c r="AA17" s="181" t="str">
        <f t="shared" si="19"/>
        <v>-</v>
      </c>
      <c r="AB17" s="181" t="str">
        <f t="shared" si="19"/>
        <v>-</v>
      </c>
      <c r="AC17" s="181" t="str">
        <f t="shared" si="19"/>
        <v>-</v>
      </c>
      <c r="AD17" s="181" t="str">
        <f t="shared" si="19"/>
        <v>-</v>
      </c>
      <c r="AE17" s="181" t="str">
        <f t="shared" si="19"/>
        <v>-</v>
      </c>
      <c r="AF17" s="647"/>
    </row>
    <row r="18" spans="1:32" ht="16.5" customHeight="1" x14ac:dyDescent="0.2">
      <c r="A18" s="89"/>
      <c r="B18" s="1324"/>
      <c r="C18" s="1339"/>
      <c r="D18" s="685"/>
      <c r="E18" s="685"/>
      <c r="F18" s="689"/>
      <c r="G18" s="285"/>
      <c r="H18" s="512"/>
      <c r="I18" s="289"/>
      <c r="J18" s="231" t="str">
        <f t="shared" si="16"/>
        <v>-</v>
      </c>
      <c r="K18" s="289"/>
      <c r="L18" s="231" t="str">
        <f t="shared" si="4"/>
        <v>-</v>
      </c>
      <c r="M18" s="300"/>
      <c r="N18" s="231" t="str">
        <f t="shared" si="5"/>
        <v>-</v>
      </c>
      <c r="O18" s="297"/>
      <c r="P18" s="175"/>
      <c r="Q18" s="89"/>
      <c r="R18" s="1321"/>
      <c r="S18" s="1321"/>
      <c r="T18" s="696" t="str">
        <f t="shared" si="9"/>
        <v>-</v>
      </c>
      <c r="U18" s="181" t="str">
        <f>(IF(U4-$H$18&lt;=0,"-",(IF(U4-$H$18&lt;=$K$18,$L$18,"-"))))</f>
        <v>-</v>
      </c>
      <c r="V18" s="181" t="str">
        <f t="shared" ref="V18:AE18" si="20">(IF(V4-$H$18&lt;=0,"-",(IF(V4-$H$18&lt;=$K$18,$L$18,"-"))))</f>
        <v>-</v>
      </c>
      <c r="W18" s="181" t="str">
        <f t="shared" si="20"/>
        <v>-</v>
      </c>
      <c r="X18" s="181" t="str">
        <f t="shared" si="20"/>
        <v>-</v>
      </c>
      <c r="Y18" s="181" t="str">
        <f t="shared" si="20"/>
        <v>-</v>
      </c>
      <c r="Z18" s="181" t="str">
        <f t="shared" si="20"/>
        <v>-</v>
      </c>
      <c r="AA18" s="181" t="str">
        <f t="shared" si="20"/>
        <v>-</v>
      </c>
      <c r="AB18" s="181" t="str">
        <f t="shared" si="20"/>
        <v>-</v>
      </c>
      <c r="AC18" s="181" t="str">
        <f t="shared" si="20"/>
        <v>-</v>
      </c>
      <c r="AD18" s="181" t="str">
        <f t="shared" si="20"/>
        <v>-</v>
      </c>
      <c r="AE18" s="181" t="str">
        <f t="shared" si="20"/>
        <v>-</v>
      </c>
      <c r="AF18" s="647"/>
    </row>
    <row r="19" spans="1:32" ht="16.5" customHeight="1" x14ac:dyDescent="0.2">
      <c r="A19" s="89"/>
      <c r="B19" s="1324"/>
      <c r="C19" s="1339"/>
      <c r="D19" s="685"/>
      <c r="E19" s="685"/>
      <c r="F19" s="689"/>
      <c r="G19" s="285"/>
      <c r="H19" s="512"/>
      <c r="I19" s="289"/>
      <c r="J19" s="231" t="str">
        <f t="shared" si="16"/>
        <v>-</v>
      </c>
      <c r="K19" s="289"/>
      <c r="L19" s="231" t="str">
        <f t="shared" si="4"/>
        <v>-</v>
      </c>
      <c r="M19" s="300"/>
      <c r="N19" s="231" t="str">
        <f t="shared" si="5"/>
        <v>-</v>
      </c>
      <c r="O19" s="297"/>
      <c r="P19" s="175"/>
      <c r="Q19" s="89"/>
      <c r="R19" s="1321"/>
      <c r="S19" s="1321"/>
      <c r="T19" s="696" t="str">
        <f t="shared" si="9"/>
        <v>-</v>
      </c>
      <c r="U19" s="181" t="str">
        <f>(IF(U4-$H$19&lt;=0,"-",(IF(U4-$H$19&lt;=$K$19,$L$19,"-"))))</f>
        <v>-</v>
      </c>
      <c r="V19" s="181" t="str">
        <f t="shared" ref="V19:AE19" si="21">(IF(V4-$H$19&lt;=0,"-",(IF(V4-$H$19&lt;=$K$19,$L$19,"-"))))</f>
        <v>-</v>
      </c>
      <c r="W19" s="181" t="str">
        <f t="shared" si="21"/>
        <v>-</v>
      </c>
      <c r="X19" s="181" t="str">
        <f t="shared" si="21"/>
        <v>-</v>
      </c>
      <c r="Y19" s="181" t="str">
        <f t="shared" si="21"/>
        <v>-</v>
      </c>
      <c r="Z19" s="181" t="str">
        <f t="shared" si="21"/>
        <v>-</v>
      </c>
      <c r="AA19" s="181" t="str">
        <f t="shared" si="21"/>
        <v>-</v>
      </c>
      <c r="AB19" s="181" t="str">
        <f>(IF(AB4-$H$19&lt;=0,"-",(IF(AB4-$H$19&lt;=$K$19,$L$19,"-"))))</f>
        <v>-</v>
      </c>
      <c r="AC19" s="181" t="str">
        <f t="shared" si="21"/>
        <v>-</v>
      </c>
      <c r="AD19" s="181" t="str">
        <f t="shared" si="21"/>
        <v>-</v>
      </c>
      <c r="AE19" s="181" t="str">
        <f t="shared" si="21"/>
        <v>-</v>
      </c>
      <c r="AF19" s="647"/>
    </row>
    <row r="20" spans="1:32" ht="16.5" customHeight="1" thickBot="1" x14ac:dyDescent="0.25">
      <c r="A20" s="89"/>
      <c r="B20" s="1324"/>
      <c r="C20" s="1340"/>
      <c r="D20" s="685"/>
      <c r="E20" s="685"/>
      <c r="F20" s="689"/>
      <c r="G20" s="285"/>
      <c r="H20" s="512"/>
      <c r="I20" s="289"/>
      <c r="J20" s="231" t="str">
        <f t="shared" si="16"/>
        <v>-</v>
      </c>
      <c r="K20" s="289"/>
      <c r="L20" s="231" t="str">
        <f t="shared" si="4"/>
        <v>-</v>
      </c>
      <c r="M20" s="300"/>
      <c r="N20" s="231" t="str">
        <f t="shared" si="5"/>
        <v>-</v>
      </c>
      <c r="O20" s="297"/>
      <c r="P20" s="175"/>
      <c r="Q20" s="89"/>
      <c r="R20" s="1321"/>
      <c r="S20" s="1321"/>
      <c r="T20" s="698" t="str">
        <f t="shared" si="9"/>
        <v>-</v>
      </c>
      <c r="U20" s="182" t="str">
        <f>(IF(U4-$H$20&lt;=0,"-",(IF(U4-$H$20&lt;=$K$20,$L$20,"-"))))</f>
        <v>-</v>
      </c>
      <c r="V20" s="182" t="str">
        <f t="shared" ref="V20:AE20" si="22">(IF(V4-$H$20&lt;=0,"-",(IF(V4-$H$20&lt;=$K$20,$L$20,"-"))))</f>
        <v>-</v>
      </c>
      <c r="W20" s="182" t="str">
        <f t="shared" si="22"/>
        <v>-</v>
      </c>
      <c r="X20" s="182" t="str">
        <f t="shared" si="22"/>
        <v>-</v>
      </c>
      <c r="Y20" s="182" t="str">
        <f t="shared" si="22"/>
        <v>-</v>
      </c>
      <c r="Z20" s="182" t="str">
        <f t="shared" si="22"/>
        <v>-</v>
      </c>
      <c r="AA20" s="182" t="str">
        <f t="shared" si="22"/>
        <v>-</v>
      </c>
      <c r="AB20" s="182" t="str">
        <f t="shared" si="22"/>
        <v>-</v>
      </c>
      <c r="AC20" s="182" t="str">
        <f t="shared" si="22"/>
        <v>-</v>
      </c>
      <c r="AD20" s="182" t="str">
        <f t="shared" si="22"/>
        <v>-</v>
      </c>
      <c r="AE20" s="182" t="str">
        <f t="shared" si="22"/>
        <v>-</v>
      </c>
      <c r="AF20" s="648"/>
    </row>
    <row r="21" spans="1:32" ht="16.5" customHeight="1" thickBot="1" x14ac:dyDescent="0.25">
      <c r="A21" s="89"/>
      <c r="B21" s="1325"/>
      <c r="C21" s="1341" t="s">
        <v>356</v>
      </c>
      <c r="D21" s="1342"/>
      <c r="E21" s="177"/>
      <c r="F21" s="178"/>
      <c r="G21" s="188"/>
      <c r="H21" s="514"/>
      <c r="I21" s="189"/>
      <c r="J21" s="194"/>
      <c r="K21" s="189"/>
      <c r="L21" s="194">
        <f>SUM(L15:L20)</f>
        <v>0</v>
      </c>
      <c r="M21" s="187"/>
      <c r="N21" s="194">
        <f>SUM(N15:N20)</f>
        <v>0</v>
      </c>
      <c r="O21" s="190"/>
      <c r="P21" s="175"/>
      <c r="Q21" s="89"/>
      <c r="R21" s="1321"/>
      <c r="S21" s="1322"/>
      <c r="T21" s="219" t="s">
        <v>357</v>
      </c>
      <c r="U21" s="185">
        <f t="shared" ref="U21:AE21" si="23">SUM(U15:U20)</f>
        <v>0</v>
      </c>
      <c r="V21" s="185">
        <f t="shared" si="23"/>
        <v>0</v>
      </c>
      <c r="W21" s="185">
        <f t="shared" si="23"/>
        <v>0</v>
      </c>
      <c r="X21" s="185">
        <f t="shared" si="23"/>
        <v>0</v>
      </c>
      <c r="Y21" s="185">
        <f t="shared" si="23"/>
        <v>0</v>
      </c>
      <c r="Z21" s="185">
        <f t="shared" si="23"/>
        <v>0</v>
      </c>
      <c r="AA21" s="185">
        <f t="shared" si="23"/>
        <v>0</v>
      </c>
      <c r="AB21" s="185">
        <f t="shared" si="23"/>
        <v>0</v>
      </c>
      <c r="AC21" s="185">
        <f t="shared" si="23"/>
        <v>0</v>
      </c>
      <c r="AD21" s="185">
        <f t="shared" si="23"/>
        <v>0</v>
      </c>
      <c r="AE21" s="186">
        <f t="shared" si="23"/>
        <v>0</v>
      </c>
      <c r="AF21" s="650"/>
    </row>
    <row r="22" spans="1:32" ht="16.5" customHeight="1" thickBot="1" x14ac:dyDescent="0.25">
      <c r="A22" s="89"/>
      <c r="B22" s="175"/>
      <c r="C22" s="176"/>
      <c r="D22" s="176"/>
      <c r="E22" s="179"/>
      <c r="F22" s="179"/>
      <c r="G22" s="213"/>
      <c r="H22" s="516"/>
      <c r="I22" s="214"/>
      <c r="J22" s="218"/>
      <c r="K22" s="214"/>
      <c r="L22" s="232"/>
      <c r="M22" s="53"/>
      <c r="N22" s="232"/>
      <c r="O22" s="216"/>
      <c r="P22" s="175"/>
      <c r="Q22" s="89"/>
      <c r="R22" s="1322"/>
      <c r="S22" s="1328" t="s">
        <v>358</v>
      </c>
      <c r="T22" s="1329"/>
      <c r="U22" s="220">
        <f t="shared" ref="U22:AE22" si="24">U21+U14</f>
        <v>0</v>
      </c>
      <c r="V22" s="220">
        <f t="shared" si="24"/>
        <v>0</v>
      </c>
      <c r="W22" s="220">
        <f t="shared" si="24"/>
        <v>0</v>
      </c>
      <c r="X22" s="220">
        <f t="shared" si="24"/>
        <v>0</v>
      </c>
      <c r="Y22" s="220">
        <f t="shared" si="24"/>
        <v>0</v>
      </c>
      <c r="Z22" s="220">
        <f t="shared" si="24"/>
        <v>0</v>
      </c>
      <c r="AA22" s="220">
        <f t="shared" si="24"/>
        <v>0</v>
      </c>
      <c r="AB22" s="220">
        <f t="shared" si="24"/>
        <v>0</v>
      </c>
      <c r="AC22" s="220">
        <f t="shared" si="24"/>
        <v>0</v>
      </c>
      <c r="AD22" s="220">
        <f t="shared" si="24"/>
        <v>0</v>
      </c>
      <c r="AE22" s="221">
        <f t="shared" si="24"/>
        <v>0</v>
      </c>
      <c r="AF22" s="651"/>
    </row>
    <row r="23" spans="1:32" ht="7.5" customHeight="1" thickBot="1" x14ac:dyDescent="0.25">
      <c r="A23" s="89"/>
      <c r="B23" s="63"/>
      <c r="C23" s="63"/>
      <c r="D23" s="63"/>
      <c r="E23" s="179"/>
      <c r="F23" s="180"/>
      <c r="G23" s="191"/>
      <c r="H23" s="517"/>
      <c r="I23" s="233"/>
      <c r="J23" s="233"/>
      <c r="K23" s="192"/>
      <c r="L23" s="233"/>
      <c r="M23" s="93"/>
      <c r="N23" s="233"/>
      <c r="O23" s="93"/>
      <c r="P23" s="63"/>
      <c r="Q23" s="89"/>
      <c r="R23" s="170"/>
      <c r="S23" s="170"/>
      <c r="T23" s="175"/>
      <c r="U23" s="225"/>
      <c r="V23" s="225"/>
      <c r="W23" s="225"/>
      <c r="X23" s="225"/>
      <c r="Y23" s="225"/>
      <c r="Z23" s="225"/>
      <c r="AA23" s="225"/>
      <c r="AB23" s="225"/>
      <c r="AC23" s="225"/>
      <c r="AD23" s="225"/>
      <c r="AE23" s="225"/>
      <c r="AF23" s="217"/>
    </row>
    <row r="24" spans="1:32" ht="16.5" customHeight="1" x14ac:dyDescent="0.2">
      <c r="A24" s="89"/>
      <c r="B24" s="1323" t="s">
        <v>359</v>
      </c>
      <c r="C24" s="1351" t="s">
        <v>360</v>
      </c>
      <c r="D24" s="690"/>
      <c r="E24" s="691"/>
      <c r="F24" s="692"/>
      <c r="G24" s="292"/>
      <c r="H24" s="518"/>
      <c r="I24" s="289"/>
      <c r="J24" s="231" t="str">
        <f>IF(G24&lt;=0,"-",G24*(1-I24/100))</f>
        <v>-</v>
      </c>
      <c r="K24" s="293"/>
      <c r="L24" s="231" t="str">
        <f t="shared" ref="L24:L37" si="25">IF(K24&lt;=0,"-",ROUND(J24/K24,0))</f>
        <v>-</v>
      </c>
      <c r="M24" s="295"/>
      <c r="N24" s="774" t="str">
        <f t="shared" ref="N24:N37" si="26">IF(K24&lt;=0,"-",ROUND(G24*M24/K24,0))</f>
        <v>-</v>
      </c>
      <c r="O24" s="296"/>
      <c r="P24" s="175"/>
      <c r="Q24" s="89"/>
      <c r="R24" s="1320" t="s">
        <v>361</v>
      </c>
      <c r="S24" s="1345" t="s">
        <v>362</v>
      </c>
      <c r="T24" s="699" t="str">
        <f t="shared" ref="T24:T37" si="27">IF(D24="","-",D24)</f>
        <v>-</v>
      </c>
      <c r="U24" s="181" t="str">
        <f>(IF(U4-$H$24&lt;=0,"-",(IF(U4-$H$24&lt;=$K$24,$L$24,"-"))))</f>
        <v>-</v>
      </c>
      <c r="V24" s="181" t="str">
        <f t="shared" ref="V24:AE24" si="28">(IF(V4-$H$24&lt;=0,"-",(IF(V4-$H$24&lt;=$K$24,$L$24,"-"))))</f>
        <v>-</v>
      </c>
      <c r="W24" s="181" t="str">
        <f t="shared" si="28"/>
        <v>-</v>
      </c>
      <c r="X24" s="181" t="str">
        <f t="shared" si="28"/>
        <v>-</v>
      </c>
      <c r="Y24" s="181" t="str">
        <f t="shared" si="28"/>
        <v>-</v>
      </c>
      <c r="Z24" s="181" t="str">
        <f t="shared" si="28"/>
        <v>-</v>
      </c>
      <c r="AA24" s="181" t="str">
        <f t="shared" si="28"/>
        <v>-</v>
      </c>
      <c r="AB24" s="181" t="str">
        <f t="shared" si="28"/>
        <v>-</v>
      </c>
      <c r="AC24" s="181" t="str">
        <f t="shared" si="28"/>
        <v>-</v>
      </c>
      <c r="AD24" s="181" t="str">
        <f t="shared" si="28"/>
        <v>-</v>
      </c>
      <c r="AE24" s="227" t="str">
        <f t="shared" si="28"/>
        <v>-</v>
      </c>
      <c r="AF24" s="652"/>
    </row>
    <row r="25" spans="1:32" ht="16.5" customHeight="1" x14ac:dyDescent="0.2">
      <c r="A25" s="89"/>
      <c r="B25" s="1324"/>
      <c r="C25" s="1352"/>
      <c r="D25" s="685"/>
      <c r="E25" s="685"/>
      <c r="F25" s="689"/>
      <c r="G25" s="285"/>
      <c r="H25" s="512"/>
      <c r="I25" s="289"/>
      <c r="J25" s="231" t="str">
        <f t="shared" ref="J25:J31" si="29">IF(G25&lt;=0,"-",G25*(1-I25/100))</f>
        <v>-</v>
      </c>
      <c r="K25" s="288"/>
      <c r="L25" s="231" t="str">
        <f t="shared" si="25"/>
        <v>-</v>
      </c>
      <c r="M25" s="294"/>
      <c r="N25" s="774" t="str">
        <f t="shared" si="26"/>
        <v>-</v>
      </c>
      <c r="O25" s="297"/>
      <c r="P25" s="175"/>
      <c r="Q25" s="89"/>
      <c r="R25" s="1321"/>
      <c r="S25" s="1346"/>
      <c r="T25" s="700" t="str">
        <f t="shared" si="27"/>
        <v>-</v>
      </c>
      <c r="U25" s="181" t="str">
        <f>(IF(U4-$H$25&lt;=0,"-",(IF(U4-$H$25&lt;=$K$25,$L$25,"-"))))</f>
        <v>-</v>
      </c>
      <c r="V25" s="181" t="str">
        <f t="shared" ref="V25:AE25" si="30">(IF(V4-$H$25&lt;=0,"-",(IF(V4-$H$25&lt;=$K$25,$L$25,"-"))))</f>
        <v>-</v>
      </c>
      <c r="W25" s="181" t="str">
        <f t="shared" si="30"/>
        <v>-</v>
      </c>
      <c r="X25" s="181" t="str">
        <f t="shared" si="30"/>
        <v>-</v>
      </c>
      <c r="Y25" s="181" t="str">
        <f t="shared" si="30"/>
        <v>-</v>
      </c>
      <c r="Z25" s="181" t="str">
        <f t="shared" si="30"/>
        <v>-</v>
      </c>
      <c r="AA25" s="181" t="str">
        <f t="shared" si="30"/>
        <v>-</v>
      </c>
      <c r="AB25" s="181" t="str">
        <f t="shared" si="30"/>
        <v>-</v>
      </c>
      <c r="AC25" s="181" t="str">
        <f t="shared" si="30"/>
        <v>-</v>
      </c>
      <c r="AD25" s="181" t="str">
        <f t="shared" si="30"/>
        <v>-</v>
      </c>
      <c r="AE25" s="227" t="str">
        <f t="shared" si="30"/>
        <v>-</v>
      </c>
      <c r="AF25" s="647"/>
    </row>
    <row r="26" spans="1:32" ht="16.5" customHeight="1" x14ac:dyDescent="0.2">
      <c r="A26" s="89"/>
      <c r="B26" s="1324"/>
      <c r="C26" s="1352"/>
      <c r="D26" s="685"/>
      <c r="E26" s="685"/>
      <c r="F26" s="689"/>
      <c r="G26" s="285"/>
      <c r="H26" s="512"/>
      <c r="I26" s="289"/>
      <c r="J26" s="231" t="str">
        <f t="shared" si="29"/>
        <v>-</v>
      </c>
      <c r="K26" s="288"/>
      <c r="L26" s="231" t="str">
        <f t="shared" si="25"/>
        <v>-</v>
      </c>
      <c r="M26" s="294"/>
      <c r="N26" s="231" t="str">
        <f t="shared" si="26"/>
        <v>-</v>
      </c>
      <c r="O26" s="297"/>
      <c r="P26" s="175"/>
      <c r="Q26" s="89"/>
      <c r="R26" s="1321"/>
      <c r="S26" s="1346"/>
      <c r="T26" s="700" t="str">
        <f t="shared" si="27"/>
        <v>-</v>
      </c>
      <c r="U26" s="181" t="str">
        <f>(IF(U4-$H$26&lt;=0,"-",(IF(U4-$H$26&lt;=$K$26,$L$26,"-"))))</f>
        <v>-</v>
      </c>
      <c r="V26" s="181" t="str">
        <f t="shared" ref="V26:AE26" si="31">(IF(V4-$H$26&lt;=0,"-",(IF(V4-$H$26&lt;=$K$26,$L$26,"-"))))</f>
        <v>-</v>
      </c>
      <c r="W26" s="181" t="str">
        <f t="shared" si="31"/>
        <v>-</v>
      </c>
      <c r="X26" s="181" t="str">
        <f t="shared" si="31"/>
        <v>-</v>
      </c>
      <c r="Y26" s="181" t="str">
        <f t="shared" si="31"/>
        <v>-</v>
      </c>
      <c r="Z26" s="181" t="str">
        <f t="shared" si="31"/>
        <v>-</v>
      </c>
      <c r="AA26" s="181" t="str">
        <f t="shared" si="31"/>
        <v>-</v>
      </c>
      <c r="AB26" s="181" t="str">
        <f t="shared" si="31"/>
        <v>-</v>
      </c>
      <c r="AC26" s="181" t="str">
        <f t="shared" si="31"/>
        <v>-</v>
      </c>
      <c r="AD26" s="181" t="str">
        <f t="shared" si="31"/>
        <v>-</v>
      </c>
      <c r="AE26" s="227" t="str">
        <f t="shared" si="31"/>
        <v>-</v>
      </c>
      <c r="AF26" s="647"/>
    </row>
    <row r="27" spans="1:32" ht="16.5" customHeight="1" x14ac:dyDescent="0.2">
      <c r="A27" s="89"/>
      <c r="B27" s="1324"/>
      <c r="C27" s="1352"/>
      <c r="D27" s="685"/>
      <c r="E27" s="685"/>
      <c r="F27" s="689"/>
      <c r="G27" s="285"/>
      <c r="H27" s="512"/>
      <c r="I27" s="289"/>
      <c r="J27" s="231" t="str">
        <f t="shared" si="29"/>
        <v>-</v>
      </c>
      <c r="K27" s="288"/>
      <c r="L27" s="231" t="str">
        <f t="shared" si="25"/>
        <v>-</v>
      </c>
      <c r="M27" s="294"/>
      <c r="N27" s="231" t="str">
        <f t="shared" si="26"/>
        <v>-</v>
      </c>
      <c r="O27" s="297"/>
      <c r="P27" s="175"/>
      <c r="Q27" s="89"/>
      <c r="R27" s="1321"/>
      <c r="S27" s="1346"/>
      <c r="T27" s="700" t="str">
        <f t="shared" si="27"/>
        <v>-</v>
      </c>
      <c r="U27" s="181" t="str">
        <f>(IF(U4-$H$27&lt;=0,"-",(IF(U4-$H$27&lt;=$K$27,$L$27,"-"))))</f>
        <v>-</v>
      </c>
      <c r="V27" s="181" t="str">
        <f t="shared" ref="V27:AE27" si="32">(IF(V4-$H$27&lt;=0,"-",(IF(V4-$H$27&lt;=$K$27,$L$27,"-"))))</f>
        <v>-</v>
      </c>
      <c r="W27" s="181" t="str">
        <f t="shared" si="32"/>
        <v>-</v>
      </c>
      <c r="X27" s="181" t="str">
        <f t="shared" si="32"/>
        <v>-</v>
      </c>
      <c r="Y27" s="181" t="str">
        <f t="shared" si="32"/>
        <v>-</v>
      </c>
      <c r="Z27" s="181" t="str">
        <f t="shared" si="32"/>
        <v>-</v>
      </c>
      <c r="AA27" s="181" t="str">
        <f t="shared" si="32"/>
        <v>-</v>
      </c>
      <c r="AB27" s="181" t="str">
        <f t="shared" si="32"/>
        <v>-</v>
      </c>
      <c r="AC27" s="181" t="str">
        <f t="shared" si="32"/>
        <v>-</v>
      </c>
      <c r="AD27" s="181" t="str">
        <f t="shared" si="32"/>
        <v>-</v>
      </c>
      <c r="AE27" s="227" t="str">
        <f t="shared" si="32"/>
        <v>-</v>
      </c>
      <c r="AF27" s="647"/>
    </row>
    <row r="28" spans="1:32" ht="16.5" customHeight="1" x14ac:dyDescent="0.2">
      <c r="A28" s="89"/>
      <c r="B28" s="1324"/>
      <c r="C28" s="1352"/>
      <c r="D28" s="685"/>
      <c r="E28" s="685"/>
      <c r="F28" s="689"/>
      <c r="G28" s="285"/>
      <c r="H28" s="512"/>
      <c r="I28" s="289"/>
      <c r="J28" s="231" t="str">
        <f t="shared" si="29"/>
        <v>-</v>
      </c>
      <c r="K28" s="288"/>
      <c r="L28" s="231" t="str">
        <f t="shared" si="25"/>
        <v>-</v>
      </c>
      <c r="M28" s="294"/>
      <c r="N28" s="231" t="str">
        <f t="shared" si="26"/>
        <v>-</v>
      </c>
      <c r="O28" s="297"/>
      <c r="P28" s="175"/>
      <c r="Q28" s="89"/>
      <c r="R28" s="1321"/>
      <c r="S28" s="1346"/>
      <c r="T28" s="700" t="str">
        <f t="shared" si="27"/>
        <v>-</v>
      </c>
      <c r="U28" s="181" t="str">
        <f>(IF(U4-$H$28&lt;=0,"-",(IF(U4-$H$28&lt;=$K$28,$L$28,"-"))))</f>
        <v>-</v>
      </c>
      <c r="V28" s="181" t="str">
        <f t="shared" ref="V28:AE28" si="33">(IF(V4-$H$28&lt;=0,"-",(IF(V4-$H$28&lt;=$K$28,$L$28,"-"))))</f>
        <v>-</v>
      </c>
      <c r="W28" s="181" t="str">
        <f t="shared" si="33"/>
        <v>-</v>
      </c>
      <c r="X28" s="181" t="str">
        <f t="shared" si="33"/>
        <v>-</v>
      </c>
      <c r="Y28" s="181" t="str">
        <f t="shared" si="33"/>
        <v>-</v>
      </c>
      <c r="Z28" s="181" t="str">
        <f t="shared" si="33"/>
        <v>-</v>
      </c>
      <c r="AA28" s="181" t="str">
        <f t="shared" si="33"/>
        <v>-</v>
      </c>
      <c r="AB28" s="181" t="str">
        <f t="shared" si="33"/>
        <v>-</v>
      </c>
      <c r="AC28" s="181" t="str">
        <f t="shared" si="33"/>
        <v>-</v>
      </c>
      <c r="AD28" s="181" t="str">
        <f t="shared" si="33"/>
        <v>-</v>
      </c>
      <c r="AE28" s="227" t="str">
        <f t="shared" si="33"/>
        <v>-</v>
      </c>
      <c r="AF28" s="647"/>
    </row>
    <row r="29" spans="1:32" ht="16.5" customHeight="1" x14ac:dyDescent="0.2">
      <c r="A29" s="89"/>
      <c r="B29" s="1324"/>
      <c r="C29" s="1352"/>
      <c r="D29" s="685"/>
      <c r="E29" s="685"/>
      <c r="F29" s="689"/>
      <c r="G29" s="285"/>
      <c r="H29" s="512"/>
      <c r="I29" s="289"/>
      <c r="J29" s="231" t="str">
        <f t="shared" si="29"/>
        <v>-</v>
      </c>
      <c r="K29" s="288"/>
      <c r="L29" s="231" t="str">
        <f t="shared" si="25"/>
        <v>-</v>
      </c>
      <c r="M29" s="294"/>
      <c r="N29" s="231" t="str">
        <f t="shared" si="26"/>
        <v>-</v>
      </c>
      <c r="O29" s="297"/>
      <c r="P29" s="175"/>
      <c r="Q29" s="89"/>
      <c r="R29" s="1321"/>
      <c r="S29" s="1346"/>
      <c r="T29" s="700" t="str">
        <f t="shared" si="27"/>
        <v>-</v>
      </c>
      <c r="U29" s="181" t="str">
        <f>(IF(U4-$H$29&lt;=0,"-",(IF(U4-$H$29&lt;=$K$29,$L$29,"-"))))</f>
        <v>-</v>
      </c>
      <c r="V29" s="181" t="str">
        <f t="shared" ref="V29:AE29" si="34">(IF(V4-$H$29&lt;=0,"-",(IF(V4-$H$29&lt;=$K$29,$L$29,"-"))))</f>
        <v>-</v>
      </c>
      <c r="W29" s="181" t="str">
        <f t="shared" si="34"/>
        <v>-</v>
      </c>
      <c r="X29" s="181" t="str">
        <f t="shared" si="34"/>
        <v>-</v>
      </c>
      <c r="Y29" s="181" t="str">
        <f t="shared" si="34"/>
        <v>-</v>
      </c>
      <c r="Z29" s="181" t="str">
        <f t="shared" si="34"/>
        <v>-</v>
      </c>
      <c r="AA29" s="181" t="str">
        <f t="shared" si="34"/>
        <v>-</v>
      </c>
      <c r="AB29" s="181" t="str">
        <f t="shared" si="34"/>
        <v>-</v>
      </c>
      <c r="AC29" s="181" t="str">
        <f t="shared" si="34"/>
        <v>-</v>
      </c>
      <c r="AD29" s="181" t="str">
        <f t="shared" si="34"/>
        <v>-</v>
      </c>
      <c r="AE29" s="227" t="str">
        <f t="shared" si="34"/>
        <v>-</v>
      </c>
      <c r="AF29" s="647"/>
    </row>
    <row r="30" spans="1:32" ht="16.5" customHeight="1" x14ac:dyDescent="0.2">
      <c r="A30" s="89"/>
      <c r="B30" s="1324"/>
      <c r="C30" s="1352"/>
      <c r="D30" s="685"/>
      <c r="E30" s="685"/>
      <c r="F30" s="689"/>
      <c r="G30" s="285"/>
      <c r="H30" s="512"/>
      <c r="I30" s="289"/>
      <c r="J30" s="231" t="str">
        <f t="shared" si="29"/>
        <v>-</v>
      </c>
      <c r="K30" s="288"/>
      <c r="L30" s="231" t="str">
        <f t="shared" si="25"/>
        <v>-</v>
      </c>
      <c r="M30" s="294"/>
      <c r="N30" s="231" t="str">
        <f t="shared" si="26"/>
        <v>-</v>
      </c>
      <c r="O30" s="297"/>
      <c r="P30" s="175"/>
      <c r="Q30" s="89"/>
      <c r="R30" s="1321"/>
      <c r="S30" s="1346"/>
      <c r="T30" s="700" t="str">
        <f t="shared" si="27"/>
        <v>-</v>
      </c>
      <c r="U30" s="181" t="str">
        <f>(IF(U4-$H$30&lt;=0,"-",(IF(U4-$H$30&lt;=$K$30,$L$30,"-"))))</f>
        <v>-</v>
      </c>
      <c r="V30" s="181" t="str">
        <f t="shared" ref="V30:AE30" si="35">(IF(V4-$H$30&lt;=0,"-",(IF(V4-$H$30&lt;=$K$30,$L$30,"-"))))</f>
        <v>-</v>
      </c>
      <c r="W30" s="181" t="str">
        <f t="shared" si="35"/>
        <v>-</v>
      </c>
      <c r="X30" s="181" t="str">
        <f t="shared" si="35"/>
        <v>-</v>
      </c>
      <c r="Y30" s="181" t="str">
        <f t="shared" si="35"/>
        <v>-</v>
      </c>
      <c r="Z30" s="181" t="str">
        <f t="shared" si="35"/>
        <v>-</v>
      </c>
      <c r="AA30" s="181" t="str">
        <f t="shared" si="35"/>
        <v>-</v>
      </c>
      <c r="AB30" s="181" t="str">
        <f t="shared" si="35"/>
        <v>-</v>
      </c>
      <c r="AC30" s="181" t="str">
        <f t="shared" si="35"/>
        <v>-</v>
      </c>
      <c r="AD30" s="181" t="str">
        <f t="shared" si="35"/>
        <v>-</v>
      </c>
      <c r="AE30" s="227" t="str">
        <f t="shared" si="35"/>
        <v>-</v>
      </c>
      <c r="AF30" s="647"/>
    </row>
    <row r="31" spans="1:32" ht="16.5" customHeight="1" thickBot="1" x14ac:dyDescent="0.25">
      <c r="A31" s="89"/>
      <c r="B31" s="1324"/>
      <c r="C31" s="1353"/>
      <c r="D31" s="685"/>
      <c r="E31" s="693"/>
      <c r="F31" s="694"/>
      <c r="G31" s="290"/>
      <c r="H31" s="513"/>
      <c r="I31" s="291"/>
      <c r="J31" s="231" t="str">
        <f t="shared" si="29"/>
        <v>-</v>
      </c>
      <c r="K31" s="288"/>
      <c r="L31" s="231" t="str">
        <f t="shared" si="25"/>
        <v>-</v>
      </c>
      <c r="M31" s="294"/>
      <c r="N31" s="231" t="str">
        <f t="shared" si="26"/>
        <v>-</v>
      </c>
      <c r="O31" s="298"/>
      <c r="P31" s="175"/>
      <c r="Q31" s="89"/>
      <c r="R31" s="1321"/>
      <c r="S31" s="1346"/>
      <c r="T31" s="698" t="str">
        <f t="shared" si="27"/>
        <v>-</v>
      </c>
      <c r="U31" s="182" t="str">
        <f>(IF(U4-$H$31&lt;=0,"-",(IF(U4-$H$31&lt;=$K$31,$L$31,"-"))))</f>
        <v>-</v>
      </c>
      <c r="V31" s="226" t="str">
        <f t="shared" ref="V31:AE31" si="36">(IF(V4-$H$31&lt;=0,"-",(IF(V4-$H$31&lt;=$K$31,$L$31,"-"))))</f>
        <v>-</v>
      </c>
      <c r="W31" s="226" t="str">
        <f t="shared" si="36"/>
        <v>-</v>
      </c>
      <c r="X31" s="226" t="str">
        <f t="shared" si="36"/>
        <v>-</v>
      </c>
      <c r="Y31" s="226" t="str">
        <f t="shared" si="36"/>
        <v>-</v>
      </c>
      <c r="Z31" s="226" t="str">
        <f t="shared" si="36"/>
        <v>-</v>
      </c>
      <c r="AA31" s="226" t="str">
        <f t="shared" si="36"/>
        <v>-</v>
      </c>
      <c r="AB31" s="226" t="str">
        <f t="shared" si="36"/>
        <v>-</v>
      </c>
      <c r="AC31" s="226" t="str">
        <f t="shared" si="36"/>
        <v>-</v>
      </c>
      <c r="AD31" s="226" t="str">
        <f t="shared" si="36"/>
        <v>-</v>
      </c>
      <c r="AE31" s="228" t="str">
        <f t="shared" si="36"/>
        <v>-</v>
      </c>
      <c r="AF31" s="648"/>
    </row>
    <row r="32" spans="1:32" ht="16.5" customHeight="1" thickBot="1" x14ac:dyDescent="0.25">
      <c r="A32" s="89"/>
      <c r="B32" s="1324"/>
      <c r="C32" s="1341" t="s">
        <v>353</v>
      </c>
      <c r="D32" s="1342"/>
      <c r="E32" s="177"/>
      <c r="F32" s="178"/>
      <c r="G32" s="188"/>
      <c r="H32" s="514"/>
      <c r="I32" s="189"/>
      <c r="J32" s="194"/>
      <c r="K32" s="189"/>
      <c r="L32" s="194">
        <f>SUM(L24:L31)</f>
        <v>0</v>
      </c>
      <c r="M32" s="187"/>
      <c r="N32" s="194">
        <f>SUM(N24:N31)</f>
        <v>0</v>
      </c>
      <c r="O32" s="190"/>
      <c r="P32" s="175"/>
      <c r="Q32" s="89"/>
      <c r="R32" s="1321"/>
      <c r="S32" s="1347"/>
      <c r="T32" s="230" t="s">
        <v>178</v>
      </c>
      <c r="U32" s="183">
        <f>SUM(U24:U31)</f>
        <v>0</v>
      </c>
      <c r="V32" s="183">
        <f t="shared" ref="V32:AE32" si="37">SUM(V24:V31)</f>
        <v>0</v>
      </c>
      <c r="W32" s="183">
        <f t="shared" si="37"/>
        <v>0</v>
      </c>
      <c r="X32" s="183">
        <f t="shared" si="37"/>
        <v>0</v>
      </c>
      <c r="Y32" s="183">
        <f t="shared" si="37"/>
        <v>0</v>
      </c>
      <c r="Z32" s="183">
        <f t="shared" si="37"/>
        <v>0</v>
      </c>
      <c r="AA32" s="183">
        <f t="shared" si="37"/>
        <v>0</v>
      </c>
      <c r="AB32" s="183">
        <f t="shared" si="37"/>
        <v>0</v>
      </c>
      <c r="AC32" s="183">
        <f t="shared" si="37"/>
        <v>0</v>
      </c>
      <c r="AD32" s="183">
        <f t="shared" si="37"/>
        <v>0</v>
      </c>
      <c r="AE32" s="184">
        <f t="shared" si="37"/>
        <v>0</v>
      </c>
      <c r="AF32" s="649"/>
    </row>
    <row r="33" spans="1:32" ht="16.5" customHeight="1" x14ac:dyDescent="0.2">
      <c r="A33" s="89"/>
      <c r="B33" s="1324"/>
      <c r="C33" s="1338" t="s">
        <v>176</v>
      </c>
      <c r="D33" s="685"/>
      <c r="E33" s="686"/>
      <c r="F33" s="688"/>
      <c r="G33" s="284"/>
      <c r="H33" s="515"/>
      <c r="I33" s="289"/>
      <c r="J33" s="231" t="str">
        <f>IF(G33&lt;=0,"-",G33*(1-I33/100))</f>
        <v>-</v>
      </c>
      <c r="K33" s="288"/>
      <c r="L33" s="231" t="str">
        <f t="shared" si="25"/>
        <v>-</v>
      </c>
      <c r="M33" s="294"/>
      <c r="N33" s="774" t="str">
        <f t="shared" si="26"/>
        <v>-</v>
      </c>
      <c r="O33" s="299"/>
      <c r="P33" s="175"/>
      <c r="Q33" s="89"/>
      <c r="R33" s="1321"/>
      <c r="S33" s="1320" t="s">
        <v>370</v>
      </c>
      <c r="T33" s="701" t="str">
        <f t="shared" si="27"/>
        <v>-</v>
      </c>
      <c r="U33" s="181" t="str">
        <f>(IF(U4-$H$33&lt;=0,"-",(IF(U4-$H$33&lt;=$K$33,$L$33,"-"))))</f>
        <v>-</v>
      </c>
      <c r="V33" s="181" t="str">
        <f t="shared" ref="V33:AE33" si="38">(IF(V4-$H$33&lt;=0,"-",(IF(V4-$H$33&lt;=$K$33,$L$33,"-"))))</f>
        <v>-</v>
      </c>
      <c r="W33" s="181" t="str">
        <f t="shared" si="38"/>
        <v>-</v>
      </c>
      <c r="X33" s="181" t="str">
        <f t="shared" si="38"/>
        <v>-</v>
      </c>
      <c r="Y33" s="181" t="str">
        <f t="shared" si="38"/>
        <v>-</v>
      </c>
      <c r="Z33" s="181" t="str">
        <f t="shared" si="38"/>
        <v>-</v>
      </c>
      <c r="AA33" s="181" t="str">
        <f t="shared" si="38"/>
        <v>-</v>
      </c>
      <c r="AB33" s="181" t="str">
        <f t="shared" si="38"/>
        <v>-</v>
      </c>
      <c r="AC33" s="181" t="str">
        <f t="shared" si="38"/>
        <v>-</v>
      </c>
      <c r="AD33" s="181" t="str">
        <f t="shared" si="38"/>
        <v>-</v>
      </c>
      <c r="AE33" s="227" t="str">
        <f t="shared" si="38"/>
        <v>-</v>
      </c>
      <c r="AF33" s="646"/>
    </row>
    <row r="34" spans="1:32" ht="16.5" customHeight="1" x14ac:dyDescent="0.2">
      <c r="A34" s="89"/>
      <c r="B34" s="1324"/>
      <c r="C34" s="1339"/>
      <c r="D34" s="685"/>
      <c r="E34" s="686"/>
      <c r="F34" s="689"/>
      <c r="G34" s="285"/>
      <c r="H34" s="512"/>
      <c r="I34" s="289"/>
      <c r="J34" s="231" t="str">
        <f>IF(G34&lt;=0,"-",G34*(1-I34/100))</f>
        <v>-</v>
      </c>
      <c r="K34" s="288"/>
      <c r="L34" s="231" t="str">
        <f t="shared" si="25"/>
        <v>-</v>
      </c>
      <c r="M34" s="294"/>
      <c r="N34" s="231" t="str">
        <f t="shared" si="26"/>
        <v>-</v>
      </c>
      <c r="O34" s="297"/>
      <c r="P34" s="175"/>
      <c r="Q34" s="89"/>
      <c r="R34" s="1321"/>
      <c r="S34" s="1321"/>
      <c r="T34" s="696" t="str">
        <f t="shared" si="27"/>
        <v>-</v>
      </c>
      <c r="U34" s="181" t="str">
        <f>(IF(U4-$H$34&lt;=0,"-",(IF(U4-$H$34&lt;=$K$34,$L$34,"-"))))</f>
        <v>-</v>
      </c>
      <c r="V34" s="181" t="str">
        <f t="shared" ref="V34:AE34" si="39">(IF(V4-$H$34&lt;=0,"-",(IF(V4-$H$34&lt;=$K$34,$L$34,"-"))))</f>
        <v>-</v>
      </c>
      <c r="W34" s="181" t="str">
        <f t="shared" si="39"/>
        <v>-</v>
      </c>
      <c r="X34" s="181" t="str">
        <f t="shared" si="39"/>
        <v>-</v>
      </c>
      <c r="Y34" s="181" t="str">
        <f t="shared" si="39"/>
        <v>-</v>
      </c>
      <c r="Z34" s="181" t="str">
        <f t="shared" si="39"/>
        <v>-</v>
      </c>
      <c r="AA34" s="181" t="str">
        <f t="shared" si="39"/>
        <v>-</v>
      </c>
      <c r="AB34" s="181" t="str">
        <f t="shared" si="39"/>
        <v>-</v>
      </c>
      <c r="AC34" s="181" t="str">
        <f t="shared" si="39"/>
        <v>-</v>
      </c>
      <c r="AD34" s="181" t="str">
        <f t="shared" si="39"/>
        <v>-</v>
      </c>
      <c r="AE34" s="227" t="str">
        <f t="shared" si="39"/>
        <v>-</v>
      </c>
      <c r="AF34" s="647"/>
    </row>
    <row r="35" spans="1:32" ht="16.5" customHeight="1" x14ac:dyDescent="0.2">
      <c r="A35" s="89"/>
      <c r="B35" s="1324"/>
      <c r="C35" s="1339"/>
      <c r="D35" s="685"/>
      <c r="E35" s="685"/>
      <c r="F35" s="689"/>
      <c r="G35" s="285"/>
      <c r="H35" s="512"/>
      <c r="I35" s="289"/>
      <c r="J35" s="231" t="str">
        <f>IF(G35&lt;=0,"-",G35*(1-I35/100))</f>
        <v>-</v>
      </c>
      <c r="K35" s="288"/>
      <c r="L35" s="231" t="str">
        <f t="shared" si="25"/>
        <v>-</v>
      </c>
      <c r="M35" s="294"/>
      <c r="N35" s="231" t="str">
        <f t="shared" si="26"/>
        <v>-</v>
      </c>
      <c r="O35" s="297"/>
      <c r="P35" s="175"/>
      <c r="Q35" s="89"/>
      <c r="R35" s="1321"/>
      <c r="S35" s="1321"/>
      <c r="T35" s="696" t="str">
        <f t="shared" si="27"/>
        <v>-</v>
      </c>
      <c r="U35" s="181" t="str">
        <f>(IF(U4-$H$35&lt;=0,"-",(IF(U4-$H$35&lt;=$K$35,$L$35,"-"))))</f>
        <v>-</v>
      </c>
      <c r="V35" s="181" t="str">
        <f t="shared" ref="V35:AE35" si="40">(IF(V4-$H$35&lt;=0,"-",(IF(V4-$H$35&lt;=$K$35,$L$35,"-"))))</f>
        <v>-</v>
      </c>
      <c r="W35" s="181" t="str">
        <f t="shared" si="40"/>
        <v>-</v>
      </c>
      <c r="X35" s="181" t="str">
        <f t="shared" si="40"/>
        <v>-</v>
      </c>
      <c r="Y35" s="181" t="str">
        <f t="shared" si="40"/>
        <v>-</v>
      </c>
      <c r="Z35" s="181" t="str">
        <f t="shared" si="40"/>
        <v>-</v>
      </c>
      <c r="AA35" s="181" t="str">
        <f t="shared" si="40"/>
        <v>-</v>
      </c>
      <c r="AB35" s="181" t="str">
        <f t="shared" si="40"/>
        <v>-</v>
      </c>
      <c r="AC35" s="181" t="str">
        <f t="shared" si="40"/>
        <v>-</v>
      </c>
      <c r="AD35" s="181" t="str">
        <f t="shared" si="40"/>
        <v>-</v>
      </c>
      <c r="AE35" s="227" t="str">
        <f t="shared" si="40"/>
        <v>-</v>
      </c>
      <c r="AF35" s="647"/>
    </row>
    <row r="36" spans="1:32" ht="16.5" customHeight="1" x14ac:dyDescent="0.2">
      <c r="A36" s="89"/>
      <c r="B36" s="1324"/>
      <c r="C36" s="1339"/>
      <c r="D36" s="685"/>
      <c r="E36" s="685"/>
      <c r="F36" s="689"/>
      <c r="G36" s="285"/>
      <c r="H36" s="512"/>
      <c r="I36" s="289"/>
      <c r="J36" s="231" t="str">
        <f>IF(G36&lt;=0,"-",G36*(1-I36/100))</f>
        <v>-</v>
      </c>
      <c r="K36" s="288"/>
      <c r="L36" s="231" t="str">
        <f t="shared" si="25"/>
        <v>-</v>
      </c>
      <c r="M36" s="294"/>
      <c r="N36" s="231" t="str">
        <f t="shared" si="26"/>
        <v>-</v>
      </c>
      <c r="O36" s="297"/>
      <c r="P36" s="175"/>
      <c r="Q36" s="89"/>
      <c r="R36" s="1321"/>
      <c r="S36" s="1321"/>
      <c r="T36" s="696" t="str">
        <f t="shared" si="27"/>
        <v>-</v>
      </c>
      <c r="U36" s="181" t="str">
        <f>(IF(U4-$H$36&lt;=0,"-",(IF(U4-$H$36&lt;=$K$36,$L$36,"-"))))</f>
        <v>-</v>
      </c>
      <c r="V36" s="181" t="str">
        <f t="shared" ref="V36:AE36" si="41">(IF(V4-$H$36&lt;=0,"-",(IF(V4-$H$36&lt;=$K$36,$L$36,"-"))))</f>
        <v>-</v>
      </c>
      <c r="W36" s="181" t="str">
        <f t="shared" si="41"/>
        <v>-</v>
      </c>
      <c r="X36" s="181" t="str">
        <f t="shared" si="41"/>
        <v>-</v>
      </c>
      <c r="Y36" s="181" t="str">
        <f t="shared" si="41"/>
        <v>-</v>
      </c>
      <c r="Z36" s="181" t="str">
        <f t="shared" si="41"/>
        <v>-</v>
      </c>
      <c r="AA36" s="181" t="str">
        <f t="shared" si="41"/>
        <v>-</v>
      </c>
      <c r="AB36" s="181" t="str">
        <f t="shared" si="41"/>
        <v>-</v>
      </c>
      <c r="AC36" s="181" t="str">
        <f t="shared" si="41"/>
        <v>-</v>
      </c>
      <c r="AD36" s="181" t="str">
        <f t="shared" si="41"/>
        <v>-</v>
      </c>
      <c r="AE36" s="227" t="str">
        <f t="shared" si="41"/>
        <v>-</v>
      </c>
      <c r="AF36" s="647"/>
    </row>
    <row r="37" spans="1:32" ht="16.5" customHeight="1" thickBot="1" x14ac:dyDescent="0.25">
      <c r="A37" s="89"/>
      <c r="B37" s="1324"/>
      <c r="C37" s="1340"/>
      <c r="D37" s="685"/>
      <c r="E37" s="685"/>
      <c r="F37" s="689"/>
      <c r="G37" s="285"/>
      <c r="H37" s="512"/>
      <c r="I37" s="289"/>
      <c r="J37" s="231" t="str">
        <f>IF(G37&lt;=0,"-",G37*(1-I37/100))</f>
        <v>-</v>
      </c>
      <c r="K37" s="288"/>
      <c r="L37" s="231" t="str">
        <f t="shared" si="25"/>
        <v>-</v>
      </c>
      <c r="M37" s="294"/>
      <c r="N37" s="231" t="str">
        <f t="shared" si="26"/>
        <v>-</v>
      </c>
      <c r="O37" s="297"/>
      <c r="P37" s="175"/>
      <c r="Q37" s="89"/>
      <c r="R37" s="1321"/>
      <c r="S37" s="1321"/>
      <c r="T37" s="698" t="str">
        <f t="shared" si="27"/>
        <v>-</v>
      </c>
      <c r="U37" s="182" t="str">
        <f>(IF(U4-$H$37&lt;=0,"-",(IF(U4-$H$37&lt;=$K$37,$L$37,"-"))))</f>
        <v>-</v>
      </c>
      <c r="V37" s="182" t="str">
        <f t="shared" ref="V37:AE37" si="42">(IF(V4-$H$37&lt;=0,"-",(IF(V4-$H$37&lt;=$K$37,$L$37,"-"))))</f>
        <v>-</v>
      </c>
      <c r="W37" s="182" t="str">
        <f t="shared" si="42"/>
        <v>-</v>
      </c>
      <c r="X37" s="182" t="str">
        <f t="shared" si="42"/>
        <v>-</v>
      </c>
      <c r="Y37" s="182" t="str">
        <f t="shared" si="42"/>
        <v>-</v>
      </c>
      <c r="Z37" s="182" t="str">
        <f t="shared" si="42"/>
        <v>-</v>
      </c>
      <c r="AA37" s="182" t="str">
        <f t="shared" si="42"/>
        <v>-</v>
      </c>
      <c r="AB37" s="182" t="str">
        <f t="shared" si="42"/>
        <v>-</v>
      </c>
      <c r="AC37" s="182" t="str">
        <f t="shared" si="42"/>
        <v>-</v>
      </c>
      <c r="AD37" s="182" t="str">
        <f t="shared" si="42"/>
        <v>-</v>
      </c>
      <c r="AE37" s="229" t="str">
        <f t="shared" si="42"/>
        <v>-</v>
      </c>
      <c r="AF37" s="648"/>
    </row>
    <row r="38" spans="1:32" ht="16.5" customHeight="1" thickBot="1" x14ac:dyDescent="0.25">
      <c r="A38" s="89"/>
      <c r="B38" s="1325"/>
      <c r="C38" s="1341" t="s">
        <v>356</v>
      </c>
      <c r="D38" s="1342"/>
      <c r="E38" s="177"/>
      <c r="F38" s="178"/>
      <c r="G38" s="188"/>
      <c r="H38" s="519"/>
      <c r="I38" s="193"/>
      <c r="J38" s="194"/>
      <c r="K38" s="194"/>
      <c r="L38" s="194">
        <f>SUM(L33:L37)</f>
        <v>0</v>
      </c>
      <c r="M38" s="187"/>
      <c r="N38" s="194">
        <f>SUM(N33:N37)</f>
        <v>0</v>
      </c>
      <c r="O38" s="190"/>
      <c r="P38" s="175"/>
      <c r="Q38" s="89"/>
      <c r="R38" s="1321"/>
      <c r="S38" s="1322"/>
      <c r="T38" s="195" t="s">
        <v>363</v>
      </c>
      <c r="U38" s="183">
        <f t="shared" ref="U38:AE38" si="43">SUM(U33:U37)</f>
        <v>0</v>
      </c>
      <c r="V38" s="183">
        <f t="shared" si="43"/>
        <v>0</v>
      </c>
      <c r="W38" s="183">
        <f t="shared" si="43"/>
        <v>0</v>
      </c>
      <c r="X38" s="183">
        <f t="shared" si="43"/>
        <v>0</v>
      </c>
      <c r="Y38" s="183">
        <f t="shared" si="43"/>
        <v>0</v>
      </c>
      <c r="Z38" s="183">
        <f t="shared" si="43"/>
        <v>0</v>
      </c>
      <c r="AA38" s="183">
        <f t="shared" si="43"/>
        <v>0</v>
      </c>
      <c r="AB38" s="183">
        <f t="shared" si="43"/>
        <v>0</v>
      </c>
      <c r="AC38" s="183">
        <f t="shared" si="43"/>
        <v>0</v>
      </c>
      <c r="AD38" s="183">
        <f t="shared" si="43"/>
        <v>0</v>
      </c>
      <c r="AE38" s="184">
        <f t="shared" si="43"/>
        <v>0</v>
      </c>
      <c r="AF38" s="649"/>
    </row>
    <row r="39" spans="1:32" ht="16.5" customHeight="1" thickBot="1" x14ac:dyDescent="0.25">
      <c r="A39" s="89"/>
      <c r="B39" s="175"/>
      <c r="C39" s="176"/>
      <c r="D39" s="176"/>
      <c r="E39" s="179"/>
      <c r="F39" s="179"/>
      <c r="G39" s="213"/>
      <c r="H39" s="213"/>
      <c r="I39" s="213"/>
      <c r="J39" s="215"/>
      <c r="K39" s="218"/>
      <c r="L39" s="215"/>
      <c r="M39" s="216"/>
      <c r="N39" s="215"/>
      <c r="O39" s="216"/>
      <c r="P39" s="175"/>
      <c r="Q39" s="89"/>
      <c r="R39" s="1322"/>
      <c r="S39" s="1328" t="s">
        <v>364</v>
      </c>
      <c r="T39" s="1329"/>
      <c r="U39" s="222">
        <f t="shared" ref="U39:AE39" si="44">U38+U32</f>
        <v>0</v>
      </c>
      <c r="V39" s="220">
        <f t="shared" si="44"/>
        <v>0</v>
      </c>
      <c r="W39" s="220">
        <f t="shared" si="44"/>
        <v>0</v>
      </c>
      <c r="X39" s="220">
        <f t="shared" si="44"/>
        <v>0</v>
      </c>
      <c r="Y39" s="220">
        <f t="shared" si="44"/>
        <v>0</v>
      </c>
      <c r="Z39" s="220">
        <f t="shared" si="44"/>
        <v>0</v>
      </c>
      <c r="AA39" s="220">
        <f t="shared" si="44"/>
        <v>0</v>
      </c>
      <c r="AB39" s="220">
        <f t="shared" si="44"/>
        <v>0</v>
      </c>
      <c r="AC39" s="220">
        <f t="shared" si="44"/>
        <v>0</v>
      </c>
      <c r="AD39" s="220">
        <f t="shared" si="44"/>
        <v>0</v>
      </c>
      <c r="AE39" s="221">
        <f t="shared" si="44"/>
        <v>0</v>
      </c>
      <c r="AF39" s="651"/>
    </row>
    <row r="40" spans="1:32" ht="16.5" customHeight="1" thickBot="1" x14ac:dyDescent="0.25">
      <c r="A40" s="89"/>
      <c r="B40" s="114"/>
      <c r="C40" s="114" t="s">
        <v>365</v>
      </c>
      <c r="D40" s="114"/>
      <c r="E40" s="114"/>
      <c r="F40" s="114"/>
      <c r="G40" s="114"/>
      <c r="H40" s="114"/>
      <c r="I40" s="114"/>
      <c r="J40" s="114"/>
      <c r="K40" s="114"/>
      <c r="L40" s="114"/>
      <c r="M40" s="114"/>
      <c r="N40" s="114"/>
      <c r="O40" s="114"/>
      <c r="P40" s="114"/>
      <c r="Q40" s="89"/>
      <c r="R40" s="1348" t="s">
        <v>366</v>
      </c>
      <c r="S40" s="1349"/>
      <c r="T40" s="1350"/>
      <c r="U40" s="220">
        <f t="shared" ref="U40:AE40" si="45">U39+U22</f>
        <v>0</v>
      </c>
      <c r="V40" s="220">
        <f t="shared" si="45"/>
        <v>0</v>
      </c>
      <c r="W40" s="220">
        <f t="shared" si="45"/>
        <v>0</v>
      </c>
      <c r="X40" s="220">
        <f t="shared" si="45"/>
        <v>0</v>
      </c>
      <c r="Y40" s="220">
        <f t="shared" si="45"/>
        <v>0</v>
      </c>
      <c r="Z40" s="220">
        <f t="shared" si="45"/>
        <v>0</v>
      </c>
      <c r="AA40" s="220">
        <f t="shared" si="45"/>
        <v>0</v>
      </c>
      <c r="AB40" s="220">
        <f t="shared" si="45"/>
        <v>0</v>
      </c>
      <c r="AC40" s="220">
        <f t="shared" si="45"/>
        <v>0</v>
      </c>
      <c r="AD40" s="220">
        <f t="shared" si="45"/>
        <v>0</v>
      </c>
      <c r="AE40" s="221">
        <f t="shared" si="45"/>
        <v>0</v>
      </c>
      <c r="AF40" s="651"/>
    </row>
    <row r="41" spans="1:32" ht="7.5" customHeight="1" thickBot="1" x14ac:dyDescent="0.25">
      <c r="A41" s="89"/>
      <c r="B41" s="114"/>
      <c r="C41" s="114"/>
      <c r="D41" s="114"/>
      <c r="E41" s="114"/>
      <c r="F41" s="114"/>
      <c r="G41" s="114"/>
      <c r="H41" s="114"/>
      <c r="I41" s="114"/>
      <c r="J41" s="114"/>
      <c r="K41" s="114"/>
      <c r="L41" s="114"/>
      <c r="M41" s="114"/>
      <c r="N41" s="114"/>
      <c r="O41" s="114"/>
      <c r="P41" s="114"/>
      <c r="Q41" s="89"/>
      <c r="R41" s="179"/>
      <c r="S41" s="175"/>
      <c r="T41" s="175"/>
      <c r="U41" s="186"/>
      <c r="V41" s="186"/>
      <c r="W41" s="186"/>
      <c r="X41" s="186"/>
      <c r="Y41" s="186"/>
      <c r="Z41" s="186"/>
      <c r="AA41" s="186"/>
      <c r="AB41" s="186"/>
      <c r="AC41" s="186"/>
      <c r="AD41" s="186"/>
      <c r="AE41" s="186"/>
      <c r="AF41" s="537"/>
    </row>
    <row r="42" spans="1:32" ht="16.5" customHeight="1" x14ac:dyDescent="0.2">
      <c r="Q42" s="89"/>
      <c r="R42" s="1314" t="s">
        <v>404</v>
      </c>
      <c r="S42" s="1315"/>
      <c r="T42" s="546" t="s">
        <v>371</v>
      </c>
      <c r="U42" s="538"/>
      <c r="V42" s="533"/>
      <c r="W42" s="533"/>
      <c r="X42" s="533"/>
      <c r="Y42" s="533"/>
      <c r="Z42" s="533"/>
      <c r="AA42" s="533"/>
      <c r="AB42" s="533"/>
      <c r="AC42" s="533"/>
      <c r="AD42" s="533"/>
      <c r="AE42" s="539"/>
      <c r="AF42" s="652"/>
    </row>
    <row r="43" spans="1:32" ht="16.5" customHeight="1" x14ac:dyDescent="0.2">
      <c r="R43" s="1316"/>
      <c r="S43" s="1317"/>
      <c r="T43" s="547" t="s">
        <v>372</v>
      </c>
      <c r="U43" s="540"/>
      <c r="V43" s="541"/>
      <c r="W43" s="541"/>
      <c r="X43" s="541"/>
      <c r="Y43" s="541"/>
      <c r="Z43" s="541"/>
      <c r="AA43" s="541"/>
      <c r="AB43" s="541"/>
      <c r="AC43" s="541"/>
      <c r="AD43" s="541"/>
      <c r="AE43" s="542"/>
      <c r="AF43" s="653"/>
    </row>
    <row r="44" spans="1:32" ht="16.5" customHeight="1" thickBot="1" x14ac:dyDescent="0.25">
      <c r="R44" s="1318"/>
      <c r="S44" s="1319"/>
      <c r="T44" s="548" t="s">
        <v>373</v>
      </c>
      <c r="U44" s="543"/>
      <c r="V44" s="544"/>
      <c r="W44" s="544"/>
      <c r="X44" s="544"/>
      <c r="Y44" s="544"/>
      <c r="Z44" s="544"/>
      <c r="AA44" s="544"/>
      <c r="AB44" s="544"/>
      <c r="AC44" s="544"/>
      <c r="AD44" s="544"/>
      <c r="AE44" s="545"/>
      <c r="AF44" s="654"/>
    </row>
    <row r="45" spans="1:32" ht="16.2" x14ac:dyDescent="0.2">
      <c r="J45" s="1007" t="s">
        <v>467</v>
      </c>
      <c r="Y45" s="1007" t="s">
        <v>468</v>
      </c>
    </row>
  </sheetData>
  <mergeCells count="29">
    <mergeCell ref="AF3:AF4"/>
    <mergeCell ref="S5:S14"/>
    <mergeCell ref="R40:T40"/>
    <mergeCell ref="C21:D21"/>
    <mergeCell ref="S22:T22"/>
    <mergeCell ref="C5:C13"/>
    <mergeCell ref="C14:D14"/>
    <mergeCell ref="C24:C31"/>
    <mergeCell ref="S24:S32"/>
    <mergeCell ref="B5:B21"/>
    <mergeCell ref="B24:B38"/>
    <mergeCell ref="F3:F4"/>
    <mergeCell ref="S39:T39"/>
    <mergeCell ref="O3:O4"/>
    <mergeCell ref="R3:T4"/>
    <mergeCell ref="C15:C20"/>
    <mergeCell ref="C33:C37"/>
    <mergeCell ref="C32:D32"/>
    <mergeCell ref="C38:D38"/>
    <mergeCell ref="R42:S44"/>
    <mergeCell ref="S33:S38"/>
    <mergeCell ref="R24:R39"/>
    <mergeCell ref="S15:S21"/>
    <mergeCell ref="R5:R22"/>
    <mergeCell ref="B2:C2"/>
    <mergeCell ref="M2:N2"/>
    <mergeCell ref="B3:C4"/>
    <mergeCell ref="D3:D4"/>
    <mergeCell ref="E3:E4"/>
  </mergeCells>
  <phoneticPr fontId="2"/>
  <printOptions horizontalCentered="1" verticalCentered="1"/>
  <pageMargins left="0.19685039370078741" right="0.19685039370078741" top="0.59055118110236227" bottom="0.19685039370078741" header="0.51181102362204722" footer="0.51181102362204722"/>
  <pageSetup paperSize="9" scale="76" orientation="landscape" cellComments="asDisplayed" r:id="rId1"/>
  <headerFooter alignWithMargins="0"/>
  <colBreaks count="1" manualBreakCount="1">
    <brk id="16" max="1048575" man="1"/>
  </colBreaks>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P603"/>
  <sheetViews>
    <sheetView showGridLines="0" topLeftCell="L1" zoomScale="70" zoomScaleNormal="70" workbookViewId="0">
      <selection activeCell="R19" sqref="R19"/>
    </sheetView>
  </sheetViews>
  <sheetFormatPr defaultRowHeight="13.2" x14ac:dyDescent="0.2"/>
  <cols>
    <col min="1" max="1" width="2.33203125" customWidth="1"/>
    <col min="2" max="3" width="3.21875" customWidth="1"/>
    <col min="4" max="4" width="11.44140625" customWidth="1"/>
    <col min="5" max="5" width="2.6640625" customWidth="1"/>
    <col min="6" max="6" width="10.88671875" customWidth="1"/>
    <col min="10" max="10" width="13.77734375" customWidth="1"/>
    <col min="11" max="11" width="14" customWidth="1"/>
    <col min="12" max="12" width="6.109375" customWidth="1"/>
    <col min="13" max="32" width="12.77734375" customWidth="1"/>
    <col min="33" max="33" width="17.88671875" customWidth="1"/>
    <col min="34" max="36" width="14.109375" customWidth="1"/>
    <col min="37" max="37" width="16.6640625" customWidth="1"/>
    <col min="38" max="54" width="15.21875" customWidth="1"/>
  </cols>
  <sheetData>
    <row r="1" spans="1:68" ht="24.75" customHeight="1" x14ac:dyDescent="0.3">
      <c r="B1" s="655"/>
      <c r="C1" s="131" t="s">
        <v>419</v>
      </c>
      <c r="K1" s="271"/>
      <c r="AG1" s="549"/>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row>
    <row r="2" spans="1:68" ht="24.75" customHeight="1" thickBot="1" x14ac:dyDescent="0.25">
      <c r="A2" s="89"/>
      <c r="B2" s="1463" t="s">
        <v>374</v>
      </c>
      <c r="C2" s="1463"/>
      <c r="D2" s="1464">
        <f ca="1">NOW()</f>
        <v>45426.467703125003</v>
      </c>
      <c r="E2" s="1465"/>
      <c r="F2" s="1465"/>
      <c r="G2" s="89"/>
      <c r="H2" s="89"/>
      <c r="I2" s="89"/>
      <c r="J2" s="274" t="s">
        <v>375</v>
      </c>
      <c r="K2" s="1466">
        <f>①表!G32</f>
        <v>0</v>
      </c>
      <c r="L2" s="1466"/>
      <c r="M2" s="89"/>
      <c r="N2" s="89"/>
      <c r="O2" s="89"/>
      <c r="P2" s="89"/>
      <c r="Q2" s="89"/>
      <c r="R2" s="89"/>
      <c r="S2" s="89"/>
      <c r="T2" s="114" t="s">
        <v>77</v>
      </c>
      <c r="V2" s="272" t="s">
        <v>78</v>
      </c>
      <c r="W2" s="89"/>
      <c r="X2" s="89"/>
      <c r="Y2" s="89"/>
      <c r="Z2" s="89"/>
      <c r="AA2" s="89"/>
      <c r="AB2" s="89"/>
      <c r="AC2" s="106"/>
      <c r="AD2" s="114" t="s">
        <v>77</v>
      </c>
      <c r="AE2" s="89"/>
      <c r="AF2" s="272" t="s">
        <v>79</v>
      </c>
      <c r="AG2" s="549"/>
      <c r="AH2" s="2"/>
      <c r="AI2" s="2"/>
      <c r="AJ2" s="2"/>
      <c r="AK2" s="2"/>
      <c r="AL2" s="2"/>
      <c r="AM2" s="2"/>
      <c r="AN2" s="2"/>
      <c r="AO2" s="2"/>
      <c r="AP2" s="2"/>
      <c r="AQ2" s="2"/>
      <c r="AR2" s="2"/>
      <c r="AS2" s="2"/>
      <c r="AT2" s="2"/>
      <c r="AU2" s="2"/>
      <c r="AV2" s="2"/>
      <c r="AW2" s="2"/>
      <c r="AX2" s="2"/>
      <c r="AY2" s="2"/>
      <c r="AZ2" s="2"/>
      <c r="BA2" s="2"/>
      <c r="BB2" s="2"/>
      <c r="BC2" s="2"/>
      <c r="BD2" s="2"/>
      <c r="BE2" s="2"/>
      <c r="BF2" s="2"/>
      <c r="BG2" s="2"/>
      <c r="BH2" s="2"/>
      <c r="BI2" s="2"/>
      <c r="BJ2" s="2"/>
      <c r="BK2" s="2"/>
      <c r="BL2" s="2"/>
      <c r="BM2" s="2"/>
      <c r="BN2" s="2"/>
      <c r="BO2" s="2"/>
      <c r="BP2" s="2"/>
    </row>
    <row r="3" spans="1:68" ht="24.75" customHeight="1" thickBot="1" x14ac:dyDescent="0.25">
      <c r="A3" s="89"/>
      <c r="B3" s="1467" t="s">
        <v>393</v>
      </c>
      <c r="C3" s="1468"/>
      <c r="D3" s="1469"/>
      <c r="E3" s="1476" t="s">
        <v>80</v>
      </c>
      <c r="F3" s="1312" t="s">
        <v>81</v>
      </c>
      <c r="G3" s="1312" t="s">
        <v>82</v>
      </c>
      <c r="H3" s="242" t="s">
        <v>394</v>
      </c>
      <c r="I3" s="242" t="s">
        <v>395</v>
      </c>
      <c r="J3" s="242" t="s">
        <v>376</v>
      </c>
      <c r="K3" s="242" t="s">
        <v>377</v>
      </c>
      <c r="L3" s="1478" t="s">
        <v>378</v>
      </c>
      <c r="M3" s="1481" t="s">
        <v>396</v>
      </c>
      <c r="N3" s="1482"/>
      <c r="O3" s="1482"/>
      <c r="P3" s="1482"/>
      <c r="Q3" s="1482"/>
      <c r="R3" s="1482"/>
      <c r="S3" s="1482"/>
      <c r="T3" s="1482"/>
      <c r="U3" s="1482"/>
      <c r="V3" s="1483"/>
      <c r="W3" s="1481" t="s">
        <v>396</v>
      </c>
      <c r="X3" s="1482"/>
      <c r="Y3" s="1482"/>
      <c r="Z3" s="1482"/>
      <c r="AA3" s="1482"/>
      <c r="AB3" s="1482"/>
      <c r="AC3" s="1482"/>
      <c r="AD3" s="1482"/>
      <c r="AE3" s="1482"/>
      <c r="AF3" s="1483"/>
      <c r="AG3" s="549"/>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row>
    <row r="4" spans="1:68" ht="18.75" customHeight="1" x14ac:dyDescent="0.2">
      <c r="A4" s="89"/>
      <c r="B4" s="1470"/>
      <c r="C4" s="1471"/>
      <c r="D4" s="1472"/>
      <c r="E4" s="1339"/>
      <c r="F4" s="1477"/>
      <c r="G4" s="1477"/>
      <c r="H4" s="273" t="s">
        <v>397</v>
      </c>
      <c r="I4" s="273" t="s">
        <v>398</v>
      </c>
      <c r="J4" s="273" t="s">
        <v>379</v>
      </c>
      <c r="K4" s="273" t="s">
        <v>399</v>
      </c>
      <c r="L4" s="1479"/>
      <c r="M4" s="1055">
        <f t="shared" ref="M4:AF4" si="0">M5-2018</f>
        <v>5</v>
      </c>
      <c r="N4" s="1056">
        <f t="shared" si="0"/>
        <v>6</v>
      </c>
      <c r="O4" s="1056">
        <f t="shared" si="0"/>
        <v>7</v>
      </c>
      <c r="P4" s="1056">
        <f t="shared" si="0"/>
        <v>8</v>
      </c>
      <c r="Q4" s="1056">
        <f t="shared" si="0"/>
        <v>9</v>
      </c>
      <c r="R4" s="1056">
        <f t="shared" si="0"/>
        <v>10</v>
      </c>
      <c r="S4" s="1056">
        <f t="shared" si="0"/>
        <v>11</v>
      </c>
      <c r="T4" s="1056">
        <f t="shared" si="0"/>
        <v>12</v>
      </c>
      <c r="U4" s="1056">
        <f t="shared" si="0"/>
        <v>13</v>
      </c>
      <c r="V4" s="1057">
        <f t="shared" si="0"/>
        <v>14</v>
      </c>
      <c r="W4" s="1058">
        <f t="shared" si="0"/>
        <v>15</v>
      </c>
      <c r="X4" s="1056">
        <f t="shared" si="0"/>
        <v>16</v>
      </c>
      <c r="Y4" s="1056">
        <f t="shared" si="0"/>
        <v>17</v>
      </c>
      <c r="Z4" s="1056">
        <f t="shared" si="0"/>
        <v>18</v>
      </c>
      <c r="AA4" s="1056">
        <f t="shared" si="0"/>
        <v>19</v>
      </c>
      <c r="AB4" s="1056">
        <f t="shared" si="0"/>
        <v>20</v>
      </c>
      <c r="AC4" s="1056">
        <f t="shared" si="0"/>
        <v>21</v>
      </c>
      <c r="AD4" s="1056">
        <f t="shared" si="0"/>
        <v>22</v>
      </c>
      <c r="AE4" s="1056">
        <f t="shared" si="0"/>
        <v>23</v>
      </c>
      <c r="AF4" s="1057">
        <f t="shared" si="0"/>
        <v>24</v>
      </c>
      <c r="AG4" s="550"/>
      <c r="AH4" s="550"/>
      <c r="AI4" s="550"/>
      <c r="AJ4" s="550"/>
      <c r="AK4" s="550"/>
      <c r="AL4" s="550"/>
      <c r="AM4" s="550"/>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row>
    <row r="5" spans="1:68" ht="17.25" customHeight="1" thickBot="1" x14ac:dyDescent="0.25">
      <c r="A5" s="89"/>
      <c r="B5" s="1473"/>
      <c r="C5" s="1474"/>
      <c r="D5" s="1475"/>
      <c r="E5" s="1340"/>
      <c r="F5" s="1313"/>
      <c r="G5" s="1313"/>
      <c r="H5" s="115" t="s">
        <v>400</v>
      </c>
      <c r="I5" s="115" t="s">
        <v>401</v>
      </c>
      <c r="J5" s="115" t="s">
        <v>380</v>
      </c>
      <c r="K5" s="115" t="s">
        <v>402</v>
      </c>
      <c r="L5" s="1480"/>
      <c r="M5" s="687">
        <f>⑧総括!E5+2018</f>
        <v>2023</v>
      </c>
      <c r="N5" s="520">
        <f t="shared" ref="N5:AF5" si="1">M5+1</f>
        <v>2024</v>
      </c>
      <c r="O5" s="520">
        <f t="shared" si="1"/>
        <v>2025</v>
      </c>
      <c r="P5" s="520">
        <f t="shared" si="1"/>
        <v>2026</v>
      </c>
      <c r="Q5" s="520">
        <f t="shared" si="1"/>
        <v>2027</v>
      </c>
      <c r="R5" s="520">
        <f t="shared" si="1"/>
        <v>2028</v>
      </c>
      <c r="S5" s="520">
        <f t="shared" si="1"/>
        <v>2029</v>
      </c>
      <c r="T5" s="520">
        <f t="shared" si="1"/>
        <v>2030</v>
      </c>
      <c r="U5" s="520">
        <f t="shared" si="1"/>
        <v>2031</v>
      </c>
      <c r="V5" s="521">
        <f t="shared" si="1"/>
        <v>2032</v>
      </c>
      <c r="W5" s="522">
        <f t="shared" si="1"/>
        <v>2033</v>
      </c>
      <c r="X5" s="520">
        <f t="shared" si="1"/>
        <v>2034</v>
      </c>
      <c r="Y5" s="520">
        <f t="shared" si="1"/>
        <v>2035</v>
      </c>
      <c r="Z5" s="520">
        <f t="shared" si="1"/>
        <v>2036</v>
      </c>
      <c r="AA5" s="520">
        <f t="shared" si="1"/>
        <v>2037</v>
      </c>
      <c r="AB5" s="520">
        <f t="shared" si="1"/>
        <v>2038</v>
      </c>
      <c r="AC5" s="520">
        <f t="shared" si="1"/>
        <v>2039</v>
      </c>
      <c r="AD5" s="520">
        <f t="shared" si="1"/>
        <v>2040</v>
      </c>
      <c r="AE5" s="520">
        <f t="shared" si="1"/>
        <v>2041</v>
      </c>
      <c r="AF5" s="521">
        <f t="shared" si="1"/>
        <v>2042</v>
      </c>
      <c r="AG5" s="551"/>
      <c r="AH5" s="551"/>
      <c r="AI5" s="551"/>
      <c r="AJ5" s="551"/>
      <c r="AK5" s="551"/>
      <c r="AL5" s="551"/>
      <c r="AM5" s="551"/>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row>
    <row r="6" spans="1:68" ht="17.25" customHeight="1" x14ac:dyDescent="0.2">
      <c r="A6" s="89"/>
      <c r="B6" s="1370" t="s">
        <v>83</v>
      </c>
      <c r="C6" s="1456" t="s">
        <v>381</v>
      </c>
      <c r="D6" s="1460"/>
      <c r="E6" s="1461"/>
      <c r="F6" s="1425"/>
      <c r="G6" s="1461"/>
      <c r="H6" s="1383"/>
      <c r="I6" s="1383"/>
      <c r="J6" s="707"/>
      <c r="K6" s="552"/>
      <c r="L6" s="1462"/>
      <c r="M6" s="656">
        <f>IF(OR($H$6=2,M5&lt;$J$6),0,IF(AND($H$6=1,$I$6=1,M5=$J$6),0,IF(AND($H$6=1,$I$6=2,M5=$J$6),$K$6,IF(OR(AND($H$6=1,$I$6=1,M5&gt;$J$6,M5&lt;=($J$6+$J$8+1)),AND($H$6=1,$I$6=2,M5&gt;$J$6,M5&lt;=($J$6+$J$8))),$K$6,IF(OR(AND($H$6=1,$I$6=1,M5=($J$6+$J$8+2)),AND($H$6=1,$I$6=2,M5=($J$6+$J$8+1))),$K$6-$K$7,IF(AND($H$6=1,$I$6=1,M5&gt;($J$6+$J$8+2),M5&lt;=($J$6+$J$7+1)),$K$6-$K$7-$K$8*(M5-$J$6-$J$8-2),IF(AND($H$6=1,$I$6=2,M5&gt;($J$6+$J$8+1),M5&lt;=($J$6+$J$7)),$K$6-$K$7-$K$8*(M5-$J$6-$J$8-1),0)))))))</f>
        <v>0</v>
      </c>
      <c r="N6" s="657">
        <f t="shared" ref="N6:AF6" si="2">IF(OR($H$6=2,N5&lt;$J$6),0,IF(AND($H$6=1,$I$6=1,N5=$J$6),0,IF(AND($H$6=1,$I$6=2,N5=$J$6),$K$6,IF(OR(AND($H$6=1,$I$6=1,N5&gt;$J$6,N5&lt;=($J$6+$J$8+1)),AND($H$6=1,$I$6=2,N5&gt;$J$6,N5&lt;=($J$6+$J$8))),$K$6,IF(OR(AND($H$6=1,$I$6=1,N5=($J$6+$J$8+2)),AND($H$6=1,$I$6=2,N5=($J$6+$J$8+1))),$K$6-$K$7,IF(AND($H$6=1,$I$6=1,N5&gt;($J$6+$J$8+2),N5&lt;=($J$6+$J$7+1)),$K$6-$K$7-$K$8*(N5-$J$6-$J$8-2),IF(AND($H$6=1,$I$6=2,N5&gt;($J$6+$J$8+1),N5&lt;=($J$6+$J$7)),$K$6-$K$7-$K$8*(N5-$J$6-$J$8-1),0)))))))</f>
        <v>0</v>
      </c>
      <c r="O6" s="657">
        <f t="shared" si="2"/>
        <v>0</v>
      </c>
      <c r="P6" s="657">
        <f t="shared" si="2"/>
        <v>0</v>
      </c>
      <c r="Q6" s="657">
        <f t="shared" si="2"/>
        <v>0</v>
      </c>
      <c r="R6" s="657">
        <f t="shared" si="2"/>
        <v>0</v>
      </c>
      <c r="S6" s="657">
        <f t="shared" si="2"/>
        <v>0</v>
      </c>
      <c r="T6" s="657">
        <f t="shared" si="2"/>
        <v>0</v>
      </c>
      <c r="U6" s="657">
        <f t="shared" si="2"/>
        <v>0</v>
      </c>
      <c r="V6" s="658">
        <f t="shared" si="2"/>
        <v>0</v>
      </c>
      <c r="W6" s="659">
        <f t="shared" si="2"/>
        <v>0</v>
      </c>
      <c r="X6" s="657">
        <f t="shared" si="2"/>
        <v>0</v>
      </c>
      <c r="Y6" s="657">
        <f t="shared" si="2"/>
        <v>0</v>
      </c>
      <c r="Z6" s="657">
        <f t="shared" si="2"/>
        <v>0</v>
      </c>
      <c r="AA6" s="657">
        <f t="shared" si="2"/>
        <v>0</v>
      </c>
      <c r="AB6" s="657">
        <f t="shared" si="2"/>
        <v>0</v>
      </c>
      <c r="AC6" s="657">
        <f t="shared" si="2"/>
        <v>0</v>
      </c>
      <c r="AD6" s="657">
        <f t="shared" si="2"/>
        <v>0</v>
      </c>
      <c r="AE6" s="657">
        <f t="shared" si="2"/>
        <v>0</v>
      </c>
      <c r="AF6" s="660">
        <f t="shared" si="2"/>
        <v>0</v>
      </c>
      <c r="AG6" s="553"/>
      <c r="AH6" s="553"/>
      <c r="AI6" s="553"/>
      <c r="AJ6" s="553"/>
      <c r="AK6" s="553"/>
      <c r="AL6" s="553"/>
      <c r="AM6" s="553"/>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row>
    <row r="7" spans="1:68" ht="17.25" customHeight="1" x14ac:dyDescent="0.2">
      <c r="A7" s="89"/>
      <c r="B7" s="1371"/>
      <c r="C7" s="1457"/>
      <c r="D7" s="1378"/>
      <c r="E7" s="1412"/>
      <c r="F7" s="1380"/>
      <c r="G7" s="1412"/>
      <c r="H7" s="1384"/>
      <c r="I7" s="1384"/>
      <c r="J7" s="772"/>
      <c r="K7" s="555" t="str">
        <f>IF(J7="","",IF(OR(H6&lt;1,H6&gt;2),"支払ｴﾗ-(1or2)",IF(OR(I6&lt;1,I6&gt;2),"償還ｴﾗ-(1or2)",IF(H6=1,K6-(J7-J8-1)*K8,"元利均等年賦払"))))</f>
        <v/>
      </c>
      <c r="L7" s="1386"/>
      <c r="M7" s="661">
        <f>IF(OR((M5&lt;$J$6+$J$8),AND($H$6=1,$I$6=1,M5=$J$6+$J$8),AND($H$6=2,$I$6=1,M5=$J$6+$J$8)),0,IF(OR(AND($H$6=1,$I$6=2,M5=$J$6+$J$8),AND($H$6=1,$I$6=1,M5=$J$6+$J$8+1)),$K$7,IF(OR(AND($H$6=2,$I$6=2,M5=$J$6+$J$8),AND($H$6=2,$I$6=1,M5=$J$6+$J$8+1)),ABS(PPMT($L$6,1,$J$7-$J$8,$K$6)),IF(OR(AND($H$6=1,$I$6=2,M5&lt;$J$6+$J$7,M5&gt;$J$6+$J$8),AND($H$6=1,$I$6=1,M5&lt;=$J$6+$J$7,M5&gt;$J$6+$J$8+1)),$K$8,IF(AND($H$6=2,$I$6=2,M5&lt;$J$6+$J$7,M5&gt;$J$6+$J$8),ABS(PPMT($L$6,M5-$J$6-$J$8+1,$J$7-$J$8,$K$6)),IF(AND($H$6=2,$I$6=1,M5&lt;=$J$6+$J$7,M5&gt;$J$6+$J$8+1),ABS(PPMT($L$6,M5-$J$6-$J$8,$J$7-$J$8,$K$6)),0))))))</f>
        <v>0</v>
      </c>
      <c r="N7" s="662">
        <f t="shared" ref="N7:AF7" si="3">IF(OR((N5&lt;$J$6+$J$8),AND($H$6=1,$I$6=1,N5=$J$6+$J$8),AND($H$6=2,$I$6=1,N5=$J$6+$J$8)),0,IF(OR(AND($H$6=1,$I$6=2,N5=$J$6+$J$8),AND($H$6=1,$I$6=1,N5=$J$6+$J$8+1)),$K$7,IF(OR(AND($H$6=2,$I$6=2,N5=$J$6+$J$8),AND($H$6=2,$I$6=1,N5=$J$6+$J$8+1)),ABS(PPMT($L$6,1,$J$7-$J$8,$K$6)),IF(OR(AND($H$6=1,$I$6=2,N5&lt;$J$6+$J$7,N5&gt;$J$6+$J$8),AND($H$6=1,$I$6=1,N5&lt;=$J$6+$J$7,N5&gt;$J$6+$J$8+1)),$K$8,IF(AND($H$6=2,$I$6=2,N5&lt;$J$6+$J$7,N5&gt;$J$6+$J$8),ABS(PPMT($L$6,N5-$J$6-$J$8+1,$J$7-$J$8,$K$6)),IF(AND($H$6=2,$I$6=1,N5&lt;=$J$6+$J$7,N5&gt;$J$6+$J$8+1),ABS(PPMT($L$6,N5-$J$6-$J$8,$J$7-$J$8,$K$6)),0))))))</f>
        <v>0</v>
      </c>
      <c r="O7" s="662">
        <f t="shared" si="3"/>
        <v>0</v>
      </c>
      <c r="P7" s="662">
        <f t="shared" si="3"/>
        <v>0</v>
      </c>
      <c r="Q7" s="662">
        <f t="shared" si="3"/>
        <v>0</v>
      </c>
      <c r="R7" s="662">
        <f t="shared" si="3"/>
        <v>0</v>
      </c>
      <c r="S7" s="662">
        <f t="shared" si="3"/>
        <v>0</v>
      </c>
      <c r="T7" s="662">
        <f t="shared" si="3"/>
        <v>0</v>
      </c>
      <c r="U7" s="662">
        <f t="shared" si="3"/>
        <v>0</v>
      </c>
      <c r="V7" s="663">
        <f t="shared" si="3"/>
        <v>0</v>
      </c>
      <c r="W7" s="664">
        <f t="shared" si="3"/>
        <v>0</v>
      </c>
      <c r="X7" s="662">
        <f t="shared" si="3"/>
        <v>0</v>
      </c>
      <c r="Y7" s="662">
        <f t="shared" si="3"/>
        <v>0</v>
      </c>
      <c r="Z7" s="662">
        <f t="shared" si="3"/>
        <v>0</v>
      </c>
      <c r="AA7" s="662">
        <f t="shared" si="3"/>
        <v>0</v>
      </c>
      <c r="AB7" s="662">
        <f t="shared" si="3"/>
        <v>0</v>
      </c>
      <c r="AC7" s="662">
        <f t="shared" si="3"/>
        <v>0</v>
      </c>
      <c r="AD7" s="662">
        <f t="shared" si="3"/>
        <v>0</v>
      </c>
      <c r="AE7" s="662">
        <f t="shared" si="3"/>
        <v>0</v>
      </c>
      <c r="AF7" s="665">
        <f t="shared" si="3"/>
        <v>0</v>
      </c>
      <c r="AG7" s="559">
        <f>SUM(M7:AF7)</f>
        <v>0</v>
      </c>
      <c r="AH7" s="560"/>
      <c r="AI7" s="560"/>
      <c r="AJ7" s="560"/>
      <c r="AK7" s="560"/>
      <c r="AL7" s="560"/>
      <c r="AM7" s="560"/>
      <c r="AN7" s="561"/>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row>
    <row r="8" spans="1:68" ht="17.25" customHeight="1" x14ac:dyDescent="0.2">
      <c r="A8" s="89"/>
      <c r="B8" s="1371"/>
      <c r="C8" s="1457"/>
      <c r="D8" s="1378"/>
      <c r="E8" s="1413"/>
      <c r="F8" s="1380"/>
      <c r="G8" s="1413"/>
      <c r="H8" s="1416"/>
      <c r="I8" s="1416"/>
      <c r="J8" s="773"/>
      <c r="K8" s="563" t="str">
        <f>IF(J8="","",IF(J8&gt;=J7,"据置は償還の内数で!!",IF(OR(H6&lt;1,H6&gt;2,I6&lt;1,I6&gt;2),"〃",IF(H6=1,ROUNDDOWN((K6/(J7-J8)),-3),"〃"))))</f>
        <v/>
      </c>
      <c r="L8" s="1418"/>
      <c r="M8" s="666">
        <f>TRUNC(IF($H$6=1,M6*$L$6,IF(AND($H$6=2,$I$6=1,$J$6+$J$8&lt;M5,$J$6+$J$7&gt;=M5),ABS(IPMT($L$6,M5-$J$6-$J$8,$J$7-$J$8,$K$6)),IF(AND($H$6=2,$I$6=2,$J$6+$J$8&lt;=M5,$J$6+$J$7&gt;M5),ABS(IPMT($L$6,M5-$J$6-$J$8+1,$J$7-$J$8,$K$6)),IF(AND($H$6=2,$I$6=1,$J$6&lt;M5,$J$6+$J$8&gt;=M5),ABS(IPMT($L$6,1,$J$7-$J$8,$K$6)),IF(AND($H$6=2,$I$6=2,$J$6&lt;=M5,$J$6+$J$8&gt;M5),ABS(IPMT($L$6,1,$J$7-$J$8,$K$6)),0))))))</f>
        <v>0</v>
      </c>
      <c r="N8" s="667">
        <f t="shared" ref="N8:AF8" si="4">TRUNC(IF($H$6=1,N6*$L$6,IF(AND($H$6=2,$I$6=1,$J$6+$J$8&lt;N5,$J$6+$J$7&gt;=N5),ABS(IPMT($L$6,N5-$J$6-$J$8,$J$7-$J$8,$K$6)),IF(AND($H$6=2,$I$6=2,$J$6+$J$8&lt;=N5,$J$6+$J$7&gt;N5),ABS(IPMT($L$6,N5-$J$6-$J$8+1,$J$7-$J$8,$K$6)),IF(AND($H$6=2,$I$6=1,$J$6&lt;N5,$J$6+$J$8&gt;=N5),ABS(IPMT($L$6,1,$J$7-$J$8,$K$6)),IF(AND($H$6=2,$I$6=2,$J$6&lt;=N5,$J$6+$J$8&gt;N5),ABS(IPMT($L$6,1,$J$7-$J$8,$K$6)),0))))))</f>
        <v>0</v>
      </c>
      <c r="O8" s="667">
        <f t="shared" si="4"/>
        <v>0</v>
      </c>
      <c r="P8" s="667">
        <f t="shared" si="4"/>
        <v>0</v>
      </c>
      <c r="Q8" s="667">
        <f t="shared" si="4"/>
        <v>0</v>
      </c>
      <c r="R8" s="667">
        <f t="shared" si="4"/>
        <v>0</v>
      </c>
      <c r="S8" s="667">
        <f t="shared" si="4"/>
        <v>0</v>
      </c>
      <c r="T8" s="667">
        <f t="shared" si="4"/>
        <v>0</v>
      </c>
      <c r="U8" s="667">
        <f t="shared" si="4"/>
        <v>0</v>
      </c>
      <c r="V8" s="668">
        <f t="shared" si="4"/>
        <v>0</v>
      </c>
      <c r="W8" s="669">
        <f t="shared" si="4"/>
        <v>0</v>
      </c>
      <c r="X8" s="667">
        <f t="shared" si="4"/>
        <v>0</v>
      </c>
      <c r="Y8" s="667">
        <f t="shared" si="4"/>
        <v>0</v>
      </c>
      <c r="Z8" s="667">
        <f t="shared" si="4"/>
        <v>0</v>
      </c>
      <c r="AA8" s="667">
        <f t="shared" si="4"/>
        <v>0</v>
      </c>
      <c r="AB8" s="667">
        <f t="shared" si="4"/>
        <v>0</v>
      </c>
      <c r="AC8" s="667">
        <f t="shared" si="4"/>
        <v>0</v>
      </c>
      <c r="AD8" s="667">
        <f t="shared" si="4"/>
        <v>0</v>
      </c>
      <c r="AE8" s="667">
        <f t="shared" si="4"/>
        <v>0</v>
      </c>
      <c r="AF8" s="670">
        <f t="shared" si="4"/>
        <v>0</v>
      </c>
      <c r="AG8" s="559">
        <f>SUM(M8:AF8)</f>
        <v>0</v>
      </c>
      <c r="AH8" s="553"/>
      <c r="AI8" s="553"/>
      <c r="AJ8" s="553"/>
      <c r="AK8" s="553"/>
      <c r="AL8" s="553"/>
      <c r="AM8" s="553"/>
      <c r="AN8" s="561"/>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row>
    <row r="9" spans="1:68" ht="17.25" customHeight="1" x14ac:dyDescent="0.2">
      <c r="A9" s="89"/>
      <c r="B9" s="1371"/>
      <c r="C9" s="1457"/>
      <c r="D9" s="1460"/>
      <c r="E9" s="1461"/>
      <c r="F9" s="1425"/>
      <c r="G9" s="1461"/>
      <c r="H9" s="1383"/>
      <c r="I9" s="1383"/>
      <c r="J9" s="707"/>
      <c r="K9" s="568"/>
      <c r="L9" s="1386"/>
      <c r="M9" s="671">
        <f>IF(OR($H$9=2,M5&lt;$J$9),0,IF(AND($H$9=1,$I$9=1,M5=$J$9),0,IF(AND($H$9=1,$I$9=2,M5=$J$9),$K$9,IF(OR(AND($H$9=1,$I$9=1,M5&gt;$J$9,M5&lt;=($J$9+$J$11+1)),AND($H$9=1,$I$9=2,M5&gt;$J$9,M5&lt;=($J$9+$J$11))),$K$9,IF(OR(AND($H$9=1,$I$9=1,M5=($J$9+$J$11+2)),AND($H$9=1,$I$9=2,M5=($J$9+$J$11+1))),$K$9-$K$10,IF(AND($H$9=1,$I$9=1,M5&gt;($J$9+$J$11+2),M5&lt;=($J$9+$J$10+1)),$K$9-$K$10-$K$11*(M5-$J$9-$J$11-2),IF(AND($H$9=1,$I$9=2,M5&gt;($J$9+$J$11+1),M5&lt;=($J$9+$J$10)),$K$9-$K$10-$K$11*(M5-$J$9-$J$11-1),0)))))))</f>
        <v>0</v>
      </c>
      <c r="N9" s="672">
        <f t="shared" ref="N9:AF9" si="5">IF(OR($H$9=2,N5&lt;$J$9),0,IF(AND($H$9=1,$I$9=1,N5=$J$9),0,IF(AND($H$9=1,$I$9=2,N5=$J$9),$K$9,IF(OR(AND($H$9=1,$I$9=1,N5&gt;$J$9,N5&lt;=($J$9+$J$11+1)),AND($H$9=1,$I$9=2,N5&gt;$J$9,N5&lt;=($J$9+$J$11))),$K$9,IF(OR(AND($H$9=1,$I$9=1,N5=($J$9+$J$11+2)),AND($H$9=1,$I$9=2,N5=($J$9+$J$11+1))),$K$9-$K$10,IF(AND($H$9=1,$I$9=1,N5&gt;($J$9+$J$11+2),N5&lt;=($J$9+$J$10+1)),$K$9-$K$10-$K$11*(N5-$J$9-$J$11-2),IF(AND($H$9=1,$I$9=2,N5&gt;($J$9+$J$11+1),N5&lt;=($J$9+$J$10)),$K$9-$K$10-$K$11*(N5-$J$9-$J$11-1),0)))))))</f>
        <v>0</v>
      </c>
      <c r="O9" s="672">
        <f t="shared" si="5"/>
        <v>0</v>
      </c>
      <c r="P9" s="672">
        <f t="shared" si="5"/>
        <v>0</v>
      </c>
      <c r="Q9" s="672">
        <f t="shared" si="5"/>
        <v>0</v>
      </c>
      <c r="R9" s="672">
        <f t="shared" si="5"/>
        <v>0</v>
      </c>
      <c r="S9" s="672">
        <f t="shared" si="5"/>
        <v>0</v>
      </c>
      <c r="T9" s="672">
        <f t="shared" si="5"/>
        <v>0</v>
      </c>
      <c r="U9" s="672">
        <f t="shared" si="5"/>
        <v>0</v>
      </c>
      <c r="V9" s="673">
        <f t="shared" si="5"/>
        <v>0</v>
      </c>
      <c r="W9" s="674">
        <f t="shared" si="5"/>
        <v>0</v>
      </c>
      <c r="X9" s="672">
        <f t="shared" si="5"/>
        <v>0</v>
      </c>
      <c r="Y9" s="672">
        <f t="shared" si="5"/>
        <v>0</v>
      </c>
      <c r="Z9" s="672">
        <f t="shared" si="5"/>
        <v>0</v>
      </c>
      <c r="AA9" s="672">
        <f t="shared" si="5"/>
        <v>0</v>
      </c>
      <c r="AB9" s="672">
        <f t="shared" si="5"/>
        <v>0</v>
      </c>
      <c r="AC9" s="672">
        <f t="shared" si="5"/>
        <v>0</v>
      </c>
      <c r="AD9" s="672">
        <f t="shared" si="5"/>
        <v>0</v>
      </c>
      <c r="AE9" s="672">
        <f t="shared" si="5"/>
        <v>0</v>
      </c>
      <c r="AF9" s="675">
        <f t="shared" si="5"/>
        <v>0</v>
      </c>
      <c r="AG9" s="559"/>
      <c r="AH9" s="553"/>
      <c r="AI9" s="553"/>
      <c r="AJ9" s="2"/>
      <c r="AK9" s="570"/>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row>
    <row r="10" spans="1:68" ht="17.25" customHeight="1" x14ac:dyDescent="0.2">
      <c r="A10" s="89"/>
      <c r="B10" s="1371"/>
      <c r="C10" s="1457"/>
      <c r="D10" s="1378"/>
      <c r="E10" s="1412"/>
      <c r="F10" s="1380"/>
      <c r="G10" s="1412"/>
      <c r="H10" s="1384"/>
      <c r="I10" s="1384"/>
      <c r="J10" s="571"/>
      <c r="K10" s="555" t="str">
        <f>IF(J10="","",IF(OR(H9&lt;1,H9&gt;2),"支払ｴﾗ-(1or2)",IF(OR(I9&lt;1,I9&gt;2),"償還ｴﾗ-(1or2)",IF(H9=1,K9-(J10-J11-1)*K11,"元利均等年賦払"))))</f>
        <v/>
      </c>
      <c r="L10" s="1386"/>
      <c r="M10" s="661">
        <f>IF(OR((M5&lt;$J$9+$J$11),AND($H$9=1,$I$9=1,M5=$J$9+$J$11),AND($H$9=2,$I$9=1,M5=$J$9+$J$11)),0,IF(OR(AND($H$9=1,$I$9=2,M5=$J$9+$J$11),AND($H$9=1,$I$9=1,M5=$J$9+$J$11+1)),$K$10,IF(OR(AND($H$9=2,$I$9=2,M5=$J$9+$J$11),AND($H$9=2,$I$9=1,M5=$J$9+$J$11+1)),ABS(PPMT($L$9,1,$J$10-$J$11,$K$9)),IF(OR(AND($H$9=1,$I$9=2,M5&lt;$J$9+$J$10,M5&gt;$J$9+$J$11),AND($H$9=1,$I$9=1,M5&lt;=$J$9+$J$10,M5&gt;$J$9+$J$11+1)),$K$11,IF(AND($H$9=2,$I$9=2,M5&lt;$J$9+$J$10,M5&gt;$J$9+$J$11),ABS(PPMT($L$9,M5-$J$9-$J$11+1,$J$10-$J$11,$K$9)),IF(AND($H$9=2,$I$9=1,M5&lt;=$J$9+$J$10,M5&gt;$J$9+$J$11+1),ABS(PPMT($L$9,M5-$J$9-$J$11,$J$10-$J$11,$K$9)),0))))))</f>
        <v>0</v>
      </c>
      <c r="N10" s="662">
        <f t="shared" ref="N10:AF10" si="6">IF(OR((N5&lt;$J$9+$J$11),AND($H$9=1,$I$9=1,N5=$J$9+$J$11),AND($H$9=2,$I$9=1,N5=$J$9+$J$11)),0,IF(OR(AND($H$9=1,$I$9=2,N5=$J$9+$J$11),AND($H$9=1,$I$9=1,N5=$J$9+$J$11+1)),$K$10,IF(OR(AND($H$9=2,$I$9=2,N5=$J$9+$J$11),AND($H$9=2,$I$9=1,N5=$J$9+$J$11+1)),ABS(PPMT($L$9,1,$J$10-$J$11,$K$9)),IF(OR(AND($H$9=1,$I$9=2,N5&lt;$J$9+$J$10,N5&gt;$J$9+$J$11),AND($H$9=1,$I$9=1,N5&lt;=$J$9+$J$10,N5&gt;$J$9+$J$11+1)),$K$11,IF(AND($H$9=2,$I$9=2,N5&lt;$J$9+$J$10,N5&gt;$J$9+$J$11),ABS(PPMT($L$9,N5-$J$9-$J$11+1,$J$10-$J$11,$K$9)),IF(AND($H$9=2,$I$9=1,N5&lt;=$J$9+$J$10,N5&gt;$J$9+$J$11+1),ABS(PPMT($L$9,N5-$J$9-$J$11,$J$10-$J$11,$K$9)),0))))))</f>
        <v>0</v>
      </c>
      <c r="O10" s="662">
        <f t="shared" si="6"/>
        <v>0</v>
      </c>
      <c r="P10" s="662">
        <f t="shared" si="6"/>
        <v>0</v>
      </c>
      <c r="Q10" s="662">
        <f t="shared" si="6"/>
        <v>0</v>
      </c>
      <c r="R10" s="662">
        <f t="shared" si="6"/>
        <v>0</v>
      </c>
      <c r="S10" s="662">
        <f t="shared" si="6"/>
        <v>0</v>
      </c>
      <c r="T10" s="662">
        <f t="shared" si="6"/>
        <v>0</v>
      </c>
      <c r="U10" s="662">
        <f t="shared" si="6"/>
        <v>0</v>
      </c>
      <c r="V10" s="663">
        <f t="shared" si="6"/>
        <v>0</v>
      </c>
      <c r="W10" s="664">
        <f t="shared" si="6"/>
        <v>0</v>
      </c>
      <c r="X10" s="662">
        <f t="shared" si="6"/>
        <v>0</v>
      </c>
      <c r="Y10" s="662">
        <f t="shared" si="6"/>
        <v>0</v>
      </c>
      <c r="Z10" s="662">
        <f t="shared" si="6"/>
        <v>0</v>
      </c>
      <c r="AA10" s="662">
        <f t="shared" si="6"/>
        <v>0</v>
      </c>
      <c r="AB10" s="662">
        <f t="shared" si="6"/>
        <v>0</v>
      </c>
      <c r="AC10" s="662">
        <f t="shared" si="6"/>
        <v>0</v>
      </c>
      <c r="AD10" s="662">
        <f t="shared" si="6"/>
        <v>0</v>
      </c>
      <c r="AE10" s="662">
        <f t="shared" si="6"/>
        <v>0</v>
      </c>
      <c r="AF10" s="665">
        <f t="shared" si="6"/>
        <v>0</v>
      </c>
      <c r="AG10" s="559">
        <f>SUM(M10:AF10)</f>
        <v>0</v>
      </c>
      <c r="AH10" s="560"/>
      <c r="AI10" s="560"/>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row>
    <row r="11" spans="1:68" ht="17.25" customHeight="1" x14ac:dyDescent="0.25">
      <c r="A11" s="89"/>
      <c r="B11" s="1371"/>
      <c r="C11" s="1457"/>
      <c r="D11" s="1378"/>
      <c r="E11" s="1413"/>
      <c r="F11" s="1380"/>
      <c r="G11" s="1413"/>
      <c r="H11" s="1416"/>
      <c r="I11" s="1416"/>
      <c r="J11" s="562"/>
      <c r="K11" s="708" t="str">
        <f>IF(J11="","",IF(J11&gt;=J10,"据置は償還の内数で!!",IF(OR(H9&lt;1,H9&gt;2,I9&lt;1,I9&gt;2),"〃",IF(H9=1,ROUNDDOWN((K9/(J10-J11)),-3),"〃"))))</f>
        <v/>
      </c>
      <c r="L11" s="1386"/>
      <c r="M11" s="564">
        <f>TRUNC(IF($H$9=1,M9*$L$9,IF(AND($H$9=2,$I$9=1,$J$9+$J$11&lt;M5,$J$9+$J$10&gt;=M5),ABS(IPMT($L$9,M5-$J$9-$J$11,$J$10-$J$11,$K$9)),IF(AND($H$9=2,$I$9=2,$J$9+$J$11&lt;=M5,$J$9+$J$10&gt;M5),ABS(IPMT($L$9,M5-$J$9-$J$11+1,$J$10-$J$11,$K$9)),IF(AND($H$9=2,$I$9=1,$J$9&lt;M5,$J$9+$J$11&gt;=M5),ABS(IPMT($L$9,1,$J$10-$J$11,$K$9)),IF(AND($H$9=2,$I$9=2,$J$9&lt;=M5,$J$9+$J$11&gt;M5),ABS(IPMT($L$9,1,$J$10-$J$11,$K$9)),0))))))</f>
        <v>0</v>
      </c>
      <c r="N11" s="565">
        <f t="shared" ref="N11:AF11" si="7">TRUNC(IF($H$9=1,N9*$L$9,IF(AND($H$9=2,$I$9=1,$J$9+$J$11&lt;N5,$J$9+$J$10&gt;=N5),ABS(IPMT($L$9,N5-$J$9-$J$11,$J$10-$J$11,$K$9)),IF(AND($H$9=2,$I$9=2,$J$9+$J$11&lt;=N5,$J$9+$J$10&gt;N5),ABS(IPMT($L$9,N5-$J$9-$J$11+1,$J$10-$J$11,$K$9)),IF(AND($H$9=2,$I$9=1,$J$9&lt;N5,$J$9+$J$11&gt;=N5),ABS(IPMT($L$9,1,$J$10-$J$11,$K$9)),IF(AND($H$9=2,$I$9=2,$J$9&lt;=N5,$J$9+$J$11&gt;N5),ABS(IPMT($L$9,1,$J$10-$J$11,$K$9)),0))))))</f>
        <v>0</v>
      </c>
      <c r="O11" s="565">
        <f t="shared" si="7"/>
        <v>0</v>
      </c>
      <c r="P11" s="565">
        <f t="shared" si="7"/>
        <v>0</v>
      </c>
      <c r="Q11" s="565">
        <f t="shared" si="7"/>
        <v>0</v>
      </c>
      <c r="R11" s="565">
        <f t="shared" si="7"/>
        <v>0</v>
      </c>
      <c r="S11" s="565">
        <f t="shared" si="7"/>
        <v>0</v>
      </c>
      <c r="T11" s="565">
        <f t="shared" si="7"/>
        <v>0</v>
      </c>
      <c r="U11" s="565">
        <f t="shared" si="7"/>
        <v>0</v>
      </c>
      <c r="V11" s="566">
        <f t="shared" si="7"/>
        <v>0</v>
      </c>
      <c r="W11" s="567">
        <f t="shared" si="7"/>
        <v>0</v>
      </c>
      <c r="X11" s="565">
        <f t="shared" si="7"/>
        <v>0</v>
      </c>
      <c r="Y11" s="565">
        <f t="shared" si="7"/>
        <v>0</v>
      </c>
      <c r="Z11" s="565">
        <f t="shared" si="7"/>
        <v>0</v>
      </c>
      <c r="AA11" s="565">
        <f t="shared" si="7"/>
        <v>0</v>
      </c>
      <c r="AB11" s="565">
        <f t="shared" si="7"/>
        <v>0</v>
      </c>
      <c r="AC11" s="565">
        <f t="shared" si="7"/>
        <v>0</v>
      </c>
      <c r="AD11" s="565">
        <f t="shared" si="7"/>
        <v>0</v>
      </c>
      <c r="AE11" s="565">
        <f t="shared" si="7"/>
        <v>0</v>
      </c>
      <c r="AF11" s="676">
        <f t="shared" si="7"/>
        <v>0</v>
      </c>
      <c r="AG11" s="559">
        <f>SUM(M11:AF11)</f>
        <v>0</v>
      </c>
      <c r="AH11" s="553"/>
      <c r="AI11" s="553"/>
      <c r="AJ11" s="57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row>
    <row r="12" spans="1:68" ht="17.25" customHeight="1" x14ac:dyDescent="0.2">
      <c r="A12" s="89"/>
      <c r="B12" s="1371"/>
      <c r="C12" s="1457"/>
      <c r="D12" s="1377"/>
      <c r="E12" s="1377"/>
      <c r="F12" s="1379"/>
      <c r="G12" s="1381"/>
      <c r="H12" s="1383"/>
      <c r="I12" s="1383"/>
      <c r="J12" s="532"/>
      <c r="K12" s="586"/>
      <c r="L12" s="1417"/>
      <c r="M12" s="677">
        <f>IF(OR($H$12=2,M5&lt;$J$12),0,IF(AND($H$12=1,$I$12=1,M5=$J$12),0,IF(AND($H$12=1,$I$12=2,M5=$J$12),$K$12,IF(OR(AND($H$12=1,$I$12=1,M5&gt;$J$12,M5&lt;=($J$12+$J$14+1)),AND($H$12=1,$I$12=2,M5&gt;$J$12,M5&lt;=($J$12+$J$14))),$K$12,IF(OR(AND($H$12=1,$I$12=1,M5=($J$12+$J$14+2)),AND($H$12=1,$I$12=2,M5=($J$12+$J$14+1))),$K$12-$K$13,IF(AND($H$12=1,$I$12=1,M5&gt;($J$12+$J$14+2),M5&lt;=($J$12+$J$13+1)),$K$12-$K$13-$K$14*(M5-$J$12-$J$14-2),IF(AND($H$12=1,$I$12=2,M5&gt;($J$12+$J$14+1),M5&lt;=($J$12+$J$13)),$K$12-$K$13-$K$14*(M5-$J$12-$J$14-1),0)))))))</f>
        <v>0</v>
      </c>
      <c r="N12" s="678">
        <f t="shared" ref="N12:AF12" si="8">IF(OR($H$12=2,N5&lt;$J$12),0,IF(AND($H$12=1,$I$12=1,N5=$J$12),0,IF(AND($H$12=1,$I$12=2,N5=$J$12),$K$12,IF(OR(AND($H$12=1,$I$12=1,N5&gt;$J$12,N5&lt;=($J$12+$J$14+1)),AND($H$12=1,$I$12=2,N5&gt;$J$12,N5&lt;=($J$12+$J$14))),$K$12,IF(OR(AND($H$12=1,$I$12=1,N5=($J$12+$J$14+2)),AND($H$12=1,$I$12=2,N5=($J$12+$J$14+1))),$K$12-$K$13,IF(AND($H$12=1,$I$12=1,N5&gt;($J$12+$J$14+2),N5&lt;=($J$12+$J$13+1)),$K$12-$K$13-$K$14*(N5-$J$12-$J$14-2),IF(AND($H$12=1,$I$12=2,N5&gt;($J$12+$J$14+1),N5&lt;=($J$12+$J$13)),$K$12-$K$13-$K$14*(N5-$J$12-$J$14-1),0)))))))</f>
        <v>0</v>
      </c>
      <c r="O12" s="678">
        <f t="shared" si="8"/>
        <v>0</v>
      </c>
      <c r="P12" s="678">
        <f t="shared" si="8"/>
        <v>0</v>
      </c>
      <c r="Q12" s="678">
        <f t="shared" si="8"/>
        <v>0</v>
      </c>
      <c r="R12" s="678">
        <f t="shared" si="8"/>
        <v>0</v>
      </c>
      <c r="S12" s="678">
        <f t="shared" si="8"/>
        <v>0</v>
      </c>
      <c r="T12" s="678">
        <f t="shared" si="8"/>
        <v>0</v>
      </c>
      <c r="U12" s="678">
        <f t="shared" si="8"/>
        <v>0</v>
      </c>
      <c r="V12" s="679">
        <f t="shared" si="8"/>
        <v>0</v>
      </c>
      <c r="W12" s="680">
        <f t="shared" si="8"/>
        <v>0</v>
      </c>
      <c r="X12" s="678">
        <f t="shared" si="8"/>
        <v>0</v>
      </c>
      <c r="Y12" s="678">
        <f t="shared" si="8"/>
        <v>0</v>
      </c>
      <c r="Z12" s="678">
        <f t="shared" si="8"/>
        <v>0</v>
      </c>
      <c r="AA12" s="678">
        <f t="shared" si="8"/>
        <v>0</v>
      </c>
      <c r="AB12" s="678">
        <f t="shared" si="8"/>
        <v>0</v>
      </c>
      <c r="AC12" s="678">
        <f t="shared" si="8"/>
        <v>0</v>
      </c>
      <c r="AD12" s="678">
        <f t="shared" si="8"/>
        <v>0</v>
      </c>
      <c r="AE12" s="678">
        <f t="shared" si="8"/>
        <v>0</v>
      </c>
      <c r="AF12" s="681">
        <f t="shared" si="8"/>
        <v>0</v>
      </c>
      <c r="AG12" s="559"/>
      <c r="AH12" s="553"/>
      <c r="AI12" s="553"/>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row>
    <row r="13" spans="1:68" ht="17.25" customHeight="1" x14ac:dyDescent="0.2">
      <c r="A13" s="89"/>
      <c r="B13" s="1371"/>
      <c r="C13" s="1457"/>
      <c r="D13" s="1378"/>
      <c r="E13" s="1378"/>
      <c r="F13" s="1380"/>
      <c r="G13" s="1382"/>
      <c r="H13" s="1384"/>
      <c r="I13" s="1384"/>
      <c r="J13" s="554"/>
      <c r="K13" s="555" t="str">
        <f>IF(J13="","",IF(OR(H12&lt;1,H12&gt;2),"支払ｴﾗ-(1or2)",IF(OR(I12&lt;1,I12&gt;2),"償還ｴﾗ-(1or2)",IF(H12=1,K12-(J13-J14-1)*K14,"元利均等年賦払"))))</f>
        <v/>
      </c>
      <c r="L13" s="1386"/>
      <c r="M13" s="661">
        <f>IF(OR((M5&lt;$J$12+$J$14),AND($H$12=1,$I$12=1,M5=$J$12+$J$14),AND($H$12=2,$I$12=1,M5=$J$12+$J$14)),0,IF(OR(AND($H$12=1,$I$12=2,M5=$J$12+$J$14),AND($H$12=1,$I$12=1,M5=$J$12+$J$14+1)),$K$13,IF(OR(AND($H$12=2,$I$12=2,M5=$J$12+$J$14),AND($H$12=2,$I$12=1,M5=$J$12+$J$14+1)),ABS(PPMT($L$12,1,$J$13-$J$14,$K$12)),IF(OR(AND($H$12=1,$I$12=2,M5&lt;$J$12+$J$13,M5&gt;$J$12+$J$14),AND($H$12=1,$I$12=1,M5&lt;=$J$12+$J$13,M5&gt;$J$12+$J$14+1)),$K$14,IF(AND($H$12=2,$I$12=2,M5&lt;$J$12+$J$13,M5&gt;$J$12+$J$14),ABS(PPMT($L$12,M5-$J$12-$J$14+1,$J$13-$J$14,$K$12)),IF(AND($H$12=2,$I$12=1,M5&lt;=$J$12+$J$13,M5&gt;$J$12+$J$14+1),ABS(PPMT($L$12,M5-$J$12-$J$14,$J$13-$J$14,$K$12)),0))))))</f>
        <v>0</v>
      </c>
      <c r="N13" s="662">
        <f t="shared" ref="N13:AF13" si="9">IF(OR((N5&lt;$J$12+$J$14),AND($H$12=1,$I$12=1,N5=$J$12+$J$14),AND($H$12=2,$I$12=1,N5=$J$12+$J$14)),0,IF(OR(AND($H$12=1,$I$12=2,N5=$J$12+$J$14),AND($H$12=1,$I$12=1,N5=$J$12+$J$14+1)),$K$13,IF(OR(AND($H$12=2,$I$12=2,N5=$J$12+$J$14),AND($H$12=2,$I$12=1,N5=$J$12+$J$14+1)),ABS(PPMT($L$12,1,$J$13-$J$14,$K$12)),IF(OR(AND($H$12=1,$I$12=2,N5&lt;$J$12+$J$13,N5&gt;$J$12+$J$14),AND($H$12=1,$I$12=1,N5&lt;=$J$12+$J$13,N5&gt;$J$12+$J$14+1)),$K$14,IF(AND($H$12=2,$I$12=2,N5&lt;$J$12+$J$13,N5&gt;$J$12+$J$14),ABS(PPMT($L$12,N5-$J$12-$J$14+1,$J$13-$J$14,$K$12)),IF(AND($H$12=2,$I$12=1,N5&lt;=$J$12+$J$13,N5&gt;$J$12+$J$14+1),ABS(PPMT($L$12,N5-$J$12-$J$14,$J$13-$J$14,$K$12)),0))))))</f>
        <v>0</v>
      </c>
      <c r="O13" s="662">
        <f t="shared" si="9"/>
        <v>0</v>
      </c>
      <c r="P13" s="662">
        <f t="shared" si="9"/>
        <v>0</v>
      </c>
      <c r="Q13" s="662">
        <f t="shared" si="9"/>
        <v>0</v>
      </c>
      <c r="R13" s="662">
        <f t="shared" si="9"/>
        <v>0</v>
      </c>
      <c r="S13" s="662">
        <f t="shared" si="9"/>
        <v>0</v>
      </c>
      <c r="T13" s="662">
        <f t="shared" si="9"/>
        <v>0</v>
      </c>
      <c r="U13" s="662">
        <f t="shared" si="9"/>
        <v>0</v>
      </c>
      <c r="V13" s="663">
        <f t="shared" si="9"/>
        <v>0</v>
      </c>
      <c r="W13" s="664">
        <f t="shared" si="9"/>
        <v>0</v>
      </c>
      <c r="X13" s="662">
        <f t="shared" si="9"/>
        <v>0</v>
      </c>
      <c r="Y13" s="662">
        <f t="shared" si="9"/>
        <v>0</v>
      </c>
      <c r="Z13" s="662">
        <f t="shared" si="9"/>
        <v>0</v>
      </c>
      <c r="AA13" s="662">
        <f t="shared" si="9"/>
        <v>0</v>
      </c>
      <c r="AB13" s="662">
        <f t="shared" si="9"/>
        <v>0</v>
      </c>
      <c r="AC13" s="662">
        <f t="shared" si="9"/>
        <v>0</v>
      </c>
      <c r="AD13" s="662">
        <f t="shared" si="9"/>
        <v>0</v>
      </c>
      <c r="AE13" s="662">
        <f t="shared" si="9"/>
        <v>0</v>
      </c>
      <c r="AF13" s="665">
        <f t="shared" si="9"/>
        <v>0</v>
      </c>
      <c r="AG13" s="559">
        <f>SUM(M13:AF13)</f>
        <v>0</v>
      </c>
      <c r="AH13" s="560"/>
      <c r="AI13" s="560"/>
      <c r="AJ13" s="2"/>
      <c r="AK13" s="574"/>
      <c r="AL13" s="574"/>
      <c r="AM13" s="574"/>
      <c r="AN13" s="574"/>
      <c r="AO13" s="574"/>
      <c r="AP13" s="574"/>
      <c r="AQ13" s="574"/>
      <c r="AR13" s="574"/>
      <c r="AS13" s="574"/>
      <c r="AT13" s="574"/>
      <c r="AU13" s="574"/>
      <c r="AV13" s="574"/>
      <c r="AW13" s="574"/>
      <c r="AX13" s="574"/>
      <c r="AY13" s="574"/>
      <c r="AZ13" s="574"/>
      <c r="BA13" s="574"/>
      <c r="BB13" s="575"/>
      <c r="BC13" s="2"/>
      <c r="BD13" s="2"/>
      <c r="BE13" s="2"/>
      <c r="BF13" s="2"/>
      <c r="BG13" s="2"/>
      <c r="BH13" s="2"/>
      <c r="BI13" s="2"/>
      <c r="BJ13" s="2"/>
      <c r="BK13" s="2"/>
      <c r="BL13" s="2"/>
      <c r="BM13" s="2"/>
      <c r="BN13" s="2"/>
      <c r="BO13" s="2"/>
      <c r="BP13" s="2"/>
    </row>
    <row r="14" spans="1:68" ht="17.25" customHeight="1" x14ac:dyDescent="0.2">
      <c r="A14" s="89"/>
      <c r="B14" s="1371"/>
      <c r="C14" s="1457"/>
      <c r="D14" s="1378"/>
      <c r="E14" s="1378"/>
      <c r="F14" s="1380"/>
      <c r="G14" s="1382"/>
      <c r="H14" s="1416"/>
      <c r="I14" s="1416"/>
      <c r="J14" s="576"/>
      <c r="K14" s="563" t="str">
        <f>IF(J14="","",IF(J14&gt;=J13,"据置は償還の内数で!!",IF(OR(H12&lt;1,H12&gt;2,I12&lt;1,I12&gt;2),"〃",IF(H12=1,ROUNDDOWN((K12/(J13-J14)),-3),"〃"))))</f>
        <v/>
      </c>
      <c r="L14" s="1418"/>
      <c r="M14" s="666">
        <f>TRUNC(IF($H$12=1,M12*$L$12,IF(AND($H$12=2,$I$12=1,$J$12+$J$14&lt;M5,$J$12+$J$13&gt;=M5),ABS(IPMT($L$12,M5-$J$12-$J$14,$J$13-$J$14,$K$12)),IF(AND($H$12=2,$I$12=2,$J$12+$J$14&lt;=M5,$J$12+$J$13&gt;M5),ABS(IPMT($L$12,M5-$J$12-$J$14+1,$J$13-$J$14,$K$12)),IF(AND($H$12=2,$I$12=1,$J$12&lt;M5,$J$12+$J$14&gt;=M5),ABS(IPMT($L$12,1,$J$13-$J$14,$K$12)),IF(AND($H$12=2,$I$12=2,$J$12&lt;=M5,$J$12+$J$14&gt;M5),ABS(IPMT($L$12,1,$J$13-$J$14,$K$12)),0))))))</f>
        <v>0</v>
      </c>
      <c r="N14" s="667">
        <f t="shared" ref="N14:AF14" si="10">TRUNC(IF($H$12=1,N12*$L$12,IF(AND($H$12=2,$I$12=1,$J$12+$J$14&lt;N5,$J$12+$J$13&gt;=N5),ABS(IPMT($L$12,N5-$J$12-$J$14,$J$13-$J$14,$K$12)),IF(AND($H$12=2,$I$12=2,$J$12+$J$14&lt;=N5,$J$12+$J$13&gt;N5),ABS(IPMT($L$12,N5-$J$12-$J$14+1,$J$13-$J$14,$K$12)),IF(AND($H$12=2,$I$12=1,$J$12&lt;N5,$J$12+$J$14&gt;=N5),ABS(IPMT($L$12,1,$J$13-$J$14,$K$12)),IF(AND($H$12=2,$I$12=2,$J$12&lt;=N5,$J$12+$J$14&gt;N5),ABS(IPMT($L$12,1,$J$13-$J$14,$K$12)),0))))))</f>
        <v>0</v>
      </c>
      <c r="O14" s="667">
        <f t="shared" si="10"/>
        <v>0</v>
      </c>
      <c r="P14" s="667">
        <f t="shared" si="10"/>
        <v>0</v>
      </c>
      <c r="Q14" s="667">
        <f t="shared" si="10"/>
        <v>0</v>
      </c>
      <c r="R14" s="667">
        <f t="shared" si="10"/>
        <v>0</v>
      </c>
      <c r="S14" s="667">
        <f t="shared" si="10"/>
        <v>0</v>
      </c>
      <c r="T14" s="667">
        <f t="shared" si="10"/>
        <v>0</v>
      </c>
      <c r="U14" s="667">
        <f t="shared" si="10"/>
        <v>0</v>
      </c>
      <c r="V14" s="668">
        <f t="shared" si="10"/>
        <v>0</v>
      </c>
      <c r="W14" s="669">
        <f t="shared" si="10"/>
        <v>0</v>
      </c>
      <c r="X14" s="667">
        <f t="shared" si="10"/>
        <v>0</v>
      </c>
      <c r="Y14" s="667">
        <f t="shared" si="10"/>
        <v>0</v>
      </c>
      <c r="Z14" s="667">
        <f t="shared" si="10"/>
        <v>0</v>
      </c>
      <c r="AA14" s="667">
        <f t="shared" si="10"/>
        <v>0</v>
      </c>
      <c r="AB14" s="667">
        <f t="shared" si="10"/>
        <v>0</v>
      </c>
      <c r="AC14" s="667">
        <f t="shared" si="10"/>
        <v>0</v>
      </c>
      <c r="AD14" s="667">
        <f t="shared" si="10"/>
        <v>0</v>
      </c>
      <c r="AE14" s="667">
        <f t="shared" si="10"/>
        <v>0</v>
      </c>
      <c r="AF14" s="670">
        <f t="shared" si="10"/>
        <v>0</v>
      </c>
      <c r="AG14" s="559">
        <f>SUM(M14:AF14)</f>
        <v>0</v>
      </c>
      <c r="AH14" s="553"/>
      <c r="AI14" s="553"/>
      <c r="AJ14" s="2"/>
      <c r="AK14" s="574"/>
      <c r="AL14" s="574"/>
      <c r="AM14" s="574"/>
      <c r="AN14" s="574"/>
      <c r="AO14" s="574"/>
      <c r="AP14" s="574"/>
      <c r="AQ14" s="574"/>
      <c r="AR14" s="574"/>
      <c r="AS14" s="574"/>
      <c r="AT14" s="574"/>
      <c r="AU14" s="574"/>
      <c r="AV14" s="574"/>
      <c r="AW14" s="574"/>
      <c r="AX14" s="574"/>
      <c r="AY14" s="574"/>
      <c r="AZ14" s="574"/>
      <c r="BA14" s="574"/>
      <c r="BB14" s="575"/>
      <c r="BC14" s="2"/>
      <c r="BD14" s="2"/>
      <c r="BE14" s="2"/>
      <c r="BF14" s="2"/>
      <c r="BG14" s="2"/>
      <c r="BH14" s="2"/>
      <c r="BI14" s="2"/>
      <c r="BJ14" s="2"/>
      <c r="BK14" s="2"/>
      <c r="BL14" s="2"/>
      <c r="BM14" s="2"/>
      <c r="BN14" s="2"/>
      <c r="BO14" s="2"/>
      <c r="BP14" s="2"/>
    </row>
    <row r="15" spans="1:68" ht="17.25" customHeight="1" x14ac:dyDescent="0.2">
      <c r="A15" s="89"/>
      <c r="B15" s="1371"/>
      <c r="C15" s="1457"/>
      <c r="D15" s="1423"/>
      <c r="E15" s="1423"/>
      <c r="F15" s="1425"/>
      <c r="G15" s="1427"/>
      <c r="H15" s="1383"/>
      <c r="I15" s="1383"/>
      <c r="J15" s="532"/>
      <c r="K15" s="568"/>
      <c r="L15" s="1386"/>
      <c r="M15" s="671">
        <f>IF(OR($H$15=2,M5&lt;$J$15),0,IF(AND($H$15=1,$I$15=1,M5=$J$15),0,IF(AND($H$15=1,$I$15=2,M5=$J$15),$K$15,IF(OR(AND($H$15=1,$I$15=1,M5&gt;$J$15,M5&lt;=($J$15+$J$17+1)),AND($H$15=1,$I$15=2,M5&gt;$J$15,M5&lt;=($J$15+$J$17))),$K$15,IF(OR(AND($H$15=1,$I$15=1,M5=($J$15+$J$17+2)),AND($H$15=1,$I$15=2,M5=($J$15+$J$17+1))),$K$15-$K$16,IF(AND($H$15=1,$I$15=1,M5&gt;($J$15+$J$17+2),M5&lt;=($J$15+$J$16+1)),$K$15-$K$16-$K$17*(M5-$J$15-$J$17-2),IF(AND($H$15=1,$I$15=2,M5&gt;($J$15+$J$17+1),M5&lt;=($J$15+$J$16)),$K$15-$K$16-$K$17*(M5-$J$15-$J$17-1),0)))))))</f>
        <v>0</v>
      </c>
      <c r="N15" s="672">
        <f t="shared" ref="N15:AF15" si="11">IF(OR($H$15=2,N5&lt;$J$15),0,IF(AND($H$15=1,$I$15=1,N5=$J$15),0,IF(AND($H$15=1,$I$15=2,N5=$J$15),$K$15,IF(OR(AND($H$15=1,$I$15=1,N5&gt;$J$15,N5&lt;=($J$15+$J$17+1)),AND($H$15=1,$I$15=2,N5&gt;$J$15,N5&lt;=($J$15+$J$17))),$K$15,IF(OR(AND($H$15=1,$I$15=1,N5=($J$15+$J$17+2)),AND($H$15=1,$I$15=2,N5=($J$15+$J$17+1))),$K$15-$K$16,IF(AND($H$15=1,$I$15=1,N5&gt;($J$15+$J$17+2),N5&lt;=($J$15+$J$16+1)),$K$15-$K$16-$K$17*(N5-$J$15-$J$17-2),IF(AND($H$15=1,$I$15=2,N5&gt;($J$15+$J$17+1),N5&lt;=($J$15+$J$16)),$K$15-$K$16-$K$17*(N5-$J$15-$J$17-1),0)))))))</f>
        <v>0</v>
      </c>
      <c r="O15" s="672">
        <f t="shared" si="11"/>
        <v>0</v>
      </c>
      <c r="P15" s="672">
        <f t="shared" si="11"/>
        <v>0</v>
      </c>
      <c r="Q15" s="672">
        <f t="shared" si="11"/>
        <v>0</v>
      </c>
      <c r="R15" s="672">
        <f t="shared" si="11"/>
        <v>0</v>
      </c>
      <c r="S15" s="672">
        <f t="shared" si="11"/>
        <v>0</v>
      </c>
      <c r="T15" s="672">
        <f t="shared" si="11"/>
        <v>0</v>
      </c>
      <c r="U15" s="672">
        <f t="shared" si="11"/>
        <v>0</v>
      </c>
      <c r="V15" s="673">
        <f t="shared" si="11"/>
        <v>0</v>
      </c>
      <c r="W15" s="674">
        <f t="shared" si="11"/>
        <v>0</v>
      </c>
      <c r="X15" s="672">
        <f t="shared" si="11"/>
        <v>0</v>
      </c>
      <c r="Y15" s="672">
        <f t="shared" si="11"/>
        <v>0</v>
      </c>
      <c r="Z15" s="672">
        <f t="shared" si="11"/>
        <v>0</v>
      </c>
      <c r="AA15" s="672">
        <f t="shared" si="11"/>
        <v>0</v>
      </c>
      <c r="AB15" s="672">
        <f t="shared" si="11"/>
        <v>0</v>
      </c>
      <c r="AC15" s="672">
        <f t="shared" si="11"/>
        <v>0</v>
      </c>
      <c r="AD15" s="672">
        <f t="shared" si="11"/>
        <v>0</v>
      </c>
      <c r="AE15" s="672">
        <f t="shared" si="11"/>
        <v>0</v>
      </c>
      <c r="AF15" s="675">
        <f t="shared" si="11"/>
        <v>0</v>
      </c>
      <c r="AG15" s="559"/>
      <c r="AH15" s="553"/>
      <c r="AI15" s="553"/>
      <c r="AJ15" s="2"/>
      <c r="AK15" s="574"/>
      <c r="AL15" s="574"/>
      <c r="AM15" s="574"/>
      <c r="AN15" s="574"/>
      <c r="AO15" s="574"/>
      <c r="AP15" s="574"/>
      <c r="AQ15" s="574"/>
      <c r="AR15" s="574"/>
      <c r="AS15" s="574"/>
      <c r="AT15" s="574"/>
      <c r="AU15" s="574"/>
      <c r="AV15" s="574"/>
      <c r="AW15" s="574"/>
      <c r="AX15" s="574"/>
      <c r="AY15" s="574"/>
      <c r="AZ15" s="574"/>
      <c r="BA15" s="574"/>
      <c r="BB15" s="575"/>
      <c r="BC15" s="2"/>
      <c r="BD15" s="2"/>
      <c r="BE15" s="2"/>
      <c r="BF15" s="2"/>
      <c r="BG15" s="2"/>
      <c r="BH15" s="2"/>
      <c r="BI15" s="2"/>
      <c r="BJ15" s="2"/>
      <c r="BK15" s="2"/>
      <c r="BL15" s="2"/>
      <c r="BM15" s="2"/>
      <c r="BN15" s="2"/>
      <c r="BO15" s="2"/>
      <c r="BP15" s="2"/>
    </row>
    <row r="16" spans="1:68" ht="17.25" customHeight="1" x14ac:dyDescent="0.2">
      <c r="A16" s="89"/>
      <c r="B16" s="1371"/>
      <c r="C16" s="1457"/>
      <c r="D16" s="1378"/>
      <c r="E16" s="1378"/>
      <c r="F16" s="1380"/>
      <c r="G16" s="1382"/>
      <c r="H16" s="1384"/>
      <c r="I16" s="1384"/>
      <c r="J16" s="554"/>
      <c r="K16" s="555" t="str">
        <f>IF(J16="","",IF(OR(H15&lt;1,H15&gt;2),"支払ｴﾗ-(1or2)",IF(OR(I15&lt;1,I15&gt;2),"償還ｴﾗ-(1or2)",IF(H15=1,K15-(J16-J17-1)*K17,"元利均等年賦払"))))</f>
        <v/>
      </c>
      <c r="L16" s="1386"/>
      <c r="M16" s="661">
        <f>IF(OR((M5&lt;$J$15+$J$17),AND($H$15=1,$I$15=1,M5=$J$15+$J$17),AND($H$15=2,$I$15=1,M5=$J$15+$J$17)),0,IF(OR(AND($H$15=1,$I$15=2,M5=$J$15+$J$17),AND($H$15=1,$I$15=1,M5=$J$15+$J$17+1)),$K$16,IF(OR(AND($H$15=2,$I$15=2,M5=$J$15+$J$17),AND($H$15=2,$I$15=1,M5=$J$15+$J$17+1)),ABS(PPMT($L$15,1,$J$16-$J$17,$K$15)),IF(OR(AND($H$15=1,$I$15=2,M5&lt;$J$15+$J$16,M5&gt;$J$15+$J$17),AND($H$15=1,$I$15=1,M5&lt;=$J$15+$J$16,M5&gt;$J$15+$J$17+1)),$K$17,IF(AND($H$15=2,$I$15=2,M5&lt;$J$15+$J$16,M5&gt;$J$15+$J$17),ABS(PPMT($L$15,M5-$J$15-$J$17+1,$J$16-$J$17,$K$15)),IF(AND($H$15=2,$I$15=1,M5&lt;=$J$15+$J$16,M5&gt;$J$15+$J$17+1),ABS(PPMT($L$15,M5-$J$15-$J$17,$J$16-$J$17,$K$15)),0))))))</f>
        <v>0</v>
      </c>
      <c r="N16" s="662">
        <f t="shared" ref="N16:AF16" si="12">IF(OR((N5&lt;$J$15+$J$17),AND($H$15=1,$I$15=1,N5=$J$15+$J$17),AND($H$15=2,$I$15=1,N5=$J$15+$J$17)),0,IF(OR(AND($H$15=1,$I$15=2,N5=$J$15+$J$17),AND($H$15=1,$I$15=1,N5=$J$15+$J$17+1)),$K$16,IF(OR(AND($H$15=2,$I$15=2,N5=$J$15+$J$17),AND($H$15=2,$I$15=1,N5=$J$15+$J$17+1)),ABS(PPMT($L$15,1,$J$16-$J$17,$K$15)),IF(OR(AND($H$15=1,$I$15=2,N5&lt;$J$15+$J$16,N5&gt;$J$15+$J$17),AND($H$15=1,$I$15=1,N5&lt;=$J$15+$J$16,N5&gt;$J$15+$J$17+1)),$K$17,IF(AND($H$15=2,$I$15=2,N5&lt;$J$15+$J$16,N5&gt;$J$15+$J$17),ABS(PPMT($L$15,N5-$J$15-$J$17+1,$J$16-$J$17,$K$15)),IF(AND($H$15=2,$I$15=1,N5&lt;=$J$15+$J$16,N5&gt;$J$15+$J$17+1),ABS(PPMT($L$15,N5-$J$15-$J$17,$J$16-$J$17,$K$15)),0))))))</f>
        <v>0</v>
      </c>
      <c r="O16" s="662">
        <f t="shared" si="12"/>
        <v>0</v>
      </c>
      <c r="P16" s="662">
        <f t="shared" si="12"/>
        <v>0</v>
      </c>
      <c r="Q16" s="662">
        <f t="shared" si="12"/>
        <v>0</v>
      </c>
      <c r="R16" s="662">
        <f t="shared" si="12"/>
        <v>0</v>
      </c>
      <c r="S16" s="662">
        <f t="shared" si="12"/>
        <v>0</v>
      </c>
      <c r="T16" s="662">
        <f t="shared" si="12"/>
        <v>0</v>
      </c>
      <c r="U16" s="662">
        <f t="shared" si="12"/>
        <v>0</v>
      </c>
      <c r="V16" s="663">
        <f t="shared" si="12"/>
        <v>0</v>
      </c>
      <c r="W16" s="664">
        <f t="shared" si="12"/>
        <v>0</v>
      </c>
      <c r="X16" s="662">
        <f t="shared" si="12"/>
        <v>0</v>
      </c>
      <c r="Y16" s="662">
        <f t="shared" si="12"/>
        <v>0</v>
      </c>
      <c r="Z16" s="662">
        <f t="shared" si="12"/>
        <v>0</v>
      </c>
      <c r="AA16" s="662">
        <f t="shared" si="12"/>
        <v>0</v>
      </c>
      <c r="AB16" s="662">
        <f t="shared" si="12"/>
        <v>0</v>
      </c>
      <c r="AC16" s="662">
        <f t="shared" si="12"/>
        <v>0</v>
      </c>
      <c r="AD16" s="662">
        <f t="shared" si="12"/>
        <v>0</v>
      </c>
      <c r="AE16" s="662">
        <f t="shared" si="12"/>
        <v>0</v>
      </c>
      <c r="AF16" s="665">
        <f t="shared" si="12"/>
        <v>0</v>
      </c>
      <c r="AG16" s="559">
        <f>SUM(M16:AF16)</f>
        <v>0</v>
      </c>
      <c r="AH16" s="560"/>
      <c r="AI16" s="560"/>
      <c r="AJ16" s="2"/>
      <c r="AK16" s="2"/>
      <c r="AL16" s="574"/>
      <c r="AM16" s="2"/>
      <c r="AN16" s="2"/>
      <c r="AO16" s="2"/>
      <c r="AP16" s="2"/>
      <c r="AQ16" s="2"/>
      <c r="AR16" s="2"/>
      <c r="AS16" s="2"/>
      <c r="AT16" s="2"/>
      <c r="AU16" s="2"/>
      <c r="AV16" s="2"/>
      <c r="AW16" s="2"/>
      <c r="AX16" s="2"/>
      <c r="AY16" s="2"/>
      <c r="AZ16" s="2"/>
      <c r="BA16" s="2"/>
      <c r="BB16" s="577"/>
      <c r="BC16" s="2"/>
      <c r="BD16" s="2"/>
      <c r="BE16" s="2"/>
      <c r="BF16" s="2"/>
      <c r="BG16" s="2"/>
      <c r="BH16" s="2"/>
      <c r="BI16" s="2"/>
      <c r="BJ16" s="2"/>
      <c r="BK16" s="2"/>
      <c r="BL16" s="2"/>
      <c r="BM16" s="2"/>
      <c r="BN16" s="2"/>
      <c r="BO16" s="2"/>
      <c r="BP16" s="2"/>
    </row>
    <row r="17" spans="1:68" ht="17.25" customHeight="1" x14ac:dyDescent="0.2">
      <c r="A17" s="89"/>
      <c r="B17" s="1371"/>
      <c r="C17" s="1457"/>
      <c r="D17" s="1378"/>
      <c r="E17" s="1378"/>
      <c r="F17" s="1380"/>
      <c r="G17" s="1382"/>
      <c r="H17" s="1416"/>
      <c r="I17" s="1416"/>
      <c r="J17" s="576"/>
      <c r="K17" s="563" t="str">
        <f>IF(J17="","",IF(J17&gt;=J16,"据置は償還の内数で!!",IF(OR(H15&lt;1,H15&gt;2,I15&lt;1,I15&gt;2),"〃",IF(H15=1,ROUNDDOWN((K15/(J16-J17)),-3),"〃"))))</f>
        <v/>
      </c>
      <c r="L17" s="1386"/>
      <c r="M17" s="564">
        <f>TRUNC(IF($H$15=1,M15*$L$15,IF(AND($H$15=2,$I$15=1,$J$15+$J$17&lt;M5,$J$15+$J$16&gt;=M5),ABS(IPMT($L$15,M5-$J$15-$J$17,$J$16-$J$17,$K$15)),IF(AND($H$15=2,$I$15=2,$J$15+$J$17&lt;=M5,$J$15+$J$16&gt;M5),ABS(IPMT($L$15,M5-$J$15-$J$17+1,$J$16-$J$17,$K$15)),IF(AND($H$15=2,$I$15=1,$J$15&lt;M5,$J$15+$J$17&gt;=M5),ABS(IPMT($L$15,1,$J$16-$J$17,$K$15)),IF(AND($H$15=2,$I$15=2,$J$15&lt;=M5,$J$15+$J$17&gt;M5),ABS(IPMT($L$15,1,$J$16-$J$17,$K$15)),0))))))</f>
        <v>0</v>
      </c>
      <c r="N17" s="565">
        <f t="shared" ref="N17:AF17" si="13">TRUNC(IF($H$15=1,N15*$L$15,IF(AND($H$15=2,$I$15=1,$J$15+$J$17&lt;N5,$J$15+$J$16&gt;=N5),ABS(IPMT($L$15,N5-$J$15-$J$17,$J$16-$J$17,$K$15)),IF(AND($H$15=2,$I$15=2,$J$15+$J$17&lt;=N5,$J$15+$J$16&gt;N5),ABS(IPMT($L$15,N5-$J$15-$J$17+1,$J$16-$J$17,$K$15)),IF(AND($H$15=2,$I$15=1,$J$15&lt;N5,$J$15+$J$17&gt;=N5),ABS(IPMT($L$15,1,$J$16-$J$17,$K$15)),IF(AND($H$15=2,$I$15=2,$J$15&lt;=N5,$J$15+$J$17&gt;N5),ABS(IPMT($L$15,1,$J$16-$J$17,$K$15)),0))))))</f>
        <v>0</v>
      </c>
      <c r="O17" s="565">
        <f t="shared" si="13"/>
        <v>0</v>
      </c>
      <c r="P17" s="565">
        <f t="shared" si="13"/>
        <v>0</v>
      </c>
      <c r="Q17" s="565">
        <f t="shared" si="13"/>
        <v>0</v>
      </c>
      <c r="R17" s="565">
        <f t="shared" si="13"/>
        <v>0</v>
      </c>
      <c r="S17" s="565">
        <f t="shared" si="13"/>
        <v>0</v>
      </c>
      <c r="T17" s="565">
        <f t="shared" si="13"/>
        <v>0</v>
      </c>
      <c r="U17" s="565">
        <f t="shared" si="13"/>
        <v>0</v>
      </c>
      <c r="V17" s="566">
        <f t="shared" si="13"/>
        <v>0</v>
      </c>
      <c r="W17" s="567">
        <f t="shared" si="13"/>
        <v>0</v>
      </c>
      <c r="X17" s="565">
        <f t="shared" si="13"/>
        <v>0</v>
      </c>
      <c r="Y17" s="565">
        <f t="shared" si="13"/>
        <v>0</v>
      </c>
      <c r="Z17" s="565">
        <f t="shared" si="13"/>
        <v>0</v>
      </c>
      <c r="AA17" s="565">
        <f t="shared" si="13"/>
        <v>0</v>
      </c>
      <c r="AB17" s="565">
        <f t="shared" si="13"/>
        <v>0</v>
      </c>
      <c r="AC17" s="565">
        <f t="shared" si="13"/>
        <v>0</v>
      </c>
      <c r="AD17" s="565">
        <f t="shared" si="13"/>
        <v>0</v>
      </c>
      <c r="AE17" s="565">
        <f t="shared" si="13"/>
        <v>0</v>
      </c>
      <c r="AF17" s="676">
        <f t="shared" si="13"/>
        <v>0</v>
      </c>
      <c r="AG17" s="559">
        <f>SUM(M17:AF17)</f>
        <v>0</v>
      </c>
      <c r="AH17" s="553"/>
      <c r="AI17" s="553"/>
      <c r="AJ17" s="2"/>
      <c r="AK17" s="578"/>
      <c r="AL17" s="578"/>
      <c r="AM17" s="578"/>
      <c r="AN17" s="578"/>
      <c r="AO17" s="578"/>
      <c r="AP17" s="578"/>
      <c r="AQ17" s="578"/>
      <c r="AR17" s="578"/>
      <c r="AS17" s="578"/>
      <c r="AT17" s="578"/>
      <c r="AU17" s="578"/>
      <c r="AV17" s="578"/>
      <c r="AW17" s="578"/>
      <c r="AX17" s="578"/>
      <c r="AY17" s="578"/>
      <c r="AZ17" s="578"/>
      <c r="BA17" s="578"/>
      <c r="BB17" s="578"/>
      <c r="BC17" s="2"/>
      <c r="BD17" s="2"/>
      <c r="BE17" s="2"/>
      <c r="BF17" s="2"/>
      <c r="BG17" s="2"/>
      <c r="BH17" s="2"/>
      <c r="BI17" s="2"/>
      <c r="BJ17" s="2"/>
      <c r="BK17" s="2"/>
      <c r="BL17" s="2"/>
      <c r="BM17" s="2"/>
      <c r="BN17" s="2"/>
      <c r="BO17" s="2"/>
      <c r="BP17" s="2"/>
    </row>
    <row r="18" spans="1:68" ht="17.25" customHeight="1" x14ac:dyDescent="0.2">
      <c r="A18" s="89"/>
      <c r="B18" s="1371"/>
      <c r="C18" s="1458"/>
      <c r="D18" s="1423"/>
      <c r="E18" s="1423"/>
      <c r="F18" s="1425"/>
      <c r="G18" s="1427"/>
      <c r="H18" s="1383"/>
      <c r="I18" s="1383"/>
      <c r="J18" s="532"/>
      <c r="K18" s="568"/>
      <c r="L18" s="1386"/>
      <c r="M18" s="677">
        <f>IF(OR($H$18=2,M5&lt;$J$18),0,IF(AND($H$18=1,$I$18=1,M5=$J$18),0,IF(AND($H$18=1,$I$18=2,M5=$J$18),$K$18,IF(OR(AND($H$18=1,$I$18=1,M5&gt;$J$18,M5&lt;=($J$18+$J$20+1)),AND($H$18=1,$I$18=2,M5&gt;$J$18,M5&lt;=($J$18+$J$20))),$K$18,IF(OR(AND($H$18=1,$I$18=1,M5=($J$18+$J$20+2)),AND($H$18=1,$I$18=2,M5=($J$18+$J$20+1))),$K$18-$K$19,IF(AND($H$18=1,$I$18=1,M5&gt;($J$18+$J$20+2),M5&lt;=($J$18+$J$19+1)),$K$18-$K$19-$K$20*(M5-$J$18-$J$20-2),IF(AND($H$18=1,$I$18=2,M5&gt;($J$18+$J$20+1),M5&lt;=($J$18+$J$19)),$K$18-$K$19-$K$20*(M5-$J$18-$J$20-1),0)))))))</f>
        <v>0</v>
      </c>
      <c r="N18" s="678">
        <f t="shared" ref="N18:AF18" si="14">IF(OR($H$18=2,N5&lt;$J$18),0,IF(AND($H$18=1,$I$18=1,N5=$J$18),0,IF(AND($H$18=1,$I$18=2,N5=$J$18),$K$18,IF(OR(AND($H$18=1,$I$18=1,N5&gt;$J$18,N5&lt;=($J$18+$J$20+1)),AND($H$18=1,$I$18=2,N5&gt;$J$18,N5&lt;=($J$18+$J$20))),$K$18,IF(OR(AND($H$18=1,$I$18=1,N5=($J$18+$J$20+2)),AND($H$18=1,$I$18=2,N5=($J$18+$J$20+1))),$K$18-$K$19,IF(AND($H$18=1,$I$18=1,N5&gt;($J$18+$J$20+2),N5&lt;=($J$18+$J$19+1)),$K$18-$K$19-$K$20*(N5-$J$18-$J$20-2),IF(AND($H$18=1,$I$18=2,N5&gt;($J$18+$J$20+1),N5&lt;=($J$18+$J$19)),$K$18-$K$19-$K$20*(N5-$J$18-$J$20-1),0)))))))</f>
        <v>0</v>
      </c>
      <c r="O18" s="678">
        <f t="shared" si="14"/>
        <v>0</v>
      </c>
      <c r="P18" s="678">
        <f t="shared" si="14"/>
        <v>0</v>
      </c>
      <c r="Q18" s="678">
        <f t="shared" si="14"/>
        <v>0</v>
      </c>
      <c r="R18" s="678">
        <f t="shared" si="14"/>
        <v>0</v>
      </c>
      <c r="S18" s="678">
        <f t="shared" si="14"/>
        <v>0</v>
      </c>
      <c r="T18" s="678">
        <f t="shared" si="14"/>
        <v>0</v>
      </c>
      <c r="U18" s="678">
        <f t="shared" si="14"/>
        <v>0</v>
      </c>
      <c r="V18" s="679">
        <f t="shared" si="14"/>
        <v>0</v>
      </c>
      <c r="W18" s="680">
        <f t="shared" si="14"/>
        <v>0</v>
      </c>
      <c r="X18" s="678">
        <f t="shared" si="14"/>
        <v>0</v>
      </c>
      <c r="Y18" s="678">
        <f t="shared" si="14"/>
        <v>0</v>
      </c>
      <c r="Z18" s="678">
        <f t="shared" si="14"/>
        <v>0</v>
      </c>
      <c r="AA18" s="678">
        <f t="shared" si="14"/>
        <v>0</v>
      </c>
      <c r="AB18" s="678">
        <f t="shared" si="14"/>
        <v>0</v>
      </c>
      <c r="AC18" s="678">
        <f t="shared" si="14"/>
        <v>0</v>
      </c>
      <c r="AD18" s="678">
        <f t="shared" si="14"/>
        <v>0</v>
      </c>
      <c r="AE18" s="678">
        <f t="shared" si="14"/>
        <v>0</v>
      </c>
      <c r="AF18" s="681">
        <f t="shared" si="14"/>
        <v>0</v>
      </c>
      <c r="AG18" s="559"/>
      <c r="AH18" s="553"/>
      <c r="AI18" s="553"/>
      <c r="AJ18" s="2"/>
      <c r="AK18" s="579"/>
      <c r="AL18" s="579"/>
      <c r="AM18" s="579"/>
      <c r="AN18" s="579"/>
      <c r="AO18" s="579"/>
      <c r="AP18" s="579"/>
      <c r="AQ18" s="579"/>
      <c r="AR18" s="579"/>
      <c r="AS18" s="579"/>
      <c r="AT18" s="579"/>
      <c r="AU18" s="579"/>
      <c r="AV18" s="579"/>
      <c r="AW18" s="579"/>
      <c r="AX18" s="579"/>
      <c r="AY18" s="579"/>
      <c r="AZ18" s="579"/>
      <c r="BA18" s="579"/>
      <c r="BB18" s="2"/>
      <c r="BC18" s="2"/>
      <c r="BD18" s="2"/>
      <c r="BE18" s="2"/>
      <c r="BF18" s="2"/>
      <c r="BG18" s="2"/>
      <c r="BH18" s="2"/>
      <c r="BI18" s="2"/>
      <c r="BJ18" s="2"/>
      <c r="BK18" s="2"/>
      <c r="BL18" s="2"/>
      <c r="BM18" s="2"/>
      <c r="BN18" s="2"/>
      <c r="BO18" s="2"/>
      <c r="BP18" s="2"/>
    </row>
    <row r="19" spans="1:68" ht="17.25" customHeight="1" x14ac:dyDescent="0.2">
      <c r="A19" s="89"/>
      <c r="B19" s="1371"/>
      <c r="C19" s="1458"/>
      <c r="D19" s="1378"/>
      <c r="E19" s="1378"/>
      <c r="F19" s="1380"/>
      <c r="G19" s="1382"/>
      <c r="H19" s="1384"/>
      <c r="I19" s="1384"/>
      <c r="J19" s="554"/>
      <c r="K19" s="555" t="str">
        <f>IF(J19="","",IF(OR(H18&lt;1,H18&gt;2),"支払ｴﾗ-(1or2)",IF(OR(I18&lt;1,I18&gt;2),"償還ｴﾗ-(1or2)",IF(H18=1,K18-(J19-J20-1)*K20,"元利均等年賦払"))))</f>
        <v/>
      </c>
      <c r="L19" s="1386"/>
      <c r="M19" s="661">
        <f>IF(OR((M5&lt;$J$18+$J$20),AND($H$18=1,$I$18=1,M5=$J$18+$J$20),AND($H$18=2,$I$18=1,M5=$J$18+$J$20)),0,IF(OR(AND($H$18=1,$I$18=2,M5=$J$18+$J$20),AND($H$18=1,$I$18=1,M5=$J$18+$J$20+1)),$K$19,IF(OR(AND($H$18=2,$I$18=2,M5=$J$18+$J$20),AND($H$18=2,$I$18=1,M5=$J$18+$J$20+1)),ABS(PPMT($L$18,1,$J$19-$J$20,$K$18)),IF(OR(AND($H$18=1,$I$18=2,M5&lt;$J$18+$J$19,M5&gt;$J$18+$J$20),AND($H$18=1,$I$18=1,M5&lt;=$J$18+$J$19,M5&gt;$J$18+$J$20+1)),$K$20,IF(AND($H$18=2,$I$18=2,M5&lt;$J$18+$J$19,M5&gt;$J$18+$J$20),ABS(PPMT($L$18,M5-$J$18-$J$20+1,$J$19-$J$20,$K$18)),IF(AND($H$18=2,$I$18=1,M5&lt;=$J$18+$J$19,M5&gt;$J$18+$J$20+1),ABS(PPMT($L$18,M5-$J$18-$J$20,$J$19-$J$20,$K$18)),0))))))</f>
        <v>0</v>
      </c>
      <c r="N19" s="662">
        <f t="shared" ref="N19:AF19" si="15">IF(OR((N5&lt;$J$18+$J$20),AND($H$18=1,$I$18=1,N5=$J$18+$J$20),AND($H$18=2,$I$18=1,N5=$J$18+$J$20)),0,IF(OR(AND($H$18=1,$I$18=2,N5=$J$18+$J$20),AND($H$18=1,$I$18=1,N5=$J$18+$J$20+1)),$K$19,IF(OR(AND($H$18=2,$I$18=2,N5=$J$18+$J$20),AND($H$18=2,$I$18=1,N5=$J$18+$J$20+1)),ABS(PPMT($L$18,1,$J$19-$J$20,$K$18)),IF(OR(AND($H$18=1,$I$18=2,N5&lt;$J$18+$J$19,N5&gt;$J$18+$J$20),AND($H$18=1,$I$18=1,N5&lt;=$J$18+$J$19,N5&gt;$J$18+$J$20+1)),$K$20,IF(AND($H$18=2,$I$18=2,N5&lt;$J$18+$J$19,N5&gt;$J$18+$J$20),ABS(PPMT($L$18,N5-$J$18-$J$20+1,$J$19-$J$20,$K$18)),IF(AND($H$18=2,$I$18=1,N5&lt;=$J$18+$J$19,N5&gt;$J$18+$J$20+1),ABS(PPMT($L$18,N5-$J$18-$J$20,$J$19-$J$20,$K$18)),0))))))</f>
        <v>0</v>
      </c>
      <c r="O19" s="662">
        <f t="shared" si="15"/>
        <v>0</v>
      </c>
      <c r="P19" s="662">
        <f t="shared" si="15"/>
        <v>0</v>
      </c>
      <c r="Q19" s="662">
        <f t="shared" si="15"/>
        <v>0</v>
      </c>
      <c r="R19" s="662">
        <f t="shared" si="15"/>
        <v>0</v>
      </c>
      <c r="S19" s="662">
        <f t="shared" si="15"/>
        <v>0</v>
      </c>
      <c r="T19" s="662">
        <f t="shared" si="15"/>
        <v>0</v>
      </c>
      <c r="U19" s="662">
        <f t="shared" si="15"/>
        <v>0</v>
      </c>
      <c r="V19" s="663">
        <f t="shared" si="15"/>
        <v>0</v>
      </c>
      <c r="W19" s="664">
        <f t="shared" si="15"/>
        <v>0</v>
      </c>
      <c r="X19" s="662">
        <f t="shared" si="15"/>
        <v>0</v>
      </c>
      <c r="Y19" s="662">
        <f t="shared" si="15"/>
        <v>0</v>
      </c>
      <c r="Z19" s="662">
        <f t="shared" si="15"/>
        <v>0</v>
      </c>
      <c r="AA19" s="662">
        <f t="shared" si="15"/>
        <v>0</v>
      </c>
      <c r="AB19" s="662">
        <f t="shared" si="15"/>
        <v>0</v>
      </c>
      <c r="AC19" s="662">
        <f t="shared" si="15"/>
        <v>0</v>
      </c>
      <c r="AD19" s="662">
        <f t="shared" si="15"/>
        <v>0</v>
      </c>
      <c r="AE19" s="662">
        <f t="shared" si="15"/>
        <v>0</v>
      </c>
      <c r="AF19" s="665">
        <f t="shared" si="15"/>
        <v>0</v>
      </c>
      <c r="AG19" s="559">
        <f>SUM(M19:AF19)</f>
        <v>0</v>
      </c>
      <c r="AH19" s="560"/>
      <c r="AI19" s="560"/>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row>
    <row r="20" spans="1:68" ht="17.25" customHeight="1" thickBot="1" x14ac:dyDescent="0.25">
      <c r="A20" s="89"/>
      <c r="B20" s="1371"/>
      <c r="C20" s="1459"/>
      <c r="D20" s="1424"/>
      <c r="E20" s="1424"/>
      <c r="F20" s="1426"/>
      <c r="G20" s="1428"/>
      <c r="H20" s="1385"/>
      <c r="I20" s="1385"/>
      <c r="J20" s="682"/>
      <c r="K20" s="563" t="str">
        <f>IF(J20="","",IF(J20&gt;=J19,"据置は償還の内数で!!",IF(OR(H18&lt;1,H18&gt;2,I18&lt;1,I18&gt;2),"〃",IF(H18=1,ROUNDDOWN((K18/(J19-J20)),-3),"〃"))))</f>
        <v/>
      </c>
      <c r="L20" s="1387"/>
      <c r="M20" s="581">
        <f>TRUNC(IF($H$18=1,M18*$L$18,IF(AND($H$18=2,$I$18=1,$J$18+$J$20&lt;M5,$J$18+$J$19&gt;=M5),ABS(IPMT($L$18,M5-$J$18-$J$20,$J$19-$J$20,$K$18)),IF(AND($H$18=2,$I$18=2,$J$18+$J$20&lt;=M5,$J$18+$J$19&gt;M5),ABS(IPMT($L$18,M5-$J$18-$J$20+1,$J$19-$J$20,$K$18)),IF(AND($H$18=2,$I$18=1,$J$18&lt;M5,$J$18+$J$20&gt;=M5),ABS(IPMT($L$18,1,$J$19-$J$20,$K$18)),IF(AND($H$18=2,$I$18=2,$J$18&lt;=M5,$J$18+$J$20&gt;M5),ABS(IPMT($L$18,1,$J$19-$J$20,$K$18)),0))))))</f>
        <v>0</v>
      </c>
      <c r="N20" s="582">
        <f t="shared" ref="N20:AF20" si="16">TRUNC(IF($H$18=1,N18*$L$18,IF(AND($H$18=2,$I$18=1,$J$18+$J$20&lt;N5,$J$18+$J$19&gt;=N5),ABS(IPMT($L$18,N5-$J$18-$J$20,$J$19-$J$20,$K$18)),IF(AND($H$18=2,$I$18=2,$J$18+$J$20&lt;=N5,$J$18+$J$19&gt;N5),ABS(IPMT($L$18,N5-$J$18-$J$20+1,$J$19-$J$20,$K$18)),IF(AND($H$18=2,$I$18=1,$J$18&lt;N5,$J$18+$J$20&gt;=N5),ABS(IPMT($L$18,1,$J$19-$J$20,$K$18)),IF(AND($H$18=2,$I$18=2,$J$18&lt;=N5,$J$18+$J$20&gt;N5),ABS(IPMT($L$18,1,$J$19-$J$20,$K$18)),0))))))</f>
        <v>0</v>
      </c>
      <c r="O20" s="582">
        <f t="shared" si="16"/>
        <v>0</v>
      </c>
      <c r="P20" s="582">
        <f t="shared" si="16"/>
        <v>0</v>
      </c>
      <c r="Q20" s="582">
        <f t="shared" si="16"/>
        <v>0</v>
      </c>
      <c r="R20" s="582">
        <f t="shared" si="16"/>
        <v>0</v>
      </c>
      <c r="S20" s="582">
        <f t="shared" si="16"/>
        <v>0</v>
      </c>
      <c r="T20" s="582">
        <f t="shared" si="16"/>
        <v>0</v>
      </c>
      <c r="U20" s="582">
        <f t="shared" si="16"/>
        <v>0</v>
      </c>
      <c r="V20" s="583">
        <f t="shared" si="16"/>
        <v>0</v>
      </c>
      <c r="W20" s="584">
        <f t="shared" si="16"/>
        <v>0</v>
      </c>
      <c r="X20" s="582">
        <f t="shared" si="16"/>
        <v>0</v>
      </c>
      <c r="Y20" s="582">
        <f t="shared" si="16"/>
        <v>0</v>
      </c>
      <c r="Z20" s="582">
        <f t="shared" si="16"/>
        <v>0</v>
      </c>
      <c r="AA20" s="582">
        <f t="shared" si="16"/>
        <v>0</v>
      </c>
      <c r="AB20" s="582">
        <f t="shared" si="16"/>
        <v>0</v>
      </c>
      <c r="AC20" s="582">
        <f t="shared" si="16"/>
        <v>0</v>
      </c>
      <c r="AD20" s="582">
        <f t="shared" si="16"/>
        <v>0</v>
      </c>
      <c r="AE20" s="582">
        <f t="shared" si="16"/>
        <v>0</v>
      </c>
      <c r="AF20" s="683">
        <f t="shared" si="16"/>
        <v>0</v>
      </c>
      <c r="AG20" s="559">
        <f>SUM(M20:AF20)</f>
        <v>0</v>
      </c>
      <c r="AH20" s="553"/>
      <c r="AI20" s="553"/>
      <c r="AJ20" s="2"/>
      <c r="AK20" s="585"/>
      <c r="AL20" s="579"/>
      <c r="AM20" s="579"/>
      <c r="AN20" s="579"/>
      <c r="AO20" s="579"/>
      <c r="AP20" s="579"/>
      <c r="AQ20" s="579"/>
      <c r="AR20" s="579"/>
      <c r="AS20" s="579"/>
      <c r="AT20" s="579"/>
      <c r="AU20" s="579"/>
      <c r="AV20" s="579"/>
      <c r="AW20" s="579"/>
      <c r="AX20" s="579"/>
      <c r="AY20" s="579"/>
      <c r="AZ20" s="579"/>
      <c r="BA20" s="579"/>
      <c r="BB20" s="561"/>
      <c r="BC20" s="2"/>
      <c r="BD20" s="2"/>
      <c r="BE20" s="2"/>
      <c r="BF20" s="2"/>
      <c r="BG20" s="2"/>
      <c r="BH20" s="2"/>
      <c r="BI20" s="2"/>
      <c r="BJ20" s="2"/>
      <c r="BK20" s="2"/>
      <c r="BL20" s="2"/>
      <c r="BM20" s="2"/>
      <c r="BN20" s="2"/>
      <c r="BO20" s="2"/>
      <c r="BP20" s="2"/>
    </row>
    <row r="21" spans="1:68" ht="17.25" customHeight="1" thickTop="1" x14ac:dyDescent="0.2">
      <c r="A21" s="89"/>
      <c r="B21" s="1371"/>
      <c r="C21" s="1407" t="s">
        <v>382</v>
      </c>
      <c r="D21" s="1410"/>
      <c r="E21" s="1411"/>
      <c r="F21" s="1414"/>
      <c r="G21" s="1411"/>
      <c r="H21" s="1384"/>
      <c r="I21" s="1384"/>
      <c r="J21" s="743"/>
      <c r="K21" s="744"/>
      <c r="L21" s="1455"/>
      <c r="M21" s="677">
        <f>IF(OR($H$21=2,M5&lt;$J$21),0,IF(AND($H$21=1,$I$21=1,M5=$J$21),0,IF(AND($H$21=1,$I$21=2,M5=$J$21),$K$21,IF(OR(AND($H$21=1,$I$21=1,M5&gt;$J$21,M5&lt;=($J$21+$J$23+1)),AND($H$21=1,$I$21=2,M5&gt;$J$21,M5&lt;=($J$21+$J$23))),$K$21,IF(OR(AND($H$21=1,$I$21=1,M5=($J$21+$J$23+2)),AND($H$21=1,$I$21=2,M5=($J$21+$J$23+1))),$K$21-$K$22,IF(AND($H$21=1,$I$21=1,M5&gt;($J$21+$J$23+2),M5&lt;=($J$21+$J$22+1)),$K$21-$K$22-$K$23*(M5-$J$21-$J$23-2),IF(AND($H$21=1,$I$21=2,M5&gt;($J$21+$J$23+1),M5&lt;=($J$21+$J$22)),$K$21-$K$22-$K$23*(M5-$J$21-$J$23-1),0)))))))</f>
        <v>0</v>
      </c>
      <c r="N21" s="678">
        <f t="shared" ref="N21:AF21" si="17">IF(OR($H$21=2,N5&lt;$J$21),0,IF(AND($H$21=1,$I$21=1,N5=$J$21),0,IF(AND($H$21=1,$I$21=2,N5=$J$21),$K$21,IF(OR(AND($H$21=1,$I$21=1,N5&gt;$J$21,N5&lt;=($J$21+$J$23+1)),AND($H$21=1,$I$21=2,N5&gt;$J$21,N5&lt;=($J$21+$J$23))),$K$21,IF(OR(AND($H$21=1,$I$21=1,N5=($J$21+$J$23+2)),AND($H$21=1,$I$21=2,N5=($J$21+$J$23+1))),$K$21-$K$22,IF(AND($H$21=1,$I$21=1,N5&gt;($J$21+$J$23+2),N5&lt;=($J$21+$J$22+1)),$K$21-$K$22-$K$23*(N5-$J$21-$J$23-2),IF(AND($H$21=1,$I$21=2,N5&gt;($J$21+$J$23+1),N5&lt;=($J$21+$J$22)),$K$21-$K$22-$K$23*(N5-$J$21-$J$23-1),0)))))))</f>
        <v>0</v>
      </c>
      <c r="O21" s="678">
        <f t="shared" si="17"/>
        <v>0</v>
      </c>
      <c r="P21" s="678">
        <f t="shared" si="17"/>
        <v>0</v>
      </c>
      <c r="Q21" s="678">
        <f t="shared" si="17"/>
        <v>0</v>
      </c>
      <c r="R21" s="678">
        <f t="shared" si="17"/>
        <v>0</v>
      </c>
      <c r="S21" s="678">
        <f t="shared" si="17"/>
        <v>0</v>
      </c>
      <c r="T21" s="678">
        <f t="shared" si="17"/>
        <v>0</v>
      </c>
      <c r="U21" s="678">
        <f t="shared" si="17"/>
        <v>0</v>
      </c>
      <c r="V21" s="679">
        <f t="shared" si="17"/>
        <v>0</v>
      </c>
      <c r="W21" s="680">
        <f t="shared" si="17"/>
        <v>0</v>
      </c>
      <c r="X21" s="678">
        <f t="shared" si="17"/>
        <v>0</v>
      </c>
      <c r="Y21" s="678">
        <f t="shared" si="17"/>
        <v>0</v>
      </c>
      <c r="Z21" s="678">
        <f t="shared" si="17"/>
        <v>0</v>
      </c>
      <c r="AA21" s="678">
        <f t="shared" si="17"/>
        <v>0</v>
      </c>
      <c r="AB21" s="678">
        <f t="shared" si="17"/>
        <v>0</v>
      </c>
      <c r="AC21" s="678">
        <f t="shared" si="17"/>
        <v>0</v>
      </c>
      <c r="AD21" s="678">
        <f t="shared" si="17"/>
        <v>0</v>
      </c>
      <c r="AE21" s="678">
        <f t="shared" si="17"/>
        <v>0</v>
      </c>
      <c r="AF21" s="681">
        <f t="shared" si="17"/>
        <v>0</v>
      </c>
      <c r="AG21" s="559"/>
      <c r="AH21" s="553"/>
      <c r="AI21" s="553"/>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row>
    <row r="22" spans="1:68" ht="17.25" customHeight="1" x14ac:dyDescent="0.2">
      <c r="A22" s="89"/>
      <c r="B22" s="1371"/>
      <c r="C22" s="1408"/>
      <c r="D22" s="1378"/>
      <c r="E22" s="1412"/>
      <c r="F22" s="1415"/>
      <c r="G22" s="1412"/>
      <c r="H22" s="1384"/>
      <c r="I22" s="1384"/>
      <c r="J22" s="554"/>
      <c r="K22" s="555" t="str">
        <f>IF(J22="","",IF(OR(H21&lt;1,H21&gt;2),"支払ｴﾗ-(1or2)",IF(OR(I21&lt;1,I21&gt;2),"償還ｴﾗ-(1or2)",IF(H21=1,K21-(J22-J23-1)*K23,"元利均等年賦払"))))</f>
        <v/>
      </c>
      <c r="L22" s="1386"/>
      <c r="M22" s="661">
        <f>IF(OR((M5&lt;$J$21+$J$23),AND($H$21=1,$I$21=1,M5=$J$21+$J$23),AND($H$21=2,$I$21=1,M5=$J$21+$J$23)),0,IF(OR(AND($H$21=1,$I$21=2,M5=$J$21+$J$23),AND($H$21=1,$I$21=1,M5=$J$21+$J$23+1)),$K$22,IF(OR(AND($H$21=2,$I$21=2,M5=$J$21+$J$23),AND($H$21=2,$I$21=1,M5=$J$21+$J$23+1)),ABS(PPMT($L$21,1,$J$22-$J$23,$K$21)),IF(OR(AND($H$21=1,$I$21=2,M5&lt;$J$21+$J$22,M5&gt;$J$21+$J$23),AND($H$21=1,$I$21=1,M5&lt;=$J$21+$J$22,M5&gt;$J$21+$J$23+1)),$K$23,IF(AND($H$21=2,$I$21=2,M5&lt;$J$21+$J$22,M5&gt;$J$21+$J$23),ABS(PPMT($L$21,M5-$J$21-$J$23+1,$J$22-$J$23,$K$21)),IF(AND($H$21=2,$I$21=1,M5&lt;=$J$21+$J$22,M5&gt;$J$21+$J$23+1),ABS(PPMT($L$21,M5-$J$21-$J$23,$J$22-$J$23,$K$21)),0))))))</f>
        <v>0</v>
      </c>
      <c r="N22" s="662">
        <f t="shared" ref="N22:AF22" si="18">IF(OR((N5&lt;$J$21+$J$23),AND($H$21=1,$I$21=1,N5=$J$21+$J$23),AND($H$21=2,$I$21=1,N5=$J$21+$J$23)),0,IF(OR(AND($H$21=1,$I$21=2,N5=$J$21+$J$23),AND($H$21=1,$I$21=1,N5=$J$21+$J$23+1)),$K$22,IF(OR(AND($H$21=2,$I$21=2,N5=$J$21+$J$23),AND($H$21=2,$I$21=1,N5=$J$21+$J$23+1)),ABS(PPMT($L$21,1,$J$22-$J$23,$K$21)),IF(OR(AND($H$21=1,$I$21=2,N5&lt;$J$21+$J$22,N5&gt;$J$21+$J$23),AND($H$21=1,$I$21=1,N5&lt;=$J$21+$J$22,N5&gt;$J$21+$J$23+1)),$K$23,IF(AND($H$21=2,$I$21=2,N5&lt;$J$21+$J$22,N5&gt;$J$21+$J$23),ABS(PPMT($L$21,N5-$J$21-$J$23+1,$J$22-$J$23,$K$21)),IF(AND($H$21=2,$I$21=1,N5&lt;=$J$21+$J$22,N5&gt;$J$21+$J$23+1),ABS(PPMT($L$21,N5-$J$21-$J$23,$J$22-$J$23,$K$21)),0))))))</f>
        <v>0</v>
      </c>
      <c r="O22" s="662">
        <f t="shared" si="18"/>
        <v>0</v>
      </c>
      <c r="P22" s="662">
        <f t="shared" si="18"/>
        <v>0</v>
      </c>
      <c r="Q22" s="662">
        <f t="shared" si="18"/>
        <v>0</v>
      </c>
      <c r="R22" s="662">
        <f t="shared" si="18"/>
        <v>0</v>
      </c>
      <c r="S22" s="662">
        <f t="shared" si="18"/>
        <v>0</v>
      </c>
      <c r="T22" s="662">
        <f t="shared" si="18"/>
        <v>0</v>
      </c>
      <c r="U22" s="662">
        <f t="shared" si="18"/>
        <v>0</v>
      </c>
      <c r="V22" s="663">
        <f t="shared" si="18"/>
        <v>0</v>
      </c>
      <c r="W22" s="664">
        <f t="shared" si="18"/>
        <v>0</v>
      </c>
      <c r="X22" s="662">
        <f t="shared" si="18"/>
        <v>0</v>
      </c>
      <c r="Y22" s="662">
        <f t="shared" si="18"/>
        <v>0</v>
      </c>
      <c r="Z22" s="662">
        <f t="shared" si="18"/>
        <v>0</v>
      </c>
      <c r="AA22" s="662">
        <f t="shared" si="18"/>
        <v>0</v>
      </c>
      <c r="AB22" s="662">
        <f t="shared" si="18"/>
        <v>0</v>
      </c>
      <c r="AC22" s="662">
        <f t="shared" si="18"/>
        <v>0</v>
      </c>
      <c r="AD22" s="662">
        <f t="shared" si="18"/>
        <v>0</v>
      </c>
      <c r="AE22" s="662">
        <f t="shared" si="18"/>
        <v>0</v>
      </c>
      <c r="AF22" s="665">
        <f t="shared" si="18"/>
        <v>0</v>
      </c>
      <c r="AG22" s="559">
        <f>SUM(M22:AF22)</f>
        <v>0</v>
      </c>
      <c r="AH22" s="560"/>
      <c r="AI22" s="560"/>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row>
    <row r="23" spans="1:68" ht="17.25" customHeight="1" x14ac:dyDescent="0.2">
      <c r="A23" s="89"/>
      <c r="B23" s="1371"/>
      <c r="C23" s="1408"/>
      <c r="D23" s="1378"/>
      <c r="E23" s="1413"/>
      <c r="F23" s="1415"/>
      <c r="G23" s="1413"/>
      <c r="H23" s="1416"/>
      <c r="I23" s="1416"/>
      <c r="J23" s="562"/>
      <c r="K23" s="708" t="str">
        <f>IF(J23="","",IF(J23&gt;=J22,"据置は償還の内数で!!",IF(OR(H21&lt;1,H21&gt;2,I21&lt;1,I21&gt;2),"〃",IF(H21=1,ROUNDDOWN((K21/(J22-J23)),-3),"〃"))))</f>
        <v/>
      </c>
      <c r="L23" s="1386"/>
      <c r="M23" s="666">
        <f>TRUNC(IF($H$21=1,M21*$L$21,IF(AND($H$21=2,$I$21=1,$J$21+$J$23&lt;M5,$J$21+$J$22&gt;=M5),ABS(IPMT($L$21,M5-$J$21-$J$23,$J$22-$J$23,$K$21)),IF(AND($H$21=2,$I$21=2,$J$21+$J$23&lt;=M5,$J$21+$J$22&gt;M5),ABS(IPMT($L$21,M5-$J$21-$J$23+1,$J$22-$J$23,$K$21)),IF(AND($H$21=2,$I$21=1,$J$21&lt;M5,$J$21+$J$23&gt;=M5),ABS(IPMT($L$21,1,$J$22-$J$23,$K$21)),IF(AND($H$21=2,$I$21=2,$J$21&lt;=M5,$J$21+$J$23&gt;M5),ABS(IPMT($L$21,1,$J$22-$J$23,$K$21)),0))))))</f>
        <v>0</v>
      </c>
      <c r="N23" s="667">
        <f t="shared" ref="N23:AF23" si="19">TRUNC(IF($H$21=1,N21*$L$21,IF(AND($H$21=2,$I$21=1,$J$21+$J$23&lt;N5,$J$21+$J$22&gt;=N5),ABS(IPMT($L$21,N5-$J$21-$J$23,$J$22-$J$23,$K$21)),IF(AND($H$21=2,$I$21=2,$J$21+$J$23&lt;=N5,$J$21+$J$22&gt;N5),ABS(IPMT($L$21,N5-$J$21-$J$23+1,$J$22-$J$23,$K$21)),IF(AND($H$21=2,$I$21=1,$J$21&lt;N5,$J$21+$J$23&gt;=N5),ABS(IPMT($L$21,1,$J$22-$J$23,$K$21)),IF(AND($H$21=2,$I$21=2,$J$21&lt;=N5,$J$21+$J$23&gt;N5),ABS(IPMT($L$21,1,$J$22-$J$23,$K$21)),0))))))</f>
        <v>0</v>
      </c>
      <c r="O23" s="667">
        <f t="shared" si="19"/>
        <v>0</v>
      </c>
      <c r="P23" s="667">
        <f t="shared" si="19"/>
        <v>0</v>
      </c>
      <c r="Q23" s="667">
        <f t="shared" si="19"/>
        <v>0</v>
      </c>
      <c r="R23" s="667">
        <f t="shared" si="19"/>
        <v>0</v>
      </c>
      <c r="S23" s="667">
        <f t="shared" si="19"/>
        <v>0</v>
      </c>
      <c r="T23" s="667">
        <f t="shared" si="19"/>
        <v>0</v>
      </c>
      <c r="U23" s="667">
        <f t="shared" si="19"/>
        <v>0</v>
      </c>
      <c r="V23" s="668">
        <f t="shared" si="19"/>
        <v>0</v>
      </c>
      <c r="W23" s="669">
        <f t="shared" si="19"/>
        <v>0</v>
      </c>
      <c r="X23" s="667">
        <f t="shared" si="19"/>
        <v>0</v>
      </c>
      <c r="Y23" s="667">
        <f t="shared" si="19"/>
        <v>0</v>
      </c>
      <c r="Z23" s="667">
        <f t="shared" si="19"/>
        <v>0</v>
      </c>
      <c r="AA23" s="667">
        <f t="shared" si="19"/>
        <v>0</v>
      </c>
      <c r="AB23" s="667">
        <f t="shared" si="19"/>
        <v>0</v>
      </c>
      <c r="AC23" s="667">
        <f t="shared" si="19"/>
        <v>0</v>
      </c>
      <c r="AD23" s="667">
        <f t="shared" si="19"/>
        <v>0</v>
      </c>
      <c r="AE23" s="667">
        <f t="shared" si="19"/>
        <v>0</v>
      </c>
      <c r="AF23" s="670">
        <f t="shared" si="19"/>
        <v>0</v>
      </c>
      <c r="AG23" s="559">
        <f>SUM(M23:AF23)</f>
        <v>0</v>
      </c>
      <c r="AH23" s="553"/>
      <c r="AI23" s="553"/>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row>
    <row r="24" spans="1:68" ht="17.25" customHeight="1" x14ac:dyDescent="0.2">
      <c r="A24" s="89"/>
      <c r="B24" s="1371"/>
      <c r="C24" s="1408"/>
      <c r="D24" s="1377"/>
      <c r="E24" s="1377"/>
      <c r="F24" s="1379"/>
      <c r="G24" s="1381"/>
      <c r="H24" s="1383"/>
      <c r="I24" s="1383"/>
      <c r="J24" s="532"/>
      <c r="K24" s="586"/>
      <c r="L24" s="1417"/>
      <c r="M24" s="671">
        <f>IF(OR($H$24=2,M5&lt;$J$24),0,IF(AND($H$24=1,$I$24=1,M5=$J$24),0,IF(AND($H$24=1,$I$24=2,M5=$J$24),$K$24,IF(OR(AND($H$24=1,$I$24=1,M5&gt;$J$24,M5&lt;=($J$24+$J$26+1)),AND($H$24=1,$I$24=2,M5&gt;$J$24,M5&lt;=($J$24+$J$26))),$K$24,IF(OR(AND($H$24=1,$I$24=1,M5=($J$24+$J$26+2)),AND($H$24=1,$I$24=2,M5=($J$24+$J$26+1))),$K$24-$K$25,IF(AND($H$24=1,$I$24=1,M5&gt;($J$24+$J$26+2),M5&lt;=($J$24+$J$25+1)),$K$24-$K$25-$K$26*(M5-$J$24-$J$26-2),IF(AND($H$24=1,$I$24=2,M5&gt;($J$24+$J$26+1),M5&lt;=($J$24+$J$25)),$K$24-$K$25-$K$26*(M5-$J$24-$J$26-1),0)))))))</f>
        <v>0</v>
      </c>
      <c r="N24" s="672">
        <f t="shared" ref="N24:AF24" si="20">IF(OR($H$24=2,N5&lt;$J$24),0,IF(AND($H$24=1,$I$24=1,N5=$J$24),0,IF(AND($H$24=1,$I$24=2,N5=$J$24),$K$24,IF(OR(AND($H$24=1,$I$24=1,N5&gt;$J$24,N5&lt;=($J$24+$J$26+1)),AND($H$24=1,$I$24=2,N5&gt;$J$24,N5&lt;=($J$24+$J$26))),$K$24,IF(OR(AND($H$24=1,$I$24=1,N5=($J$24+$J$26+2)),AND($H$24=1,$I$24=2,N5=($J$24+$J$26+1))),$K$24-$K$25,IF(AND($H$24=1,$I$24=1,N5&gt;($J$24+$J$26+2),N5&lt;=($J$24+$J$25+1)),$K$24-$K$25-$K$26*(N5-$J$24-$J$26-2),IF(AND($H$24=1,$I$24=2,N5&gt;($J$24+$J$26+1),N5&lt;=($J$24+$J$25)),$K$24-$K$25-$K$26*(N5-$J$24-$J$26-1),0)))))))</f>
        <v>0</v>
      </c>
      <c r="O24" s="672">
        <f t="shared" si="20"/>
        <v>0</v>
      </c>
      <c r="P24" s="672">
        <f t="shared" si="20"/>
        <v>0</v>
      </c>
      <c r="Q24" s="672">
        <f t="shared" si="20"/>
        <v>0</v>
      </c>
      <c r="R24" s="672">
        <f t="shared" si="20"/>
        <v>0</v>
      </c>
      <c r="S24" s="672">
        <f t="shared" si="20"/>
        <v>0</v>
      </c>
      <c r="T24" s="672">
        <f t="shared" si="20"/>
        <v>0</v>
      </c>
      <c r="U24" s="672">
        <f t="shared" si="20"/>
        <v>0</v>
      </c>
      <c r="V24" s="673">
        <f t="shared" si="20"/>
        <v>0</v>
      </c>
      <c r="W24" s="674">
        <f t="shared" si="20"/>
        <v>0</v>
      </c>
      <c r="X24" s="672">
        <f t="shared" si="20"/>
        <v>0</v>
      </c>
      <c r="Y24" s="672">
        <f t="shared" si="20"/>
        <v>0</v>
      </c>
      <c r="Z24" s="672">
        <f t="shared" si="20"/>
        <v>0</v>
      </c>
      <c r="AA24" s="672">
        <f t="shared" si="20"/>
        <v>0</v>
      </c>
      <c r="AB24" s="672">
        <f t="shared" si="20"/>
        <v>0</v>
      </c>
      <c r="AC24" s="672">
        <f t="shared" si="20"/>
        <v>0</v>
      </c>
      <c r="AD24" s="672">
        <f t="shared" si="20"/>
        <v>0</v>
      </c>
      <c r="AE24" s="672">
        <f t="shared" si="20"/>
        <v>0</v>
      </c>
      <c r="AF24" s="675">
        <f t="shared" si="20"/>
        <v>0</v>
      </c>
      <c r="AG24" s="559"/>
      <c r="AH24" s="553"/>
      <c r="AI24" s="553"/>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row>
    <row r="25" spans="1:68" ht="17.25" customHeight="1" x14ac:dyDescent="0.2">
      <c r="A25" s="89"/>
      <c r="B25" s="1371"/>
      <c r="C25" s="1408"/>
      <c r="D25" s="1378"/>
      <c r="E25" s="1378"/>
      <c r="F25" s="1380"/>
      <c r="G25" s="1382"/>
      <c r="H25" s="1384"/>
      <c r="I25" s="1384"/>
      <c r="J25" s="554"/>
      <c r="K25" s="555" t="str">
        <f>IF(J25="","",IF(OR(H24&lt;1,H24&gt;2),"支払ｴﾗ-(1or2)",IF(OR(I24&lt;1,I24&gt;2),"償還ｴﾗ-(1or2)",IF(H24=1,K24-(J25-J26-1)*K26,"元利均等年賦払"))))</f>
        <v/>
      </c>
      <c r="L25" s="1386"/>
      <c r="M25" s="661">
        <f>IF(OR((M5&lt;$J$24+$J$26),AND($H$24=1,$I$24=1,M5=$J$24+$J$26),AND($H$24=2,$I$24=1,M5=$J$24+$J$26)),0,IF(OR(AND($H$24=1,$I$24=2,M5=$J$24+$J$26),AND($H$24=1,$I$24=1,M5=$J$24+$J$26+1)),$K$25,IF(OR(AND($H$24=2,$I$24=2,M5=$J$24+$J$26),AND($H$24=2,$I$24=1,M5=$J$24+$J$26+1)),ABS(PPMT($L$24,1,$J$25-$J$26,$K$24)),IF(OR(AND($H$24=1,$I$24=2,M5&lt;$J$24+$J$25,M5&gt;$J$24+$J$26),AND($H$24=1,$I$24=1,M5&lt;=$J$24+$J$25,M5&gt;$J$24+$J$26+1)),$K$26,IF(AND($H$24=2,$I$24=2,M5&lt;$J$24+$J$25,M5&gt;$J$24+$J$26),ABS(PPMT($L$24,M5-$J$24-$J$26+1,$J$25-$J$26,$K$24)),IF(AND($H$24=2,$I$24=1,M5&lt;=$J$24+$J$25,M5&gt;$J$24+$J$26+1),ABS(PPMT($L$24,M5-$J$24-$J$26,$J$25-$J$26,$K$24)),0))))))</f>
        <v>0</v>
      </c>
      <c r="N25" s="662">
        <f t="shared" ref="N25:AF25" si="21">IF(OR((N5&lt;$J$24+$J$26),AND($H$24=1,$I$24=1,N5=$J$24+$J$26),AND($H$24=2,$I$24=1,N5=$J$24+$J$26)),0,IF(OR(AND($H$24=1,$I$24=2,N5=$J$24+$J$26),AND($H$24=1,$I$24=1,N5=$J$24+$J$26+1)),$K$25,IF(OR(AND($H$24=2,$I$24=2,N5=$J$24+$J$26),AND($H$24=2,$I$24=1,N5=$J$24+$J$26+1)),ABS(PPMT($L$24,1,$J$25-$J$26,$K$24)),IF(OR(AND($H$24=1,$I$24=2,N5&lt;$J$24+$J$25,N5&gt;$J$24+$J$26),AND($H$24=1,$I$24=1,N5&lt;=$J$24+$J$25,N5&gt;$J$24+$J$26+1)),$K$26,IF(AND($H$24=2,$I$24=2,N5&lt;$J$24+$J$25,N5&gt;$J$24+$J$26),ABS(PPMT($L$24,N5-$J$24-$J$26+1,$J$25-$J$26,$K$24)),IF(AND($H$24=2,$I$24=1,N5&lt;=$J$24+$J$25,N5&gt;$J$24+$J$26+1),ABS(PPMT($L$24,N5-$J$24-$J$26,$J$25-$J$26,$K$24)),0))))))</f>
        <v>0</v>
      </c>
      <c r="O25" s="662">
        <f t="shared" si="21"/>
        <v>0</v>
      </c>
      <c r="P25" s="662">
        <f t="shared" si="21"/>
        <v>0</v>
      </c>
      <c r="Q25" s="662">
        <f t="shared" si="21"/>
        <v>0</v>
      </c>
      <c r="R25" s="662">
        <f t="shared" si="21"/>
        <v>0</v>
      </c>
      <c r="S25" s="662">
        <f t="shared" si="21"/>
        <v>0</v>
      </c>
      <c r="T25" s="662">
        <f t="shared" si="21"/>
        <v>0</v>
      </c>
      <c r="U25" s="662">
        <f t="shared" si="21"/>
        <v>0</v>
      </c>
      <c r="V25" s="663">
        <f t="shared" si="21"/>
        <v>0</v>
      </c>
      <c r="W25" s="664">
        <f t="shared" si="21"/>
        <v>0</v>
      </c>
      <c r="X25" s="662">
        <f t="shared" si="21"/>
        <v>0</v>
      </c>
      <c r="Y25" s="662">
        <f t="shared" si="21"/>
        <v>0</v>
      </c>
      <c r="Z25" s="662">
        <f t="shared" si="21"/>
        <v>0</v>
      </c>
      <c r="AA25" s="662">
        <f t="shared" si="21"/>
        <v>0</v>
      </c>
      <c r="AB25" s="662">
        <f t="shared" si="21"/>
        <v>0</v>
      </c>
      <c r="AC25" s="662">
        <f t="shared" si="21"/>
        <v>0</v>
      </c>
      <c r="AD25" s="662">
        <f t="shared" si="21"/>
        <v>0</v>
      </c>
      <c r="AE25" s="662">
        <f t="shared" si="21"/>
        <v>0</v>
      </c>
      <c r="AF25" s="665">
        <f t="shared" si="21"/>
        <v>0</v>
      </c>
      <c r="AG25" s="559">
        <f>SUM(M25:AF25)</f>
        <v>0</v>
      </c>
      <c r="AH25" s="560"/>
      <c r="AI25" s="560"/>
      <c r="AJ25" s="587"/>
      <c r="AK25" s="574"/>
      <c r="AL25" s="574"/>
      <c r="AM25" s="574"/>
      <c r="AN25" s="574"/>
      <c r="AO25" s="574"/>
      <c r="AP25" s="574"/>
      <c r="AQ25" s="574"/>
      <c r="AR25" s="574"/>
      <c r="AS25" s="574"/>
      <c r="AT25" s="574"/>
      <c r="AU25" s="574"/>
      <c r="AV25" s="574"/>
      <c r="AW25" s="574"/>
      <c r="AX25" s="574"/>
      <c r="AY25" s="574"/>
      <c r="AZ25" s="574"/>
      <c r="BA25" s="574"/>
      <c r="BB25" s="575"/>
      <c r="BC25" s="2"/>
      <c r="BD25" s="2"/>
      <c r="BE25" s="2"/>
      <c r="BF25" s="2"/>
      <c r="BG25" s="2"/>
      <c r="BH25" s="2"/>
      <c r="BI25" s="2"/>
      <c r="BJ25" s="2"/>
      <c r="BK25" s="2"/>
      <c r="BL25" s="2"/>
      <c r="BM25" s="2"/>
      <c r="BN25" s="2"/>
      <c r="BO25" s="2"/>
      <c r="BP25" s="2"/>
    </row>
    <row r="26" spans="1:68" ht="17.25" customHeight="1" x14ac:dyDescent="0.2">
      <c r="A26" s="89"/>
      <c r="B26" s="1371"/>
      <c r="C26" s="1408"/>
      <c r="D26" s="1378"/>
      <c r="E26" s="1378"/>
      <c r="F26" s="1380"/>
      <c r="G26" s="1382"/>
      <c r="H26" s="1416"/>
      <c r="I26" s="1416"/>
      <c r="J26" s="576"/>
      <c r="K26" s="563" t="str">
        <f>IF(J26="","",IF(J26&gt;=J25,"据置は償還の内数で!!",IF(OR(H24&lt;1,H24&gt;2,I24&lt;1,I24&gt;2),"〃",IF(H24=1,ROUNDDOWN((K24/(J25-J26)),-3),"〃"))))</f>
        <v/>
      </c>
      <c r="L26" s="1386"/>
      <c r="M26" s="564">
        <f>TRUNC(IF($H$24=1,M24*$L$24,IF(AND($H$24=2,$I$24=1,$J$24+$J$26&lt;M5,$J$24+$J$25&gt;=M5),ABS(IPMT($L$24,M5-$J$24-$J$26,$J$25-$J$26,$K$24)),IF(AND($H$24=2,$I$24=2,$J$24+$J$26&lt;=M5,$J$24+$J$25&gt;M5),ABS(IPMT($L$24,M5-$J$24-$J$26+1,$J$25-$J$26,$K$24)),IF(AND($H$24=2,$I$24=1,$J$24&lt;M5,$J$24+$J$26&gt;=M5),ABS(IPMT($L$24,1,$J$25-$J$26,$K$24)),IF(AND($H$24=2,$I$24=2,$J$24&lt;=M5,$J$24+$J$26&gt;M5),ABS(IPMT($L$24,1,$J$25-$J$26,$K$24)),0))))))</f>
        <v>0</v>
      </c>
      <c r="N26" s="565">
        <f t="shared" ref="N26:AF26" si="22">TRUNC(IF($H$24=1,N24*$L$24,IF(AND($H$24=2,$I$24=1,$J$24+$J$26&lt;N5,$J$24+$J$25&gt;=N5),ABS(IPMT($L$24,N5-$J$24-$J$26,$J$25-$J$26,$K$24)),IF(AND($H$24=2,$I$24=2,$J$24+$J$26&lt;=N5,$J$24+$J$25&gt;N5),ABS(IPMT($L$24,N5-$J$24-$J$26+1,$J$25-$J$26,$K$24)),IF(AND($H$24=2,$I$24=1,$J$24&lt;N5,$J$24+$J$26&gt;=N5),ABS(IPMT($L$24,1,$J$25-$J$26,$K$24)),IF(AND($H$24=2,$I$24=2,$J$24&lt;=N5,$J$24+$J$26&gt;N5),ABS(IPMT($L$24,1,$J$25-$J$26,$K$24)),0))))))</f>
        <v>0</v>
      </c>
      <c r="O26" s="565">
        <f t="shared" si="22"/>
        <v>0</v>
      </c>
      <c r="P26" s="565">
        <f t="shared" si="22"/>
        <v>0</v>
      </c>
      <c r="Q26" s="565">
        <f t="shared" si="22"/>
        <v>0</v>
      </c>
      <c r="R26" s="565">
        <f t="shared" si="22"/>
        <v>0</v>
      </c>
      <c r="S26" s="565">
        <f t="shared" si="22"/>
        <v>0</v>
      </c>
      <c r="T26" s="565">
        <f t="shared" si="22"/>
        <v>0</v>
      </c>
      <c r="U26" s="565">
        <f t="shared" si="22"/>
        <v>0</v>
      </c>
      <c r="V26" s="566">
        <f t="shared" si="22"/>
        <v>0</v>
      </c>
      <c r="W26" s="567">
        <f t="shared" si="22"/>
        <v>0</v>
      </c>
      <c r="X26" s="565">
        <f t="shared" si="22"/>
        <v>0</v>
      </c>
      <c r="Y26" s="565">
        <f t="shared" si="22"/>
        <v>0</v>
      </c>
      <c r="Z26" s="565">
        <f t="shared" si="22"/>
        <v>0</v>
      </c>
      <c r="AA26" s="565">
        <f t="shared" si="22"/>
        <v>0</v>
      </c>
      <c r="AB26" s="565">
        <f t="shared" si="22"/>
        <v>0</v>
      </c>
      <c r="AC26" s="565">
        <f t="shared" si="22"/>
        <v>0</v>
      </c>
      <c r="AD26" s="565">
        <f t="shared" si="22"/>
        <v>0</v>
      </c>
      <c r="AE26" s="565">
        <f t="shared" si="22"/>
        <v>0</v>
      </c>
      <c r="AF26" s="676">
        <f t="shared" si="22"/>
        <v>0</v>
      </c>
      <c r="AG26" s="559">
        <f>SUM(M26:AF26)</f>
        <v>0</v>
      </c>
      <c r="AH26" s="553"/>
      <c r="AI26" s="553"/>
      <c r="AJ26" s="2"/>
      <c r="AK26" s="574"/>
      <c r="AL26" s="574"/>
      <c r="AM26" s="574"/>
      <c r="AN26" s="574"/>
      <c r="AO26" s="574"/>
      <c r="AP26" s="574"/>
      <c r="AQ26" s="574"/>
      <c r="AR26" s="574"/>
      <c r="AS26" s="574"/>
      <c r="AT26" s="574"/>
      <c r="AU26" s="574"/>
      <c r="AV26" s="574"/>
      <c r="AW26" s="574"/>
      <c r="AX26" s="574"/>
      <c r="AY26" s="574"/>
      <c r="AZ26" s="574"/>
      <c r="BA26" s="574"/>
      <c r="BB26" s="575"/>
      <c r="BC26" s="2"/>
      <c r="BD26" s="2"/>
      <c r="BE26" s="2"/>
      <c r="BF26" s="2"/>
      <c r="BG26" s="2"/>
      <c r="BH26" s="2"/>
      <c r="BI26" s="2"/>
      <c r="BJ26" s="2"/>
      <c r="BK26" s="2"/>
      <c r="BL26" s="2"/>
      <c r="BM26" s="2"/>
      <c r="BN26" s="2"/>
      <c r="BO26" s="2"/>
      <c r="BP26" s="2"/>
    </row>
    <row r="27" spans="1:68" ht="17.25" customHeight="1" x14ac:dyDescent="0.2">
      <c r="A27" s="89"/>
      <c r="B27" s="1371"/>
      <c r="C27" s="1408"/>
      <c r="D27" s="1377"/>
      <c r="E27" s="1377"/>
      <c r="F27" s="1379"/>
      <c r="G27" s="1381"/>
      <c r="H27" s="1383"/>
      <c r="I27" s="1383"/>
      <c r="J27" s="532"/>
      <c r="K27" s="568"/>
      <c r="L27" s="1417"/>
      <c r="M27" s="677">
        <f>IF(OR($H$27=2,M5&lt;$J$27),0,IF(AND($H$27=1,$I$27=1,M5=$J$27),0,IF(AND($H$27=1,$I$27=2,M5=$J$27),$K$27,IF(OR(AND($H$27=1,$I$27=1,M5&gt;$J$27,M5&lt;=($J$27+$J$29+1)),AND($H$27=1,$I$27=2,M5&gt;$J$27,M5&lt;=($J$27+$J$29))),$K$27,IF(OR(AND($H$27=1,$I$27=1,M5=($J$27+$J$29+2)),AND($H$27=1,$I$27=2,M5=($J$27+$J$29+1))),$K$27-$K$28,IF(AND($H$27=1,$I$27=1,M5&gt;($J$27+$J$29+2),M5&lt;=($J$27+$J$28+1)),$K$27-$K$28-$K$29*(M5-$J$27-$J$29-2),IF(AND($H$27=1,$I$27=2,M5&gt;($J$27+$J$29+1),M5&lt;=($J$27+$J$28)),$K$27-$K$28-$K$29*(M5-$J$27-$J$29-1),0)))))))</f>
        <v>0</v>
      </c>
      <c r="N27" s="678">
        <f t="shared" ref="N27:AF27" si="23">IF(OR($H$27=2,N5&lt;$J$27),0,IF(AND($H$27=1,$I$27=1,N5=$J$27),0,IF(AND($H$27=1,$I$27=2,N5=$J$27),$K$27,IF(OR(AND($H$27=1,$I$27=1,N5&gt;$J$27,N5&lt;=($J$27+$J$29+1)),AND($H$27=1,$I$27=2,N5&gt;$J$27,N5&lt;=($J$27+$J$29))),$K$27,IF(OR(AND($H$27=1,$I$27=1,N5=($J$27+$J$29+2)),AND($H$27=1,$I$27=2,N5=($J$27+$J$29+1))),$K$27-$K$28,IF(AND($H$27=1,$I$27=1,N5&gt;($J$27+$J$29+2),N5&lt;=($J$27+$J$28+1)),$K$27-$K$28-$K$29*(N5-$J$27-$J$29-2),IF(AND($H$27=1,$I$27=2,N5&gt;($J$27+$J$29+1),N5&lt;=($J$27+$J$28)),$K$27-$K$28-$K$29*(N5-$J$27-$J$29-1),0)))))))</f>
        <v>0</v>
      </c>
      <c r="O27" s="678">
        <f t="shared" si="23"/>
        <v>0</v>
      </c>
      <c r="P27" s="678">
        <f t="shared" si="23"/>
        <v>0</v>
      </c>
      <c r="Q27" s="678">
        <f t="shared" si="23"/>
        <v>0</v>
      </c>
      <c r="R27" s="678">
        <f t="shared" si="23"/>
        <v>0</v>
      </c>
      <c r="S27" s="678">
        <f t="shared" si="23"/>
        <v>0</v>
      </c>
      <c r="T27" s="678">
        <f t="shared" si="23"/>
        <v>0</v>
      </c>
      <c r="U27" s="678">
        <f t="shared" si="23"/>
        <v>0</v>
      </c>
      <c r="V27" s="679">
        <f t="shared" si="23"/>
        <v>0</v>
      </c>
      <c r="W27" s="680">
        <f t="shared" si="23"/>
        <v>0</v>
      </c>
      <c r="X27" s="678">
        <f t="shared" si="23"/>
        <v>0</v>
      </c>
      <c r="Y27" s="678">
        <f t="shared" si="23"/>
        <v>0</v>
      </c>
      <c r="Z27" s="678">
        <f t="shared" si="23"/>
        <v>0</v>
      </c>
      <c r="AA27" s="678">
        <f t="shared" si="23"/>
        <v>0</v>
      </c>
      <c r="AB27" s="678">
        <f t="shared" si="23"/>
        <v>0</v>
      </c>
      <c r="AC27" s="678">
        <f t="shared" si="23"/>
        <v>0</v>
      </c>
      <c r="AD27" s="678">
        <f t="shared" si="23"/>
        <v>0</v>
      </c>
      <c r="AE27" s="678">
        <f t="shared" si="23"/>
        <v>0</v>
      </c>
      <c r="AF27" s="681">
        <f t="shared" si="23"/>
        <v>0</v>
      </c>
      <c r="AG27" s="559"/>
      <c r="AH27" s="553"/>
      <c r="AI27" s="553"/>
      <c r="AJ27" s="2"/>
      <c r="AK27" s="574"/>
      <c r="AL27" s="574"/>
      <c r="AM27" s="574"/>
      <c r="AN27" s="574"/>
      <c r="AO27" s="574"/>
      <c r="AP27" s="574"/>
      <c r="AQ27" s="574"/>
      <c r="AR27" s="574"/>
      <c r="AS27" s="574"/>
      <c r="AT27" s="574"/>
      <c r="AU27" s="574"/>
      <c r="AV27" s="574"/>
      <c r="AW27" s="574"/>
      <c r="AX27" s="574"/>
      <c r="AY27" s="574"/>
      <c r="AZ27" s="574"/>
      <c r="BA27" s="574"/>
      <c r="BB27" s="575"/>
      <c r="BC27" s="2"/>
      <c r="BD27" s="2"/>
      <c r="BE27" s="2"/>
      <c r="BF27" s="2"/>
      <c r="BG27" s="2"/>
      <c r="BH27" s="2"/>
      <c r="BI27" s="2"/>
      <c r="BJ27" s="2"/>
      <c r="BK27" s="2"/>
      <c r="BL27" s="2"/>
      <c r="BM27" s="2"/>
      <c r="BN27" s="2"/>
      <c r="BO27" s="2"/>
      <c r="BP27" s="2"/>
    </row>
    <row r="28" spans="1:68" ht="17.25" customHeight="1" x14ac:dyDescent="0.2">
      <c r="A28" s="89"/>
      <c r="B28" s="1371"/>
      <c r="C28" s="1408"/>
      <c r="D28" s="1378"/>
      <c r="E28" s="1378"/>
      <c r="F28" s="1380"/>
      <c r="G28" s="1382"/>
      <c r="H28" s="1384"/>
      <c r="I28" s="1384"/>
      <c r="J28" s="554"/>
      <c r="K28" s="555" t="str">
        <f>IF(J28="","",IF(OR(H27&lt;1,H27&gt;2),"支払ｴﾗ-(1or2)",IF(OR(I27&lt;1,I27&gt;2),"償還ｴﾗ-(1or2)",IF(H27=1,K27-(J28-J29-1)*K29,"元利均等年賦払"))))</f>
        <v/>
      </c>
      <c r="L28" s="1386"/>
      <c r="M28" s="661">
        <f>IF(OR((M5&lt;$J$27+$J$29),AND($H$27=1,$I$27=1,M5=$J$27+$J$29),AND($H$27=2,$I$27=1,M5=$J$27+$J$29)),0,IF(OR(AND($H$27=1,$I$27=2,M5=$J$27+$J$29),AND($H$27=1,$I$27=1,M5=$J$27+$J$29+1)),$K$28,IF(OR(AND($H$27=2,$I$27=2,M5=$J$27+$J$29),AND($H$27=2,$I$27=1,M5=$J$27+$J$29+1)),ABS(PPMT($L$27,1,$J$28-$J$29,$K$27)),IF(OR(AND($H$27=1,$I$27=2,M5&lt;$J$27+$J$28,M5&gt;$J$27+$J$29),AND($H$27=1,$I$27=1,M5&lt;=$J$27+$J$28,M5&gt;$J$27+$J$29+1)),$K$29,IF(AND($H$27=2,$I$27=2,M5&lt;$J$27+$J$28,M5&gt;$J$27+$J$29),ABS(PPMT($L$27,M5-$J$27-$J$29+1,$J$28-$J$29,$K$27)),IF(AND($H$27=2,$I$27=1,M5&lt;=$J$27+$J$28,M5&gt;$J$27+$J$29+1),ABS(PPMT($L$27,M5-$J$27-$J$29,$J$28-$J$29,$K$27)),0))))))</f>
        <v>0</v>
      </c>
      <c r="N28" s="662">
        <f t="shared" ref="N28:AF28" si="24">IF(OR((N5&lt;$J$27+$J$29),AND($H$27=1,$I$27=1,N5=$J$27+$J$29),AND($H$27=2,$I$27=1,N5=$J$27+$J$29)),0,IF(OR(AND($H$27=1,$I$27=2,N5=$J$27+$J$29),AND($H$27=1,$I$27=1,N5=$J$27+$J$29+1)),$K$28,IF(OR(AND($H$27=2,$I$27=2,N5=$J$27+$J$29),AND($H$27=2,$I$27=1,N5=$J$27+$J$29+1)),ABS(PPMT($L$27,1,$J$28-$J$29,$K$27)),IF(OR(AND($H$27=1,$I$27=2,N5&lt;$J$27+$J$28,N5&gt;$J$27+$J$29),AND($H$27=1,$I$27=1,N5&lt;=$J$27+$J$28,N5&gt;$J$27+$J$29+1)),$K$29,IF(AND($H$27=2,$I$27=2,N5&lt;$J$27+$J$28,N5&gt;$J$27+$J$29),ABS(PPMT($L$27,N5-$J$27-$J$29+1,$J$28-$J$29,$K$27)),IF(AND($H$27=2,$I$27=1,N5&lt;=$J$27+$J$28,N5&gt;$J$27+$J$29+1),ABS(PPMT($L$27,N5-$J$27-$J$29,$J$28-$J$29,$K$27)),0))))))</f>
        <v>0</v>
      </c>
      <c r="O28" s="662">
        <f t="shared" si="24"/>
        <v>0</v>
      </c>
      <c r="P28" s="662">
        <f t="shared" si="24"/>
        <v>0</v>
      </c>
      <c r="Q28" s="662">
        <f t="shared" si="24"/>
        <v>0</v>
      </c>
      <c r="R28" s="662">
        <f t="shared" si="24"/>
        <v>0</v>
      </c>
      <c r="S28" s="662">
        <f t="shared" si="24"/>
        <v>0</v>
      </c>
      <c r="T28" s="662">
        <f t="shared" si="24"/>
        <v>0</v>
      </c>
      <c r="U28" s="662">
        <f t="shared" si="24"/>
        <v>0</v>
      </c>
      <c r="V28" s="663">
        <f t="shared" si="24"/>
        <v>0</v>
      </c>
      <c r="W28" s="664">
        <f t="shared" si="24"/>
        <v>0</v>
      </c>
      <c r="X28" s="662">
        <f t="shared" si="24"/>
        <v>0</v>
      </c>
      <c r="Y28" s="662">
        <f t="shared" si="24"/>
        <v>0</v>
      </c>
      <c r="Z28" s="662">
        <f t="shared" si="24"/>
        <v>0</v>
      </c>
      <c r="AA28" s="662">
        <f t="shared" si="24"/>
        <v>0</v>
      </c>
      <c r="AB28" s="662">
        <f t="shared" si="24"/>
        <v>0</v>
      </c>
      <c r="AC28" s="662">
        <f t="shared" si="24"/>
        <v>0</v>
      </c>
      <c r="AD28" s="662">
        <f t="shared" si="24"/>
        <v>0</v>
      </c>
      <c r="AE28" s="662">
        <f t="shared" si="24"/>
        <v>0</v>
      </c>
      <c r="AF28" s="665">
        <f t="shared" si="24"/>
        <v>0</v>
      </c>
      <c r="AG28" s="559">
        <f>SUM(M28:AF28)</f>
        <v>0</v>
      </c>
      <c r="AH28" s="560"/>
      <c r="AI28" s="560"/>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row>
    <row r="29" spans="1:68" ht="17.25" customHeight="1" x14ac:dyDescent="0.2">
      <c r="A29" s="89"/>
      <c r="B29" s="1371"/>
      <c r="C29" s="1408"/>
      <c r="D29" s="1378"/>
      <c r="E29" s="1378"/>
      <c r="F29" s="1380"/>
      <c r="G29" s="1382"/>
      <c r="H29" s="1416"/>
      <c r="I29" s="1416"/>
      <c r="J29" s="576"/>
      <c r="K29" s="563" t="str">
        <f>IF(J29="","",IF(J29&gt;=J28,"据置は償還の内数で!!",IF(OR(H27&lt;1,H27&gt;2,I27&lt;1,I27&gt;2),"〃",IF(H27=1,ROUNDDOWN((K27/(J28-J29)),-3),"〃"))))</f>
        <v/>
      </c>
      <c r="L29" s="1386"/>
      <c r="M29" s="564">
        <f>TRUNC(IF($H$27=1,M27*$L$27,IF(AND($H$27=2,$I$27=1,$J$27+$J$29&lt;M5,$J$27+$J$28&gt;=M5),ABS(IPMT($L$27,M5-$J$27-$J$29,$J$28-$J$29,$K$27)),IF(AND($H$27=2,$I$27=2,$J$27+$J$29&lt;=M5,$J$27+$J$28&gt;M5),ABS(IPMT($L$27,M5-$J$27-$J$29+1,$J$28-$J$29,$K$27)),IF(AND($H$27=2,$I$27=1,$J$27&lt;M5,$J$27+$J$29&gt;=M5),ABS(IPMT($L$27,1,$J$28-$J$29,$K$27)),IF(AND($H$27=2,$I$27=2,$J$27&lt;=M5,$J$27+$J$29&gt;M5),ABS(IPMT($L$27,1,$J$28-$J$29,$K$27)),0))))))</f>
        <v>0</v>
      </c>
      <c r="N29" s="565">
        <f t="shared" ref="N29:AF29" si="25">TRUNC(IF($H$27=1,N27*$L$27,IF(AND($H$27=2,$I$27=1,$J$27+$J$29&lt;N5,$J$27+$J$28&gt;=N5),ABS(IPMT($L$27,N5-$J$27-$J$29,$J$28-$J$29,$K$27)),IF(AND($H$27=2,$I$27=2,$J$27+$J$29&lt;=N5,$J$27+$J$28&gt;N5),ABS(IPMT($L$27,N5-$J$27-$J$29+1,$J$28-$J$29,$K$27)),IF(AND($H$27=2,$I$27=1,$J$27&lt;N5,$J$27+$J$29&gt;=N5),ABS(IPMT($L$27,1,$J$28-$J$29,$K$27)),IF(AND($H$27=2,$I$27=2,$J$27&lt;=N5,$J$27+$J$29&gt;N5),ABS(IPMT($L$27,1,$J$28-$J$29,$K$27)),0))))))</f>
        <v>0</v>
      </c>
      <c r="O29" s="565">
        <f t="shared" si="25"/>
        <v>0</v>
      </c>
      <c r="P29" s="565">
        <f t="shared" si="25"/>
        <v>0</v>
      </c>
      <c r="Q29" s="565">
        <f t="shared" si="25"/>
        <v>0</v>
      </c>
      <c r="R29" s="565">
        <f t="shared" si="25"/>
        <v>0</v>
      </c>
      <c r="S29" s="565">
        <f t="shared" si="25"/>
        <v>0</v>
      </c>
      <c r="T29" s="565">
        <f t="shared" si="25"/>
        <v>0</v>
      </c>
      <c r="U29" s="565">
        <f t="shared" si="25"/>
        <v>0</v>
      </c>
      <c r="V29" s="566">
        <f t="shared" si="25"/>
        <v>0</v>
      </c>
      <c r="W29" s="567">
        <f t="shared" si="25"/>
        <v>0</v>
      </c>
      <c r="X29" s="565">
        <f t="shared" si="25"/>
        <v>0</v>
      </c>
      <c r="Y29" s="565">
        <f t="shared" si="25"/>
        <v>0</v>
      </c>
      <c r="Z29" s="565">
        <f t="shared" si="25"/>
        <v>0</v>
      </c>
      <c r="AA29" s="565">
        <f t="shared" si="25"/>
        <v>0</v>
      </c>
      <c r="AB29" s="565">
        <f t="shared" si="25"/>
        <v>0</v>
      </c>
      <c r="AC29" s="565">
        <f t="shared" si="25"/>
        <v>0</v>
      </c>
      <c r="AD29" s="565">
        <f t="shared" si="25"/>
        <v>0</v>
      </c>
      <c r="AE29" s="565">
        <f t="shared" si="25"/>
        <v>0</v>
      </c>
      <c r="AF29" s="676">
        <f t="shared" si="25"/>
        <v>0</v>
      </c>
      <c r="AG29" s="559">
        <f>SUM(M29:AF29)</f>
        <v>0</v>
      </c>
      <c r="AH29" s="553"/>
      <c r="AI29" s="553"/>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row>
    <row r="30" spans="1:68" ht="17.25" customHeight="1" x14ac:dyDescent="0.2">
      <c r="A30" s="89"/>
      <c r="B30" s="1371"/>
      <c r="C30" s="1408"/>
      <c r="D30" s="1377"/>
      <c r="E30" s="1377"/>
      <c r="F30" s="1379"/>
      <c r="G30" s="1381"/>
      <c r="H30" s="1383"/>
      <c r="I30" s="1383"/>
      <c r="J30" s="532"/>
      <c r="K30" s="568"/>
      <c r="L30" s="1452"/>
      <c r="M30" s="677">
        <f>IF(OR($H$30=2,M5&lt;$J$30),0,IF(AND($H$30=1,$I$30=1,M5=$J$30),0,IF(AND($H$30=1,$I$30=2,M5=$J$30),$K$30,IF(OR(AND($H$30=1,$I$30=1,M5&gt;$J$30,M5&lt;=($J$30+$J$32+1)),AND($H$30=1,$I$30=2,M5&gt;$J$30,M5&lt;=($J$30+$J$32))),$K$30,IF(OR(AND($H$30=1,$I$30=1,M5=($J$30+$J$32+2)),AND($H$30=1,$I$30=2,M5=($J$30+$J$32+1))),$K$30-$K$31,IF(AND($H$30=1,$I$30=1,M5&gt;($J$30+$J$32+2),M5&lt;=($J$30+$J$31+1)),$K$30-$K$31-$K$32*(M5-$J$30-$J$32-2),IF(AND($H$30=1,$I$30=2,M5&gt;($J$30+$J$32+1),M5&lt;=($J$30+$J$31)),$K$30-$K$31-$K$32*(M5-$J$30-$J$32-1),0)))))))</f>
        <v>0</v>
      </c>
      <c r="N30" s="678">
        <f t="shared" ref="N30:AF30" si="26">IF(OR($H$30=2,N5&lt;$J$30),0,IF(AND($H$30=1,$I$30=1,N5=$J$30),0,IF(AND($H$30=1,$I$30=2,N5=$J$30),$K$30,IF(OR(AND($H$30=1,$I$30=1,N5&gt;$J$30,N5&lt;=($J$30+$J$32+1)),AND($H$30=1,$I$30=2,N5&gt;$J$30,N5&lt;=($J$30+$J$32))),$K$30,IF(OR(AND($H$30=1,$I$30=1,N5=($J$30+$J$32+2)),AND($H$30=1,$I$30=2,N5=($J$30+$J$32+1))),$K$30-$K$31,IF(AND($H$30=1,$I$30=1,N5&gt;($J$30+$J$32+2),N5&lt;=($J$30+$J$31+1)),$K$30-$K$31-$K$32*(N5-$J$30-$J$32-2),IF(AND($H$30=1,$I$30=2,N5&gt;($J$30+$J$32+1),N5&lt;=($J$30+$J$31)),$K$30-$K$31-$K$32*(N5-$J$30-$J$32-1),0)))))))</f>
        <v>0</v>
      </c>
      <c r="O30" s="678">
        <f t="shared" si="26"/>
        <v>0</v>
      </c>
      <c r="P30" s="678">
        <f t="shared" si="26"/>
        <v>0</v>
      </c>
      <c r="Q30" s="678">
        <f t="shared" si="26"/>
        <v>0</v>
      </c>
      <c r="R30" s="678">
        <f t="shared" si="26"/>
        <v>0</v>
      </c>
      <c r="S30" s="678">
        <f t="shared" si="26"/>
        <v>0</v>
      </c>
      <c r="T30" s="678">
        <f t="shared" si="26"/>
        <v>0</v>
      </c>
      <c r="U30" s="678">
        <f t="shared" si="26"/>
        <v>0</v>
      </c>
      <c r="V30" s="679">
        <f t="shared" si="26"/>
        <v>0</v>
      </c>
      <c r="W30" s="680">
        <f t="shared" si="26"/>
        <v>0</v>
      </c>
      <c r="X30" s="678">
        <f t="shared" si="26"/>
        <v>0</v>
      </c>
      <c r="Y30" s="678">
        <f t="shared" si="26"/>
        <v>0</v>
      </c>
      <c r="Z30" s="678">
        <f t="shared" si="26"/>
        <v>0</v>
      </c>
      <c r="AA30" s="678">
        <f t="shared" si="26"/>
        <v>0</v>
      </c>
      <c r="AB30" s="678">
        <f t="shared" si="26"/>
        <v>0</v>
      </c>
      <c r="AC30" s="678">
        <f t="shared" si="26"/>
        <v>0</v>
      </c>
      <c r="AD30" s="678">
        <f t="shared" si="26"/>
        <v>0</v>
      </c>
      <c r="AE30" s="678">
        <f t="shared" si="26"/>
        <v>0</v>
      </c>
      <c r="AF30" s="681">
        <f t="shared" si="26"/>
        <v>0</v>
      </c>
      <c r="AG30" s="559"/>
      <c r="AH30" s="553"/>
      <c r="AI30" s="553"/>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row>
    <row r="31" spans="1:68" ht="17.25" customHeight="1" x14ac:dyDescent="0.2">
      <c r="A31" s="89"/>
      <c r="B31" s="1371"/>
      <c r="C31" s="1408"/>
      <c r="D31" s="1378"/>
      <c r="E31" s="1378"/>
      <c r="F31" s="1380"/>
      <c r="G31" s="1382"/>
      <c r="H31" s="1384"/>
      <c r="I31" s="1384"/>
      <c r="J31" s="554"/>
      <c r="K31" s="684" t="str">
        <f>IF(J31="","",IF(OR(H30&lt;1,H30&gt;2),"支払ｴﾗ-(1or2)",IF(OR(I30&lt;1,I30&gt;2),"償還ｴﾗ-(1or2)",IF(H30=1,K30-(J31-J32-1)*K32,"元利均等年賦払"))))</f>
        <v/>
      </c>
      <c r="L31" s="1453"/>
      <c r="M31" s="661">
        <f>IF(OR((M5&lt;$J$30+$J$32),AND($H$30=1,$I$30=1,M5=$J$30+$J$32),AND($H$30=2,$I$30=1,M5=$J$30+$J$32)),0,IF(OR(AND($H$30=1,$I$30=2,M5=$J$30+$J$32),AND($H$30=1,$I$30=1,M5=$J$30+$J$32+1)),$K$31,IF(OR(AND($H$30=2,$I$30=2,M5=$J$30+$J$32),AND($H$30=2,$I$30=1,M5=$J$30+$J$32+1)),ABS(PPMT($L$30,1,$J$31-$J$32,$K$30)),IF(OR(AND($H$30=1,$I$30=2,M5&lt;$J$30+$J$31,M5&gt;$J$30+$J$32),AND($H$30=1,$I$30=1,M5&lt;=$J$30+$J$31,M5&gt;$J$30+$J$32+1)),$K$32,IF(AND($H$30=2,$I$30=2,M5&lt;$J$30+$J$31,M5&gt;$J$30+$J$32),ABS(PPMT($L$30,M5-$J$30-$J$32+1,$J$31-$J$32,$K$30)),IF(AND($H$30=2,$I$30=1,M5&lt;=$J$30+$J$31,M5&gt;$J$30+$J$32+1),ABS(PPMT($L$30,M5-$J$30-$J$32,$J$31-$J$32,$K$30)),0))))))</f>
        <v>0</v>
      </c>
      <c r="N31" s="662">
        <f t="shared" ref="N31:AF31" si="27">IF(OR((N5&lt;$J$30+$J$32),AND($H$30=1,$I$30=1,N5=$J$30+$J$32),AND($H$30=2,$I$30=1,N5=$J$30+$J$32)),0,IF(OR(AND($H$30=1,$I$30=2,N5=$J$30+$J$32),AND($H$30=1,$I$30=1,N5=$J$30+$J$32+1)),$K$31,IF(OR(AND($H$30=2,$I$30=2,N5=$J$30+$J$32),AND($H$30=2,$I$30=1,N5=$J$30+$J$32+1)),ABS(PPMT($L$30,1,$J$31-$J$32,$K$30)),IF(OR(AND($H$30=1,$I$30=2,N5&lt;$J$30+$J$31,N5&gt;$J$30+$J$32),AND($H$30=1,$I$30=1,N5&lt;=$J$30+$J$31,N5&gt;$J$30+$J$32+1)),$K$32,IF(AND($H$30=2,$I$30=2,N5&lt;$J$30+$J$31,N5&gt;$J$30+$J$32),ABS(PPMT($L$30,N5-$J$30-$J$32+1,$J$31-$J$32,$K$30)),IF(AND($H$30=2,$I$30=1,N5&lt;=$J$30+$J$31,N5&gt;$J$30+$J$32+1),ABS(PPMT($L$30,N5-$J$30-$J$32,$J$31-$J$32,$K$30)),0))))))</f>
        <v>0</v>
      </c>
      <c r="O31" s="662">
        <f t="shared" si="27"/>
        <v>0</v>
      </c>
      <c r="P31" s="662">
        <f t="shared" si="27"/>
        <v>0</v>
      </c>
      <c r="Q31" s="662">
        <f t="shared" si="27"/>
        <v>0</v>
      </c>
      <c r="R31" s="662">
        <f t="shared" si="27"/>
        <v>0</v>
      </c>
      <c r="S31" s="662">
        <f t="shared" si="27"/>
        <v>0</v>
      </c>
      <c r="T31" s="662">
        <f t="shared" si="27"/>
        <v>0</v>
      </c>
      <c r="U31" s="662">
        <f t="shared" si="27"/>
        <v>0</v>
      </c>
      <c r="V31" s="663">
        <f t="shared" si="27"/>
        <v>0</v>
      </c>
      <c r="W31" s="664">
        <f t="shared" si="27"/>
        <v>0</v>
      </c>
      <c r="X31" s="662">
        <f t="shared" si="27"/>
        <v>0</v>
      </c>
      <c r="Y31" s="662">
        <f t="shared" si="27"/>
        <v>0</v>
      </c>
      <c r="Z31" s="662">
        <f t="shared" si="27"/>
        <v>0</v>
      </c>
      <c r="AA31" s="662">
        <f t="shared" si="27"/>
        <v>0</v>
      </c>
      <c r="AB31" s="662">
        <f t="shared" si="27"/>
        <v>0</v>
      </c>
      <c r="AC31" s="662">
        <f t="shared" si="27"/>
        <v>0</v>
      </c>
      <c r="AD31" s="662">
        <f t="shared" si="27"/>
        <v>0</v>
      </c>
      <c r="AE31" s="662">
        <f t="shared" si="27"/>
        <v>0</v>
      </c>
      <c r="AF31" s="665">
        <f t="shared" si="27"/>
        <v>0</v>
      </c>
      <c r="AG31" s="559">
        <f>SUM(M31:AF31)</f>
        <v>0</v>
      </c>
      <c r="AH31" s="560"/>
      <c r="AI31" s="560"/>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
      <c r="BK31" s="2"/>
      <c r="BL31" s="2"/>
      <c r="BM31" s="2"/>
      <c r="BN31" s="2"/>
      <c r="BO31" s="2"/>
      <c r="BP31" s="2"/>
    </row>
    <row r="32" spans="1:68" ht="17.25" customHeight="1" thickBot="1" x14ac:dyDescent="0.25">
      <c r="A32" s="89"/>
      <c r="B32" s="1371"/>
      <c r="C32" s="1409"/>
      <c r="D32" s="1378"/>
      <c r="E32" s="1378"/>
      <c r="F32" s="1380"/>
      <c r="G32" s="1382"/>
      <c r="H32" s="1416"/>
      <c r="I32" s="1416"/>
      <c r="J32" s="576"/>
      <c r="K32" s="580" t="str">
        <f>IF(J32="","",IF(J32&gt;=J31,"据置は償還の内数で!!",IF(OR(H30&lt;1,H30&gt;2,I30&lt;1,I30&gt;2),"〃",IF(H30=1,ROUNDDOWN((K30/(J31-J32)),-3),"〃"))))</f>
        <v/>
      </c>
      <c r="L32" s="1454"/>
      <c r="M32" s="564">
        <f>TRUNC(IF($H$30=1,M30*$L$30,IF(AND($H$30=2,$I$30=1,$J$30+$J$32&lt;M5,$J$30+$J$31&gt;=M5),ABS(IPMT($L$30,M5-$J$30-$J$32,$J$31-$J$32,$K$30)),IF(AND($H$30=2,$I$30=2,$J$30+$J$32&lt;=M5,$J$30+$J$31&gt;M5),ABS(IPMT($L$30,M5-$J$30-$J$32+1,$J$31-$J$32,$K$30)),IF(AND($H$30=2,$I$30=1,$J$30&lt;M5,$J$30+$J$32&gt;=M5),ABS(IPMT($L$30,1,$J$31-$J$32,$K$30)),IF(AND($H$30=2,$I$30=2,$J$30&lt;=M5,$J$30+$J$32&gt;M5),ABS(IPMT($L$30,1,$J$31-$J$32,$K$30)),0))))))</f>
        <v>0</v>
      </c>
      <c r="N32" s="582">
        <f t="shared" ref="N32:AF32" si="28">TRUNC(IF($H$30=1,N30*$L$30,IF(AND($H$30=2,$I$30=1,$J$30+$J$32&lt;N5,$J$30+$J$31&gt;=N5),ABS(IPMT($L$30,N5-$J$30-$J$32,$J$31-$J$32,$K$30)),IF(AND($H$30=2,$I$30=2,$J$30+$J$32&lt;=N5,$J$30+$J$31&gt;N5),ABS(IPMT($L$30,N5-$J$30-$J$32+1,$J$31-$J$32,$K$30)),IF(AND($H$30=2,$I$30=1,$J$30&lt;N5,$J$30+$J$32&gt;=N5),ABS(IPMT($L$30,1,$J$31-$J$32,$K$30)),IF(AND($H$30=2,$I$30=2,$J$30&lt;=N5,$J$30+$J$32&gt;N5),ABS(IPMT($L$30,1,$J$31-$J$32,$K$30)),0))))))</f>
        <v>0</v>
      </c>
      <c r="O32" s="582">
        <f t="shared" si="28"/>
        <v>0</v>
      </c>
      <c r="P32" s="582">
        <f t="shared" si="28"/>
        <v>0</v>
      </c>
      <c r="Q32" s="582">
        <f t="shared" si="28"/>
        <v>0</v>
      </c>
      <c r="R32" s="582">
        <f t="shared" si="28"/>
        <v>0</v>
      </c>
      <c r="S32" s="582">
        <f t="shared" si="28"/>
        <v>0</v>
      </c>
      <c r="T32" s="582">
        <f t="shared" si="28"/>
        <v>0</v>
      </c>
      <c r="U32" s="582">
        <f t="shared" si="28"/>
        <v>0</v>
      </c>
      <c r="V32" s="583">
        <f t="shared" si="28"/>
        <v>0</v>
      </c>
      <c r="W32" s="584">
        <f t="shared" si="28"/>
        <v>0</v>
      </c>
      <c r="X32" s="582">
        <f t="shared" si="28"/>
        <v>0</v>
      </c>
      <c r="Y32" s="582">
        <f t="shared" si="28"/>
        <v>0</v>
      </c>
      <c r="Z32" s="582">
        <f t="shared" si="28"/>
        <v>0</v>
      </c>
      <c r="AA32" s="582">
        <f t="shared" si="28"/>
        <v>0</v>
      </c>
      <c r="AB32" s="582">
        <f t="shared" si="28"/>
        <v>0</v>
      </c>
      <c r="AC32" s="582">
        <f t="shared" si="28"/>
        <v>0</v>
      </c>
      <c r="AD32" s="582">
        <f t="shared" si="28"/>
        <v>0</v>
      </c>
      <c r="AE32" s="582">
        <f t="shared" si="28"/>
        <v>0</v>
      </c>
      <c r="AF32" s="676">
        <f t="shared" si="28"/>
        <v>0</v>
      </c>
      <c r="AG32" s="559">
        <f>SUM(M32:AF32)</f>
        <v>0</v>
      </c>
      <c r="AH32" s="553"/>
      <c r="AI32" s="553"/>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
      <c r="BK32" s="2"/>
      <c r="BL32" s="2"/>
      <c r="BM32" s="2"/>
      <c r="BN32" s="2"/>
      <c r="BO32" s="2"/>
      <c r="BP32" s="2"/>
    </row>
    <row r="33" spans="1:68" ht="17.25" customHeight="1" thickTop="1" x14ac:dyDescent="0.2">
      <c r="A33" s="89"/>
      <c r="B33" s="1371"/>
      <c r="C33" s="1441" t="s">
        <v>84</v>
      </c>
      <c r="D33" s="1442"/>
      <c r="E33" s="1432" t="s">
        <v>383</v>
      </c>
      <c r="F33" s="1432" t="s">
        <v>383</v>
      </c>
      <c r="G33" s="1432" t="s">
        <v>383</v>
      </c>
      <c r="H33" s="1447" t="s">
        <v>385</v>
      </c>
      <c r="I33" s="1450" t="s">
        <v>383</v>
      </c>
      <c r="J33" s="1432" t="s">
        <v>383</v>
      </c>
      <c r="K33" s="1438">
        <f>K6+K9+K12+K15+K18+K21+K30</f>
        <v>0</v>
      </c>
      <c r="L33" s="1435" t="s">
        <v>383</v>
      </c>
      <c r="M33" s="588">
        <f>M6+M9+M12+M15+M18+M21+M24+M27+M30</f>
        <v>0</v>
      </c>
      <c r="N33" s="589">
        <f t="shared" ref="N33:AF33" si="29">N6+N9+N12+N15+N18+N21+N24+N27+N30</f>
        <v>0</v>
      </c>
      <c r="O33" s="589">
        <f t="shared" si="29"/>
        <v>0</v>
      </c>
      <c r="P33" s="589">
        <f t="shared" si="29"/>
        <v>0</v>
      </c>
      <c r="Q33" s="589">
        <f t="shared" si="29"/>
        <v>0</v>
      </c>
      <c r="R33" s="589">
        <f t="shared" si="29"/>
        <v>0</v>
      </c>
      <c r="S33" s="589">
        <f t="shared" si="29"/>
        <v>0</v>
      </c>
      <c r="T33" s="589">
        <f t="shared" si="29"/>
        <v>0</v>
      </c>
      <c r="U33" s="589">
        <f t="shared" si="29"/>
        <v>0</v>
      </c>
      <c r="V33" s="590">
        <f t="shared" si="29"/>
        <v>0</v>
      </c>
      <c r="W33" s="591">
        <f t="shared" si="29"/>
        <v>0</v>
      </c>
      <c r="X33" s="589">
        <f t="shared" si="29"/>
        <v>0</v>
      </c>
      <c r="Y33" s="589">
        <f t="shared" si="29"/>
        <v>0</v>
      </c>
      <c r="Z33" s="589">
        <f t="shared" si="29"/>
        <v>0</v>
      </c>
      <c r="AA33" s="589">
        <f t="shared" si="29"/>
        <v>0</v>
      </c>
      <c r="AB33" s="589">
        <f t="shared" si="29"/>
        <v>0</v>
      </c>
      <c r="AC33" s="589">
        <f t="shared" si="29"/>
        <v>0</v>
      </c>
      <c r="AD33" s="589">
        <f t="shared" si="29"/>
        <v>0</v>
      </c>
      <c r="AE33" s="589">
        <f t="shared" si="29"/>
        <v>0</v>
      </c>
      <c r="AF33" s="590">
        <f t="shared" si="29"/>
        <v>0</v>
      </c>
      <c r="AG33" s="559"/>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row>
    <row r="34" spans="1:68" ht="17.25" customHeight="1" x14ac:dyDescent="0.2">
      <c r="A34" s="89"/>
      <c r="B34" s="1371"/>
      <c r="C34" s="1443"/>
      <c r="D34" s="1444"/>
      <c r="E34" s="1433"/>
      <c r="F34" s="1433"/>
      <c r="G34" s="1433"/>
      <c r="H34" s="1448"/>
      <c r="I34" s="1405"/>
      <c r="J34" s="1433"/>
      <c r="K34" s="1439"/>
      <c r="L34" s="1436"/>
      <c r="M34" s="592">
        <f t="shared" ref="M34:AF34" si="30">ROUND(M7+M10+M13+M16+M19+M22++M25+M28+M31,0)</f>
        <v>0</v>
      </c>
      <c r="N34" s="556">
        <f t="shared" si="30"/>
        <v>0</v>
      </c>
      <c r="O34" s="556">
        <f t="shared" si="30"/>
        <v>0</v>
      </c>
      <c r="P34" s="556">
        <f t="shared" si="30"/>
        <v>0</v>
      </c>
      <c r="Q34" s="556">
        <f t="shared" si="30"/>
        <v>0</v>
      </c>
      <c r="R34" s="556">
        <f t="shared" si="30"/>
        <v>0</v>
      </c>
      <c r="S34" s="556">
        <f t="shared" si="30"/>
        <v>0</v>
      </c>
      <c r="T34" s="556">
        <f t="shared" si="30"/>
        <v>0</v>
      </c>
      <c r="U34" s="556">
        <f t="shared" si="30"/>
        <v>0</v>
      </c>
      <c r="V34" s="557">
        <f t="shared" si="30"/>
        <v>0</v>
      </c>
      <c r="W34" s="558">
        <f t="shared" si="30"/>
        <v>0</v>
      </c>
      <c r="X34" s="556">
        <f t="shared" si="30"/>
        <v>0</v>
      </c>
      <c r="Y34" s="556">
        <f t="shared" si="30"/>
        <v>0</v>
      </c>
      <c r="Z34" s="556">
        <f t="shared" si="30"/>
        <v>0</v>
      </c>
      <c r="AA34" s="556">
        <f t="shared" si="30"/>
        <v>0</v>
      </c>
      <c r="AB34" s="556">
        <f t="shared" si="30"/>
        <v>0</v>
      </c>
      <c r="AC34" s="556">
        <f t="shared" si="30"/>
        <v>0</v>
      </c>
      <c r="AD34" s="556">
        <f t="shared" si="30"/>
        <v>0</v>
      </c>
      <c r="AE34" s="556">
        <f t="shared" si="30"/>
        <v>0</v>
      </c>
      <c r="AF34" s="557">
        <f t="shared" si="30"/>
        <v>0</v>
      </c>
      <c r="AG34" s="559">
        <f>SUM(M34:AF34)</f>
        <v>0</v>
      </c>
      <c r="AH34" s="2"/>
      <c r="AI34" s="2"/>
      <c r="AJ34" s="2"/>
      <c r="AK34" s="2"/>
      <c r="AL34" s="2"/>
      <c r="AM34" s="2"/>
      <c r="AN34" s="2"/>
      <c r="AO34" s="2"/>
      <c r="AP34" s="2"/>
      <c r="AQ34" s="2"/>
      <c r="AR34" s="2"/>
      <c r="AS34" s="2"/>
      <c r="AT34" s="2"/>
      <c r="AU34" s="2"/>
      <c r="AV34" s="2"/>
      <c r="AW34" s="2"/>
      <c r="AX34" s="2"/>
      <c r="AY34" s="2"/>
      <c r="AZ34" s="2"/>
      <c r="BA34" s="2"/>
      <c r="BB34" s="2"/>
      <c r="BC34" s="2"/>
      <c r="BD34" s="2"/>
      <c r="BE34" s="2"/>
      <c r="BF34" s="2"/>
      <c r="BG34" s="2"/>
      <c r="BH34" s="2"/>
      <c r="BI34" s="2"/>
      <c r="BJ34" s="2"/>
      <c r="BK34" s="2"/>
      <c r="BL34" s="2"/>
      <c r="BM34" s="2"/>
      <c r="BN34" s="2"/>
      <c r="BO34" s="2"/>
      <c r="BP34" s="2"/>
    </row>
    <row r="35" spans="1:68" ht="17.25" customHeight="1" thickBot="1" x14ac:dyDescent="0.25">
      <c r="A35" s="89"/>
      <c r="B35" s="1372"/>
      <c r="C35" s="1445"/>
      <c r="D35" s="1446"/>
      <c r="E35" s="1434"/>
      <c r="F35" s="1434"/>
      <c r="G35" s="1434"/>
      <c r="H35" s="1449"/>
      <c r="I35" s="1451"/>
      <c r="J35" s="1434"/>
      <c r="K35" s="1440"/>
      <c r="L35" s="1437"/>
      <c r="M35" s="593">
        <f t="shared" ref="M35:AF35" si="31">M8+M11+M14+M17+M20+M23+M26+M29+M32</f>
        <v>0</v>
      </c>
      <c r="N35" s="594">
        <f t="shared" si="31"/>
        <v>0</v>
      </c>
      <c r="O35" s="594">
        <f t="shared" si="31"/>
        <v>0</v>
      </c>
      <c r="P35" s="594">
        <f t="shared" si="31"/>
        <v>0</v>
      </c>
      <c r="Q35" s="594">
        <f t="shared" si="31"/>
        <v>0</v>
      </c>
      <c r="R35" s="594">
        <f t="shared" si="31"/>
        <v>0</v>
      </c>
      <c r="S35" s="594">
        <f t="shared" si="31"/>
        <v>0</v>
      </c>
      <c r="T35" s="594">
        <f t="shared" si="31"/>
        <v>0</v>
      </c>
      <c r="U35" s="594">
        <f t="shared" si="31"/>
        <v>0</v>
      </c>
      <c r="V35" s="595">
        <f t="shared" si="31"/>
        <v>0</v>
      </c>
      <c r="W35" s="596">
        <f t="shared" si="31"/>
        <v>0</v>
      </c>
      <c r="X35" s="594">
        <f t="shared" si="31"/>
        <v>0</v>
      </c>
      <c r="Y35" s="594">
        <f t="shared" si="31"/>
        <v>0</v>
      </c>
      <c r="Z35" s="594">
        <f t="shared" si="31"/>
        <v>0</v>
      </c>
      <c r="AA35" s="594">
        <f t="shared" si="31"/>
        <v>0</v>
      </c>
      <c r="AB35" s="594">
        <f t="shared" si="31"/>
        <v>0</v>
      </c>
      <c r="AC35" s="594">
        <f t="shared" si="31"/>
        <v>0</v>
      </c>
      <c r="AD35" s="594">
        <f t="shared" si="31"/>
        <v>0</v>
      </c>
      <c r="AE35" s="594">
        <f t="shared" si="31"/>
        <v>0</v>
      </c>
      <c r="AF35" s="595">
        <f t="shared" si="31"/>
        <v>0</v>
      </c>
      <c r="AG35" s="559">
        <f>SUM(M35:AF35)</f>
        <v>0</v>
      </c>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row>
    <row r="36" spans="1:68" ht="17.25" customHeight="1" x14ac:dyDescent="0.2">
      <c r="A36" s="89"/>
      <c r="B36" s="1370" t="s">
        <v>384</v>
      </c>
      <c r="C36" s="1373"/>
      <c r="D36" s="1374"/>
      <c r="E36" s="1377"/>
      <c r="F36" s="1379"/>
      <c r="G36" s="1381"/>
      <c r="H36" s="1429"/>
      <c r="I36" s="1429"/>
      <c r="J36" s="532"/>
      <c r="K36" s="568"/>
      <c r="L36" s="1417"/>
      <c r="M36" s="659">
        <f>IF(OR($H$36=2,M5&lt;$J$36),0,IF(AND($H$36=1,$I$36=1,M5=$J$36),0,IF(AND($H$36=1,$I$36=2,M5=$J$36),$K$36,IF(OR(AND($H$36=1,$I$36=1,M5&gt;$J$36,M5&lt;=($J$36+$J$38+1)),AND($H$36=1,$I$36=2,M5&gt;$J$36,M5&lt;=($J$36+$J$38))),$K$36,IF(OR(AND($H$36=1,$I$36=1,M5=($J$36+$J$38+2)),AND($H$36=1,$I$36=2,M5=($J$36+$J$38+1))),$K$36-$K$37,IF(AND($H$36=1,$I$36=1,M5&gt;($J$36+$J$38+2),M5&lt;=($J$36+$J$37+1)),$K$36-$K$37-$K$38*(M5-$J$36-$J$38-2),IF(AND($H$36=1,$I$36=2,M5&gt;($J$36+$J$38+1),M5&lt;=($J$36+$J$37)),$K$36-$K$37-$K$38*(M5-$J$36-$J$38-1),0)))))))</f>
        <v>0</v>
      </c>
      <c r="N36" s="657">
        <f t="shared" ref="N36:AF36" si="32">IF(OR($H$36=2,N5&lt;$J$36),0,IF(AND($H$36=1,$I$36=1,N5=$J$36),0,IF(AND($H$36=1,$I$36=2,N5=$J$36),$K$36,IF(OR(AND($H$36=1,$I$36=1,N5&gt;$J$36,N5&lt;=($J$36+$J$38+1)),AND($H$36=1,$I$36=2,N5&gt;$J$36,N5&lt;=($J$36+$J$38))),$K$36,IF(OR(AND($H$36=1,$I$36=1,N5=($J$36+$J$38+2)),AND($H$36=1,$I$36=2,N5=($J$36+$J$38+1))),$K$36-$K$37,IF(AND($H$36=1,$I$36=1,N5&gt;($J$36+$J$38+2),N5&lt;=($J$36+$J$37+1)),$K$36-$K$37-$K$38*(N5-$J$36-$J$38-2),IF(AND($H$36=1,$I$36=2,N5&gt;($J$36+$J$38+1),N5&lt;=($J$36+$J$37)),$K$36-$K$37-$K$38*(N5-$J$36-$J$38-1),0)))))))</f>
        <v>0</v>
      </c>
      <c r="O36" s="657">
        <f t="shared" si="32"/>
        <v>0</v>
      </c>
      <c r="P36" s="657">
        <f t="shared" si="32"/>
        <v>0</v>
      </c>
      <c r="Q36" s="657">
        <f t="shared" si="32"/>
        <v>0</v>
      </c>
      <c r="R36" s="657">
        <f t="shared" si="32"/>
        <v>0</v>
      </c>
      <c r="S36" s="657">
        <f t="shared" si="32"/>
        <v>0</v>
      </c>
      <c r="T36" s="657">
        <f t="shared" si="32"/>
        <v>0</v>
      </c>
      <c r="U36" s="657">
        <f t="shared" si="32"/>
        <v>0</v>
      </c>
      <c r="V36" s="658">
        <f t="shared" si="32"/>
        <v>0</v>
      </c>
      <c r="W36" s="659">
        <f t="shared" si="32"/>
        <v>0</v>
      </c>
      <c r="X36" s="657">
        <f t="shared" si="32"/>
        <v>0</v>
      </c>
      <c r="Y36" s="657">
        <f t="shared" si="32"/>
        <v>0</v>
      </c>
      <c r="Z36" s="657">
        <f t="shared" si="32"/>
        <v>0</v>
      </c>
      <c r="AA36" s="657">
        <f t="shared" si="32"/>
        <v>0</v>
      </c>
      <c r="AB36" s="657">
        <f t="shared" si="32"/>
        <v>0</v>
      </c>
      <c r="AC36" s="657">
        <f t="shared" si="32"/>
        <v>0</v>
      </c>
      <c r="AD36" s="657">
        <f t="shared" si="32"/>
        <v>0</v>
      </c>
      <c r="AE36" s="657">
        <f t="shared" si="32"/>
        <v>0</v>
      </c>
      <c r="AF36" s="658">
        <f t="shared" si="32"/>
        <v>0</v>
      </c>
      <c r="AG36" s="559"/>
      <c r="AH36" s="553"/>
      <c r="AI36" s="553"/>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
      <c r="BK36" s="2"/>
      <c r="BL36" s="2"/>
      <c r="BM36" s="2"/>
      <c r="BN36" s="2"/>
      <c r="BO36" s="2"/>
      <c r="BP36" s="2"/>
    </row>
    <row r="37" spans="1:68" ht="17.25" customHeight="1" x14ac:dyDescent="0.2">
      <c r="A37" s="89"/>
      <c r="B37" s="1371"/>
      <c r="C37" s="1373"/>
      <c r="D37" s="1374"/>
      <c r="E37" s="1378"/>
      <c r="F37" s="1380"/>
      <c r="G37" s="1382"/>
      <c r="H37" s="1430"/>
      <c r="I37" s="1430"/>
      <c r="J37" s="554"/>
      <c r="K37" s="555" t="str">
        <f>IF(J37="","",IF(H36=1,K36-(J37-J38-1)*K38,IF(OR(H36&lt;1,H36&gt;2),"支払方式ｴﾗ-(1or2)","元利均等年賦払")))</f>
        <v/>
      </c>
      <c r="L37" s="1386"/>
      <c r="M37" s="664">
        <f>IF(OR((M5&lt;$J$36+$J$38),AND($H$36=1,$I$36=1,M5=$J$36+$J$38),AND($H$36=2,$I$36=1,M5=$J$36+$J$38)),0,IF(OR(AND($H$36=1,$I$36=2,M5=$J$36+$J$38),AND($H$36=1,$I$36=1,M5=$J$36+$J$38+1)),$K$37,IF(OR(AND($H$36=2,$I$36=2,M5=$J$36+$J$38),AND($H$36=2,$I$36=1,M5=$J$36+$J$38+1)),ABS(PPMT($L$36,1,$J$37-$J$38,$K$36)),IF(OR(AND($H$36=1,$I$36=2,M5&lt;$J$36+$J$37,M5&gt;$J$36+$J$38),AND($H$36=1,$I$36=1,M5&lt;=$J$36+$J$37,M5&gt;$J$36+$J$38+1)),$K$38,IF(AND($H$36=2,$I$36=2,M5&lt;$J$36+$J$37,M5&gt;$J$36+$J$38),ABS(PPMT($L$36,M5-$J$36-$J$38+1,$J$37-$J$38,$K$36)),IF(AND($H$36=2,$I$36=1,M5&lt;=$J$36+$J$37,M5&gt;$J$36+$J$38+1),ABS(PPMT($L$36,M5-$J$36-$J$38,$J$37-$J$38,$K$36)),0))))))</f>
        <v>0</v>
      </c>
      <c r="N37" s="662">
        <f t="shared" ref="N37:AF37" si="33">IF(OR((N5&lt;$J$36+$J$38),AND($H$36=1,$I$36=1,N5=$J$36+$J$38),AND($H$36=2,$I$36=1,N5=$J$36+$J$38)),0,IF(OR(AND($H$36=1,$I$36=2,N5=$J$36+$J$38),AND($H$36=1,$I$36=1,N5=$J$36+$J$38+1)),$K$37,IF(OR(AND($H$36=2,$I$36=2,N5=$J$36+$J$38),AND($H$36=2,$I$36=1,N5=$J$36+$J$38+1)),ABS(PPMT($L$36,1,$J$37-$J$38,$K$36)),IF(OR(AND($H$36=1,$I$36=2,N5&lt;$J$36+$J$37,N5&gt;$J$36+$J$38),AND($H$36=1,$I$36=1,N5&lt;=$J$36+$J$37,N5&gt;$J$36+$J$38+1)),$K$38,IF(AND($H$36=2,$I$36=2,N5&lt;$J$36+$J$37,N5&gt;$J$36+$J$38),ABS(PPMT($L$36,N5-$J$36-$J$38+1,$J$37-$J$38,$K$36)),IF(AND($H$36=2,$I$36=1,N5&lt;=$J$36+$J$37,N5&gt;$J$36+$J$38+1),ABS(PPMT($L$36,N5-$J$36-$J$38,$J$37-$J$38,$K$36)),0))))))</f>
        <v>0</v>
      </c>
      <c r="O37" s="662">
        <f t="shared" si="33"/>
        <v>0</v>
      </c>
      <c r="P37" s="662">
        <f t="shared" si="33"/>
        <v>0</v>
      </c>
      <c r="Q37" s="662">
        <f t="shared" si="33"/>
        <v>0</v>
      </c>
      <c r="R37" s="662">
        <f t="shared" si="33"/>
        <v>0</v>
      </c>
      <c r="S37" s="662">
        <f t="shared" si="33"/>
        <v>0</v>
      </c>
      <c r="T37" s="662">
        <f t="shared" si="33"/>
        <v>0</v>
      </c>
      <c r="U37" s="662">
        <f t="shared" si="33"/>
        <v>0</v>
      </c>
      <c r="V37" s="663">
        <f t="shared" si="33"/>
        <v>0</v>
      </c>
      <c r="W37" s="664">
        <f t="shared" si="33"/>
        <v>0</v>
      </c>
      <c r="X37" s="662">
        <f t="shared" si="33"/>
        <v>0</v>
      </c>
      <c r="Y37" s="662">
        <f t="shared" si="33"/>
        <v>0</v>
      </c>
      <c r="Z37" s="662">
        <f t="shared" si="33"/>
        <v>0</v>
      </c>
      <c r="AA37" s="662">
        <f t="shared" si="33"/>
        <v>0</v>
      </c>
      <c r="AB37" s="662">
        <f t="shared" si="33"/>
        <v>0</v>
      </c>
      <c r="AC37" s="662">
        <f t="shared" si="33"/>
        <v>0</v>
      </c>
      <c r="AD37" s="662">
        <f t="shared" si="33"/>
        <v>0</v>
      </c>
      <c r="AE37" s="662">
        <f t="shared" si="33"/>
        <v>0</v>
      </c>
      <c r="AF37" s="663">
        <f t="shared" si="33"/>
        <v>0</v>
      </c>
      <c r="AG37" s="559">
        <f>SUM(M37:AF37)</f>
        <v>0</v>
      </c>
      <c r="AH37" s="560"/>
      <c r="AI37" s="560"/>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row>
    <row r="38" spans="1:68" ht="17.25" customHeight="1" x14ac:dyDescent="0.2">
      <c r="A38" s="89"/>
      <c r="B38" s="1371"/>
      <c r="C38" s="1375"/>
      <c r="D38" s="1376"/>
      <c r="E38" s="1378"/>
      <c r="F38" s="1380"/>
      <c r="G38" s="1382"/>
      <c r="H38" s="1431"/>
      <c r="I38" s="1431"/>
      <c r="J38" s="576"/>
      <c r="K38" s="563" t="str">
        <f>IF(J38="","",IF(J38&gt;=J37,"据置は償還の内数で!!",IF(H36=1,ROUNDDOWN((K36/(J37-J38)),-3),IF(OR(H36&lt;1,H36&gt;2),"〃","〃"))))</f>
        <v/>
      </c>
      <c r="L38" s="1418"/>
      <c r="M38" s="567">
        <f>TRUNC(IF($H$36=1,M36*$L$36,IF(AND($H$36=2,$I$36=1,$J$36+$J$38&lt;M5,$J$36+$J$37&gt;=M5),ABS(IPMT($L$36,M5-$J$36-$J$38,$J$37-$J$38,$K$36)),IF(AND($H$36=2,$I$36=2,$J$36+$J$38&lt;=M5,$J$36+$J$37&gt;M5),ABS(IPMT($L$36,M5-$J$36-$J$38+1,$J$37-$J$38,$K$36)),IF(AND($H$36=2,$I$36=1,$J$36&lt;M5,$J$36+$J$38&gt;=M5),ABS(IPMT($L$36,1,$J$37-$J$38,$K$36)),IF(AND($H$36=2,$I$36=2,$J$36&lt;=M5,$J$36+$J$38&gt;M5),ABS(IPMT($L$36,1,$J$37-$J$38,$K$36)),0))))))</f>
        <v>0</v>
      </c>
      <c r="N38" s="565">
        <f t="shared" ref="N38:AF38" si="34">TRUNC(IF($H$36=1,N36*$L$36,IF(AND($H$36=2,$I$36=1,$J$36+$J$38&lt;N5,$J$36+$J$37&gt;=N5),ABS(IPMT($L$36,N5-$J$36-$J$38,$J$37-$J$38,$K$36)),IF(AND($H$36=2,$I$36=2,$J$36+$J$38&lt;=N5,$J$36+$J$37&gt;N5),ABS(IPMT($L$36,N5-$J$36-$J$38+1,$J$37-$J$38,$K$36)),IF(AND($H$36=2,$I$36=1,$J$36&lt;N5,$J$36+$J$38&gt;=N5),ABS(IPMT($L$36,1,$J$37-$J$38,$K$36)),IF(AND($H$36=2,$I$36=2,$J$36&lt;=N5,$J$36+$J$38&gt;N5),ABS(IPMT($L$36,1,$J$37-$J$38,$K$36)),0))))))</f>
        <v>0</v>
      </c>
      <c r="O38" s="565">
        <f t="shared" si="34"/>
        <v>0</v>
      </c>
      <c r="P38" s="565">
        <f t="shared" si="34"/>
        <v>0</v>
      </c>
      <c r="Q38" s="565">
        <f t="shared" si="34"/>
        <v>0</v>
      </c>
      <c r="R38" s="565">
        <f t="shared" si="34"/>
        <v>0</v>
      </c>
      <c r="S38" s="565">
        <f t="shared" si="34"/>
        <v>0</v>
      </c>
      <c r="T38" s="565">
        <f t="shared" si="34"/>
        <v>0</v>
      </c>
      <c r="U38" s="565">
        <f t="shared" si="34"/>
        <v>0</v>
      </c>
      <c r="V38" s="566">
        <f t="shared" si="34"/>
        <v>0</v>
      </c>
      <c r="W38" s="567">
        <f t="shared" si="34"/>
        <v>0</v>
      </c>
      <c r="X38" s="565">
        <f t="shared" si="34"/>
        <v>0</v>
      </c>
      <c r="Y38" s="565">
        <f t="shared" si="34"/>
        <v>0</v>
      </c>
      <c r="Z38" s="565">
        <f t="shared" si="34"/>
        <v>0</v>
      </c>
      <c r="AA38" s="565">
        <f t="shared" si="34"/>
        <v>0</v>
      </c>
      <c r="AB38" s="565">
        <f t="shared" si="34"/>
        <v>0</v>
      </c>
      <c r="AC38" s="565">
        <f t="shared" si="34"/>
        <v>0</v>
      </c>
      <c r="AD38" s="565">
        <f t="shared" si="34"/>
        <v>0</v>
      </c>
      <c r="AE38" s="565">
        <f t="shared" si="34"/>
        <v>0</v>
      </c>
      <c r="AF38" s="566">
        <f t="shared" si="34"/>
        <v>0</v>
      </c>
      <c r="AG38" s="559">
        <f>SUM(M38:AF38)</f>
        <v>0</v>
      </c>
      <c r="AH38" s="553"/>
      <c r="AI38" s="553"/>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row>
    <row r="39" spans="1:68" ht="17.25" customHeight="1" x14ac:dyDescent="0.2">
      <c r="A39" s="89"/>
      <c r="B39" s="1371"/>
      <c r="C39" s="1419"/>
      <c r="D39" s="1420"/>
      <c r="E39" s="1423"/>
      <c r="F39" s="1425"/>
      <c r="G39" s="1427"/>
      <c r="H39" s="1383"/>
      <c r="I39" s="1383"/>
      <c r="J39" s="532"/>
      <c r="K39" s="568"/>
      <c r="L39" s="1386"/>
      <c r="M39" s="680">
        <f>IF(OR($H$39=2,M5&lt;$J$39),0,IF(AND($H$39=1,$I$39=1,M5=$J$39),0,IF(AND($H$39=1,$I$39=2,M5=$J$39),$K$39,IF(OR(AND($H$39=1,$I$39=1,M5&gt;$J$39,M5&lt;=($J$39+$J$41+1)),AND($H$39=1,$I$39=2,M5&gt;$J$39,M5&lt;=($J$39+$J$41))),$K$39,IF(OR(AND($H$39=1,$I$39=1,M5=($J$39+$J$41+2)),AND($H$39=1,$I$39=2,M5=($J$39+$J$41+1))),$K$39-$K$40,IF(AND($H$39=1,$I$39=1,M5&gt;($J$39+$J$41+2),M5&lt;=($J$39+$J$40+1)),$K$39-$K$40-$K$41*(M5-$J$39-$J$41-2),IF(AND($H$39=1,$I$39=2,M5&gt;($J$39+$J$41+1),M5&lt;=($J$39+$J$40)),$K$39-$K$40-$K$41*(M5-$J$39-$J$41-1),0)))))))</f>
        <v>0</v>
      </c>
      <c r="N39" s="678">
        <f t="shared" ref="N39:AF39" si="35">IF(OR($H$39=2,N5&lt;$J$39),0,IF(AND($H$39=1,$I$39=1,N5=$J$39),0,IF(AND($H$39=1,$I$39=2,N5=$J$39),$K$39,IF(OR(AND($H$39=1,$I$39=1,N5&gt;$J$39,N5&lt;=($J$39+$J$41+1)),AND($H$39=1,$I$39=2,N5&gt;$J$39,N5&lt;=($J$39+$J$41))),$K$39,IF(OR(AND($H$39=1,$I$39=1,N5=($J$39+$J$41+2)),AND($H$39=1,$I$39=2,N5=($J$39+$J$41+1))),$K$39-$K$40,IF(AND($H$39=1,$I$39=1,N5&gt;($J$39+$J$41+2),N5&lt;=($J$39+$J$40+1)),$K$39-$K$40-$K$41*(N5-$J$39-$J$41-2),IF(AND($H$39=1,$I$39=2,N5&gt;($J$39+$J$41+1),N5&lt;=($J$39+$J$40)),$K$39-$K$40-$K$41*(N5-$J$39-$J$41-1),0)))))))</f>
        <v>0</v>
      </c>
      <c r="O39" s="678">
        <f t="shared" si="35"/>
        <v>0</v>
      </c>
      <c r="P39" s="678">
        <f t="shared" si="35"/>
        <v>0</v>
      </c>
      <c r="Q39" s="678">
        <f t="shared" si="35"/>
        <v>0</v>
      </c>
      <c r="R39" s="678">
        <f t="shared" si="35"/>
        <v>0</v>
      </c>
      <c r="S39" s="678">
        <f t="shared" si="35"/>
        <v>0</v>
      </c>
      <c r="T39" s="678">
        <f t="shared" si="35"/>
        <v>0</v>
      </c>
      <c r="U39" s="678">
        <f t="shared" si="35"/>
        <v>0</v>
      </c>
      <c r="V39" s="679">
        <f t="shared" si="35"/>
        <v>0</v>
      </c>
      <c r="W39" s="680">
        <f t="shared" si="35"/>
        <v>0</v>
      </c>
      <c r="X39" s="678">
        <f t="shared" si="35"/>
        <v>0</v>
      </c>
      <c r="Y39" s="678">
        <f t="shared" si="35"/>
        <v>0</v>
      </c>
      <c r="Z39" s="678">
        <f t="shared" si="35"/>
        <v>0</v>
      </c>
      <c r="AA39" s="678">
        <f t="shared" si="35"/>
        <v>0</v>
      </c>
      <c r="AB39" s="678">
        <f t="shared" si="35"/>
        <v>0</v>
      </c>
      <c r="AC39" s="678">
        <f t="shared" si="35"/>
        <v>0</v>
      </c>
      <c r="AD39" s="678">
        <f t="shared" si="35"/>
        <v>0</v>
      </c>
      <c r="AE39" s="678">
        <f t="shared" si="35"/>
        <v>0</v>
      </c>
      <c r="AF39" s="679">
        <f t="shared" si="35"/>
        <v>0</v>
      </c>
      <c r="AG39" s="559"/>
      <c r="AH39" s="553"/>
      <c r="AI39" s="553"/>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row>
    <row r="40" spans="1:68" ht="17.25" customHeight="1" x14ac:dyDescent="0.2">
      <c r="A40" s="89"/>
      <c r="B40" s="1371"/>
      <c r="C40" s="1373"/>
      <c r="D40" s="1374"/>
      <c r="E40" s="1378"/>
      <c r="F40" s="1380"/>
      <c r="G40" s="1382"/>
      <c r="H40" s="1384"/>
      <c r="I40" s="1384"/>
      <c r="J40" s="554"/>
      <c r="K40" s="555" t="str">
        <f>IF(J40="","",IF(H39=1,K39-(J40-J41-1)*K41,IF(OR(H39&lt;1,H39&gt;2),"支払方式ｴﾗ-(1or2)","元利均等年賦払")))</f>
        <v/>
      </c>
      <c r="L40" s="1386"/>
      <c r="M40" s="664">
        <f>IF(OR((M5&lt;$J$39+$J$41),AND($H$39=1,$I$39=1,M5=$J$39+$J$41),AND($H$39=2,$I$39=1,M5=$J$39+$J$41)),0,IF(OR(AND($H$39=1,$I$39=2,M5=$J$39+$J$41),AND($H$39=1,$I$39=1,M5=$J$39+$J$41+1)),$K$40,IF(OR(AND($H$39=2,$I$39=2,M5=$J$39+$J$41),AND($H$39=2,$I$39=1,M5=$J$39+$J$41+1)),ABS(PPMT($L$39,1,$J$40-$J$41,$K$39)),IF(OR(AND($H$39=1,$I$39=2,M5&lt;$J$39+$J$40,M5&gt;$J$39+$J$41),AND($H$39=1,$I$39=1,M5&lt;=$J$39+$J$40,M5&gt;$J$39+$J$41+1)),$K$41,IF(AND($H$39=2,$I$39=2,M5&lt;$J$39+$J$40,M5&gt;$J$39+$J$41),ABS(PPMT($L$39,M5-$J$39-$J$41+1,$J$40-$J$41,$K$39)),IF(AND($H$39=2,$I$39=1,M5&lt;=$J$39+$J$40,M5&gt;$J$39+$J$41+1),ABS(PPMT($L$39,M5-$J$39-$J$41,$J$40-$J$41,$K$39)),0))))))</f>
        <v>0</v>
      </c>
      <c r="N40" s="662">
        <f t="shared" ref="N40:AF40" si="36">IF(OR((N5&lt;$J$39+$J$41),AND($H$39=1,$I$39=1,N5=$J$39+$J$41),AND($H$39=2,$I$39=1,N5=$J$39+$J$41)),0,IF(OR(AND($H$39=1,$I$39=2,N5=$J$39+$J$41),AND($H$39=1,$I$39=1,N5=$J$39+$J$41+1)),$K$40,IF(OR(AND($H$39=2,$I$39=2,N5=$J$39+$J$41),AND($H$39=2,$I$39=1,N5=$J$39+$J$41+1)),ABS(PPMT($L$39,1,$J$40-$J$41,$K$39)),IF(OR(AND($H$39=1,$I$39=2,N5&lt;$J$39+$J$40,N5&gt;$J$39+$J$41),AND($H$39=1,$I$39=1,N5&lt;=$J$39+$J$40,N5&gt;$J$39+$J$41+1)),$K$41,IF(AND($H$39=2,$I$39=2,N5&lt;$J$39+$J$40,N5&gt;$J$39+$J$41),ABS(PPMT($L$39,N5-$J$39-$J$41+1,$J$40-$J$41,$K$39)),IF(AND($H$39=2,$I$39=1,N5&lt;=$J$39+$J$40,N5&gt;$J$39+$J$41+1),ABS(PPMT($L$39,N5-$J$39-$J$41,$J$40-$J$41,$K$39)),0))))))</f>
        <v>0</v>
      </c>
      <c r="O40" s="662">
        <f t="shared" si="36"/>
        <v>0</v>
      </c>
      <c r="P40" s="662">
        <f t="shared" si="36"/>
        <v>0</v>
      </c>
      <c r="Q40" s="662">
        <f t="shared" si="36"/>
        <v>0</v>
      </c>
      <c r="R40" s="662">
        <f t="shared" si="36"/>
        <v>0</v>
      </c>
      <c r="S40" s="662">
        <f t="shared" si="36"/>
        <v>0</v>
      </c>
      <c r="T40" s="662">
        <f t="shared" si="36"/>
        <v>0</v>
      </c>
      <c r="U40" s="662">
        <f t="shared" si="36"/>
        <v>0</v>
      </c>
      <c r="V40" s="663">
        <f t="shared" si="36"/>
        <v>0</v>
      </c>
      <c r="W40" s="664">
        <f t="shared" si="36"/>
        <v>0</v>
      </c>
      <c r="X40" s="662">
        <f t="shared" si="36"/>
        <v>0</v>
      </c>
      <c r="Y40" s="662">
        <f t="shared" si="36"/>
        <v>0</v>
      </c>
      <c r="Z40" s="662">
        <f t="shared" si="36"/>
        <v>0</v>
      </c>
      <c r="AA40" s="662">
        <f t="shared" si="36"/>
        <v>0</v>
      </c>
      <c r="AB40" s="662">
        <f t="shared" si="36"/>
        <v>0</v>
      </c>
      <c r="AC40" s="662">
        <f t="shared" si="36"/>
        <v>0</v>
      </c>
      <c r="AD40" s="662">
        <f t="shared" si="36"/>
        <v>0</v>
      </c>
      <c r="AE40" s="662">
        <f t="shared" si="36"/>
        <v>0</v>
      </c>
      <c r="AF40" s="663">
        <f t="shared" si="36"/>
        <v>0</v>
      </c>
      <c r="AG40" s="559">
        <f>SUM(M40:AF40)</f>
        <v>0</v>
      </c>
      <c r="AH40" s="560"/>
      <c r="AI40" s="560"/>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row>
    <row r="41" spans="1:68" ht="17.25" customHeight="1" thickBot="1" x14ac:dyDescent="0.25">
      <c r="A41" s="89"/>
      <c r="B41" s="1371"/>
      <c r="C41" s="1421"/>
      <c r="D41" s="1422"/>
      <c r="E41" s="1424"/>
      <c r="F41" s="1426"/>
      <c r="G41" s="1428"/>
      <c r="H41" s="1416"/>
      <c r="I41" s="1385"/>
      <c r="J41" s="682"/>
      <c r="K41" s="563" t="str">
        <f>IF(J41="","",IF(J41&gt;=J40,"据置は償還の内数で!!",IF(H39=1,ROUNDDOWN((K39/(J40-J41)),-3),IF(OR(H39&lt;1,H39&gt;2),"〃","〃"))))</f>
        <v/>
      </c>
      <c r="L41" s="1387"/>
      <c r="M41" s="584">
        <f>TRUNC(IF($H$39=1,M39*$L$39,IF(AND($H$39=2,$I$39=1,$J$39+$J$41&lt;M5,$J$39+$J$40&gt;=M5),ABS(IPMT($L$39,M5-$J$39-$J$41,$J$40-$J$41,$K$39)),IF(AND($H$39=2,$I$39=2,$J$39+$J$41&lt;=M5,$J$39+$J$40&gt;M5),ABS(IPMT($L$39,M5-$J$39-$J$41+1,$J$40-$J$41,$K$39)),IF(AND($H$39=2,$I$39=1,$J$39&lt;M5,$J$39+$J$41&gt;=M5),ABS(IPMT($L$39,1,$J$40-$J$41,$K$39)),IF(AND($H$39=2,$I$39=2,$J$39&lt;=M5,$J$39+$J$41&gt;M5),ABS(IPMT($L$39,1,$J$40-$J$41,$K$39)),0))))))</f>
        <v>0</v>
      </c>
      <c r="N41" s="582">
        <f t="shared" ref="N41:AF41" si="37">TRUNC(IF($H$39=1,N39*$L$39,IF(AND($H$39=2,$I$39=1,$J$39+$J$41&lt;N5,$J$39+$J$40&gt;=N5),ABS(IPMT($L$39,N5-$J$39-$J$41,$J$40-$J$41,$K$39)),IF(AND($H$39=2,$I$39=2,$J$39+$J$41&lt;=N5,$J$39+$J$40&gt;N5),ABS(IPMT($L$39,N5-$J$39-$J$41+1,$J$40-$J$41,$K$39)),IF(AND($H$39=2,$I$39=1,$J$39&lt;N5,$J$39+$J$41&gt;=N5),ABS(IPMT($L$39,1,$J$40-$J$41,$K$39)),IF(AND($H$39=2,$I$39=2,$J$39&lt;=N5,$J$39+$J$41&gt;N5),ABS(IPMT($L$39,1,$J$40-$J$41,$K$39)),0))))))</f>
        <v>0</v>
      </c>
      <c r="O41" s="582">
        <f t="shared" si="37"/>
        <v>0</v>
      </c>
      <c r="P41" s="582">
        <f t="shared" si="37"/>
        <v>0</v>
      </c>
      <c r="Q41" s="582">
        <f t="shared" si="37"/>
        <v>0</v>
      </c>
      <c r="R41" s="582">
        <f t="shared" si="37"/>
        <v>0</v>
      </c>
      <c r="S41" s="582">
        <f t="shared" si="37"/>
        <v>0</v>
      </c>
      <c r="T41" s="582">
        <f t="shared" si="37"/>
        <v>0</v>
      </c>
      <c r="U41" s="582">
        <f t="shared" si="37"/>
        <v>0</v>
      </c>
      <c r="V41" s="583">
        <f t="shared" si="37"/>
        <v>0</v>
      </c>
      <c r="W41" s="584">
        <f t="shared" si="37"/>
        <v>0</v>
      </c>
      <c r="X41" s="582">
        <f t="shared" si="37"/>
        <v>0</v>
      </c>
      <c r="Y41" s="582">
        <f t="shared" si="37"/>
        <v>0</v>
      </c>
      <c r="Z41" s="582">
        <f t="shared" si="37"/>
        <v>0</v>
      </c>
      <c r="AA41" s="582">
        <f t="shared" si="37"/>
        <v>0</v>
      </c>
      <c r="AB41" s="582">
        <f t="shared" si="37"/>
        <v>0</v>
      </c>
      <c r="AC41" s="582">
        <f t="shared" si="37"/>
        <v>0</v>
      </c>
      <c r="AD41" s="582">
        <f t="shared" si="37"/>
        <v>0</v>
      </c>
      <c r="AE41" s="582">
        <f t="shared" si="37"/>
        <v>0</v>
      </c>
      <c r="AF41" s="583">
        <f t="shared" si="37"/>
        <v>0</v>
      </c>
      <c r="AG41" s="559">
        <f>SUM(M41:AF41)</f>
        <v>0</v>
      </c>
      <c r="AH41" s="553"/>
      <c r="AI41" s="553"/>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row>
    <row r="42" spans="1:68" ht="17.25" customHeight="1" thickTop="1" x14ac:dyDescent="0.2">
      <c r="A42" s="89"/>
      <c r="B42" s="1371"/>
      <c r="C42" s="1388" t="s">
        <v>84</v>
      </c>
      <c r="D42" s="1389"/>
      <c r="E42" s="1392" t="s">
        <v>383</v>
      </c>
      <c r="F42" s="1392" t="s">
        <v>383</v>
      </c>
      <c r="G42" s="1392" t="s">
        <v>383</v>
      </c>
      <c r="H42" s="1401" t="s">
        <v>385</v>
      </c>
      <c r="I42" s="1404" t="s">
        <v>383</v>
      </c>
      <c r="J42" s="1392" t="s">
        <v>383</v>
      </c>
      <c r="K42" s="1395">
        <f>K36+K39</f>
        <v>0</v>
      </c>
      <c r="L42" s="1398" t="s">
        <v>385</v>
      </c>
      <c r="M42" s="599">
        <f t="shared" ref="M42:AF42" si="38">M36+M39</f>
        <v>0</v>
      </c>
      <c r="N42" s="600">
        <f t="shared" si="38"/>
        <v>0</v>
      </c>
      <c r="O42" s="600">
        <f t="shared" si="38"/>
        <v>0</v>
      </c>
      <c r="P42" s="600">
        <f t="shared" si="38"/>
        <v>0</v>
      </c>
      <c r="Q42" s="600">
        <f t="shared" si="38"/>
        <v>0</v>
      </c>
      <c r="R42" s="600">
        <f t="shared" si="38"/>
        <v>0</v>
      </c>
      <c r="S42" s="600">
        <f t="shared" si="38"/>
        <v>0</v>
      </c>
      <c r="T42" s="600">
        <f t="shared" si="38"/>
        <v>0</v>
      </c>
      <c r="U42" s="600">
        <f t="shared" si="38"/>
        <v>0</v>
      </c>
      <c r="V42" s="601">
        <f t="shared" si="38"/>
        <v>0</v>
      </c>
      <c r="W42" s="602">
        <f t="shared" si="38"/>
        <v>0</v>
      </c>
      <c r="X42" s="600">
        <f t="shared" si="38"/>
        <v>0</v>
      </c>
      <c r="Y42" s="600">
        <f t="shared" si="38"/>
        <v>0</v>
      </c>
      <c r="Z42" s="600">
        <f t="shared" si="38"/>
        <v>0</v>
      </c>
      <c r="AA42" s="600">
        <f t="shared" si="38"/>
        <v>0</v>
      </c>
      <c r="AB42" s="600">
        <f t="shared" si="38"/>
        <v>0</v>
      </c>
      <c r="AC42" s="600">
        <f t="shared" si="38"/>
        <v>0</v>
      </c>
      <c r="AD42" s="600">
        <f t="shared" si="38"/>
        <v>0</v>
      </c>
      <c r="AE42" s="600">
        <f t="shared" si="38"/>
        <v>0</v>
      </c>
      <c r="AF42" s="601">
        <f t="shared" si="38"/>
        <v>0</v>
      </c>
      <c r="AG42" s="559"/>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row>
    <row r="43" spans="1:68" ht="17.25" customHeight="1" x14ac:dyDescent="0.2">
      <c r="A43" s="89"/>
      <c r="B43" s="1371"/>
      <c r="C43" s="1390"/>
      <c r="D43" s="1390"/>
      <c r="E43" s="1393"/>
      <c r="F43" s="1393"/>
      <c r="G43" s="1393"/>
      <c r="H43" s="1402"/>
      <c r="I43" s="1405"/>
      <c r="J43" s="1393"/>
      <c r="K43" s="1396"/>
      <c r="L43" s="1399"/>
      <c r="M43" s="603">
        <f t="shared" ref="M43:AF43" si="39">ROUND(M37+M40,0)</f>
        <v>0</v>
      </c>
      <c r="N43" s="604">
        <f t="shared" si="39"/>
        <v>0</v>
      </c>
      <c r="O43" s="604">
        <f t="shared" si="39"/>
        <v>0</v>
      </c>
      <c r="P43" s="604">
        <f t="shared" si="39"/>
        <v>0</v>
      </c>
      <c r="Q43" s="604">
        <f t="shared" si="39"/>
        <v>0</v>
      </c>
      <c r="R43" s="604">
        <f t="shared" si="39"/>
        <v>0</v>
      </c>
      <c r="S43" s="604">
        <f t="shared" si="39"/>
        <v>0</v>
      </c>
      <c r="T43" s="604">
        <f t="shared" si="39"/>
        <v>0</v>
      </c>
      <c r="U43" s="604">
        <f t="shared" si="39"/>
        <v>0</v>
      </c>
      <c r="V43" s="605">
        <f t="shared" si="39"/>
        <v>0</v>
      </c>
      <c r="W43" s="606">
        <f t="shared" si="39"/>
        <v>0</v>
      </c>
      <c r="X43" s="604">
        <f t="shared" si="39"/>
        <v>0</v>
      </c>
      <c r="Y43" s="604">
        <f t="shared" si="39"/>
        <v>0</v>
      </c>
      <c r="Z43" s="604">
        <f t="shared" si="39"/>
        <v>0</v>
      </c>
      <c r="AA43" s="604">
        <f t="shared" si="39"/>
        <v>0</v>
      </c>
      <c r="AB43" s="604">
        <f t="shared" si="39"/>
        <v>0</v>
      </c>
      <c r="AC43" s="604">
        <f t="shared" si="39"/>
        <v>0</v>
      </c>
      <c r="AD43" s="604">
        <f t="shared" si="39"/>
        <v>0</v>
      </c>
      <c r="AE43" s="604">
        <f t="shared" si="39"/>
        <v>0</v>
      </c>
      <c r="AF43" s="605">
        <f t="shared" si="39"/>
        <v>0</v>
      </c>
      <c r="AG43" s="559">
        <f>SUM(M43:AF43)</f>
        <v>0</v>
      </c>
      <c r="AH43" s="607"/>
      <c r="AI43" s="607"/>
      <c r="AJ43" s="607"/>
      <c r="AK43" s="607"/>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row>
    <row r="44" spans="1:68" ht="17.25" customHeight="1" thickBot="1" x14ac:dyDescent="0.25">
      <c r="A44" s="89"/>
      <c r="B44" s="1372"/>
      <c r="C44" s="1391"/>
      <c r="D44" s="1391"/>
      <c r="E44" s="1394"/>
      <c r="F44" s="1394"/>
      <c r="G44" s="1394"/>
      <c r="H44" s="1403"/>
      <c r="I44" s="1406"/>
      <c r="J44" s="1394"/>
      <c r="K44" s="1397"/>
      <c r="L44" s="1400"/>
      <c r="M44" s="569">
        <f t="shared" ref="M44:AF44" si="40">M38+M41</f>
        <v>0</v>
      </c>
      <c r="N44" s="608">
        <f t="shared" si="40"/>
        <v>0</v>
      </c>
      <c r="O44" s="608">
        <f t="shared" si="40"/>
        <v>0</v>
      </c>
      <c r="P44" s="608">
        <f t="shared" si="40"/>
        <v>0</v>
      </c>
      <c r="Q44" s="608">
        <f t="shared" si="40"/>
        <v>0</v>
      </c>
      <c r="R44" s="608">
        <f t="shared" si="40"/>
        <v>0</v>
      </c>
      <c r="S44" s="608">
        <f t="shared" si="40"/>
        <v>0</v>
      </c>
      <c r="T44" s="608">
        <f t="shared" si="40"/>
        <v>0</v>
      </c>
      <c r="U44" s="608">
        <f t="shared" si="40"/>
        <v>0</v>
      </c>
      <c r="V44" s="609">
        <f t="shared" si="40"/>
        <v>0</v>
      </c>
      <c r="W44" s="610">
        <f t="shared" si="40"/>
        <v>0</v>
      </c>
      <c r="X44" s="608">
        <f t="shared" si="40"/>
        <v>0</v>
      </c>
      <c r="Y44" s="608">
        <f t="shared" si="40"/>
        <v>0</v>
      </c>
      <c r="Z44" s="608">
        <f t="shared" si="40"/>
        <v>0</v>
      </c>
      <c r="AA44" s="608">
        <f t="shared" si="40"/>
        <v>0</v>
      </c>
      <c r="AB44" s="608">
        <f t="shared" si="40"/>
        <v>0</v>
      </c>
      <c r="AC44" s="608">
        <f t="shared" si="40"/>
        <v>0</v>
      </c>
      <c r="AD44" s="608">
        <f t="shared" si="40"/>
        <v>0</v>
      </c>
      <c r="AE44" s="608">
        <f t="shared" si="40"/>
        <v>0</v>
      </c>
      <c r="AF44" s="609">
        <f t="shared" si="40"/>
        <v>0</v>
      </c>
      <c r="AG44" s="559">
        <f>SUM(M44:AF44)</f>
        <v>0</v>
      </c>
      <c r="AH44" s="607"/>
      <c r="AI44" s="607"/>
      <c r="AJ44" s="607"/>
      <c r="AK44" s="607"/>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row>
    <row r="45" spans="1:68" ht="17.25" customHeight="1" x14ac:dyDescent="0.2">
      <c r="A45" s="89"/>
      <c r="B45" s="1354" t="s">
        <v>85</v>
      </c>
      <c r="C45" s="1355"/>
      <c r="D45" s="1355"/>
      <c r="E45" s="1355" t="s">
        <v>383</v>
      </c>
      <c r="F45" s="1355" t="s">
        <v>383</v>
      </c>
      <c r="G45" s="1361" t="s">
        <v>383</v>
      </c>
      <c r="H45" s="1367" t="s">
        <v>385</v>
      </c>
      <c r="I45" s="1367" t="s">
        <v>383</v>
      </c>
      <c r="J45" s="1361" t="s">
        <v>383</v>
      </c>
      <c r="K45" s="1362">
        <f>K42+K33</f>
        <v>0</v>
      </c>
      <c r="L45" s="1365" t="s">
        <v>385</v>
      </c>
      <c r="M45" s="611">
        <f>M33+M42</f>
        <v>0</v>
      </c>
      <c r="N45" s="612">
        <f t="shared" ref="M45:AF47" si="41">N33+N42</f>
        <v>0</v>
      </c>
      <c r="O45" s="612">
        <f t="shared" si="41"/>
        <v>0</v>
      </c>
      <c r="P45" s="612">
        <f t="shared" si="41"/>
        <v>0</v>
      </c>
      <c r="Q45" s="612">
        <f t="shared" si="41"/>
        <v>0</v>
      </c>
      <c r="R45" s="612">
        <f t="shared" si="41"/>
        <v>0</v>
      </c>
      <c r="S45" s="612">
        <f t="shared" si="41"/>
        <v>0</v>
      </c>
      <c r="T45" s="612">
        <f t="shared" si="41"/>
        <v>0</v>
      </c>
      <c r="U45" s="612">
        <f t="shared" si="41"/>
        <v>0</v>
      </c>
      <c r="V45" s="613">
        <f t="shared" si="41"/>
        <v>0</v>
      </c>
      <c r="W45" s="614">
        <f t="shared" si="41"/>
        <v>0</v>
      </c>
      <c r="X45" s="612">
        <f t="shared" si="41"/>
        <v>0</v>
      </c>
      <c r="Y45" s="612">
        <f t="shared" si="41"/>
        <v>0</v>
      </c>
      <c r="Z45" s="612">
        <f t="shared" si="41"/>
        <v>0</v>
      </c>
      <c r="AA45" s="612">
        <f t="shared" si="41"/>
        <v>0</v>
      </c>
      <c r="AB45" s="612">
        <f t="shared" si="41"/>
        <v>0</v>
      </c>
      <c r="AC45" s="612">
        <f t="shared" si="41"/>
        <v>0</v>
      </c>
      <c r="AD45" s="612">
        <f t="shared" si="41"/>
        <v>0</v>
      </c>
      <c r="AE45" s="612">
        <f t="shared" si="41"/>
        <v>0</v>
      </c>
      <c r="AF45" s="615">
        <f t="shared" si="41"/>
        <v>0</v>
      </c>
      <c r="AG45" s="559"/>
      <c r="AH45" s="607"/>
      <c r="AI45" s="607"/>
      <c r="AJ45" s="607"/>
      <c r="AK45" s="607"/>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row>
    <row r="46" spans="1:68" ht="17.25" customHeight="1" x14ac:dyDescent="0.2">
      <c r="A46" s="89"/>
      <c r="B46" s="1356"/>
      <c r="C46" s="1357"/>
      <c r="D46" s="1357"/>
      <c r="E46" s="1357"/>
      <c r="F46" s="1357"/>
      <c r="G46" s="1357"/>
      <c r="H46" s="1368"/>
      <c r="I46" s="1368"/>
      <c r="J46" s="1357"/>
      <c r="K46" s="1363"/>
      <c r="L46" s="1366"/>
      <c r="M46" s="603">
        <f t="shared" si="41"/>
        <v>0</v>
      </c>
      <c r="N46" s="604">
        <f t="shared" si="41"/>
        <v>0</v>
      </c>
      <c r="O46" s="604">
        <f t="shared" si="41"/>
        <v>0</v>
      </c>
      <c r="P46" s="778">
        <f t="shared" si="41"/>
        <v>0</v>
      </c>
      <c r="Q46" s="778">
        <f t="shared" si="41"/>
        <v>0</v>
      </c>
      <c r="R46" s="604">
        <f t="shared" si="41"/>
        <v>0</v>
      </c>
      <c r="S46" s="604">
        <f t="shared" si="41"/>
        <v>0</v>
      </c>
      <c r="T46" s="604">
        <f t="shared" si="41"/>
        <v>0</v>
      </c>
      <c r="U46" s="604">
        <f t="shared" si="41"/>
        <v>0</v>
      </c>
      <c r="V46" s="605">
        <f t="shared" si="41"/>
        <v>0</v>
      </c>
      <c r="W46" s="606">
        <f t="shared" si="41"/>
        <v>0</v>
      </c>
      <c r="X46" s="604">
        <f t="shared" si="41"/>
        <v>0</v>
      </c>
      <c r="Y46" s="604">
        <f t="shared" si="41"/>
        <v>0</v>
      </c>
      <c r="Z46" s="604">
        <f t="shared" si="41"/>
        <v>0</v>
      </c>
      <c r="AA46" s="604">
        <f t="shared" si="41"/>
        <v>0</v>
      </c>
      <c r="AB46" s="604">
        <f t="shared" si="41"/>
        <v>0</v>
      </c>
      <c r="AC46" s="604">
        <f t="shared" si="41"/>
        <v>0</v>
      </c>
      <c r="AD46" s="604">
        <f t="shared" si="41"/>
        <v>0</v>
      </c>
      <c r="AE46" s="604">
        <f t="shared" si="41"/>
        <v>0</v>
      </c>
      <c r="AF46" s="616">
        <f t="shared" si="41"/>
        <v>0</v>
      </c>
      <c r="AG46" s="559">
        <f>SUM(M46:AF46)</f>
        <v>0</v>
      </c>
      <c r="AH46" s="607"/>
      <c r="AI46" s="607"/>
      <c r="AJ46" s="607"/>
      <c r="AK46" s="607"/>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row>
    <row r="47" spans="1:68" ht="17.25" customHeight="1" thickBot="1" x14ac:dyDescent="0.25">
      <c r="A47" s="89"/>
      <c r="B47" s="1356"/>
      <c r="C47" s="1357"/>
      <c r="D47" s="1357"/>
      <c r="E47" s="1357"/>
      <c r="F47" s="1357"/>
      <c r="G47" s="1357"/>
      <c r="H47" s="1368"/>
      <c r="I47" s="1368"/>
      <c r="J47" s="1357"/>
      <c r="K47" s="1363"/>
      <c r="L47" s="1327"/>
      <c r="M47" s="569">
        <f t="shared" si="41"/>
        <v>0</v>
      </c>
      <c r="N47" s="597">
        <f t="shared" si="41"/>
        <v>0</v>
      </c>
      <c r="O47" s="597">
        <f t="shared" si="41"/>
        <v>0</v>
      </c>
      <c r="P47" s="779">
        <f t="shared" si="41"/>
        <v>0</v>
      </c>
      <c r="Q47" s="779">
        <f t="shared" si="41"/>
        <v>0</v>
      </c>
      <c r="R47" s="597">
        <f t="shared" si="41"/>
        <v>0</v>
      </c>
      <c r="S47" s="597">
        <f t="shared" si="41"/>
        <v>0</v>
      </c>
      <c r="T47" s="597">
        <f t="shared" si="41"/>
        <v>0</v>
      </c>
      <c r="U47" s="597">
        <f t="shared" si="41"/>
        <v>0</v>
      </c>
      <c r="V47" s="573">
        <f t="shared" si="41"/>
        <v>0</v>
      </c>
      <c r="W47" s="598">
        <f t="shared" si="41"/>
        <v>0</v>
      </c>
      <c r="X47" s="597">
        <f t="shared" si="41"/>
        <v>0</v>
      </c>
      <c r="Y47" s="597">
        <f t="shared" si="41"/>
        <v>0</v>
      </c>
      <c r="Z47" s="597">
        <f t="shared" si="41"/>
        <v>0</v>
      </c>
      <c r="AA47" s="597">
        <f t="shared" si="41"/>
        <v>0</v>
      </c>
      <c r="AB47" s="597">
        <f t="shared" si="41"/>
        <v>0</v>
      </c>
      <c r="AC47" s="597">
        <f t="shared" si="41"/>
        <v>0</v>
      </c>
      <c r="AD47" s="597">
        <f t="shared" si="41"/>
        <v>0</v>
      </c>
      <c r="AE47" s="597">
        <f t="shared" si="41"/>
        <v>0</v>
      </c>
      <c r="AF47" s="617">
        <f t="shared" si="41"/>
        <v>0</v>
      </c>
      <c r="AG47" s="559">
        <f>SUM(M47:AF47)</f>
        <v>0</v>
      </c>
      <c r="AH47" s="607"/>
      <c r="AI47" s="607"/>
      <c r="AJ47" s="607"/>
      <c r="AK47" s="607"/>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row>
    <row r="48" spans="1:68" ht="20.25" customHeight="1" thickBot="1" x14ac:dyDescent="0.25">
      <c r="A48" s="89"/>
      <c r="B48" s="1358"/>
      <c r="C48" s="1359"/>
      <c r="D48" s="1359"/>
      <c r="E48" s="1360"/>
      <c r="F48" s="1360"/>
      <c r="G48" s="1360"/>
      <c r="H48" s="1369"/>
      <c r="I48" s="1369"/>
      <c r="J48" s="1360"/>
      <c r="K48" s="1364"/>
      <c r="L48" s="618" t="s">
        <v>403</v>
      </c>
      <c r="M48" s="619">
        <f t="shared" ref="M48:AF48" si="42">M46+M47</f>
        <v>0</v>
      </c>
      <c r="N48" s="620">
        <f t="shared" si="42"/>
        <v>0</v>
      </c>
      <c r="O48" s="620">
        <f t="shared" si="42"/>
        <v>0</v>
      </c>
      <c r="P48" s="780">
        <f t="shared" si="42"/>
        <v>0</v>
      </c>
      <c r="Q48" s="780">
        <f t="shared" si="42"/>
        <v>0</v>
      </c>
      <c r="R48" s="620">
        <f t="shared" si="42"/>
        <v>0</v>
      </c>
      <c r="S48" s="620">
        <f t="shared" si="42"/>
        <v>0</v>
      </c>
      <c r="T48" s="620">
        <f t="shared" si="42"/>
        <v>0</v>
      </c>
      <c r="U48" s="620">
        <f t="shared" si="42"/>
        <v>0</v>
      </c>
      <c r="V48" s="621">
        <f t="shared" si="42"/>
        <v>0</v>
      </c>
      <c r="W48" s="622">
        <f t="shared" si="42"/>
        <v>0</v>
      </c>
      <c r="X48" s="620">
        <f t="shared" si="42"/>
        <v>0</v>
      </c>
      <c r="Y48" s="620">
        <f t="shared" si="42"/>
        <v>0</v>
      </c>
      <c r="Z48" s="620">
        <f t="shared" si="42"/>
        <v>0</v>
      </c>
      <c r="AA48" s="620">
        <f t="shared" si="42"/>
        <v>0</v>
      </c>
      <c r="AB48" s="620">
        <f t="shared" si="42"/>
        <v>0</v>
      </c>
      <c r="AC48" s="620">
        <f t="shared" si="42"/>
        <v>0</v>
      </c>
      <c r="AD48" s="620">
        <f t="shared" si="42"/>
        <v>0</v>
      </c>
      <c r="AE48" s="620">
        <f t="shared" si="42"/>
        <v>0</v>
      </c>
      <c r="AF48" s="623">
        <f t="shared" si="42"/>
        <v>0</v>
      </c>
      <c r="AG48" s="559">
        <f>SUM(M48:AF48)</f>
        <v>0</v>
      </c>
      <c r="AH48" s="607"/>
      <c r="AI48" s="607"/>
      <c r="AJ48" s="607"/>
      <c r="AK48" s="607"/>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row>
    <row r="49" spans="9:68" ht="21" customHeight="1" x14ac:dyDescent="0.2">
      <c r="N49" s="1007" t="s">
        <v>469</v>
      </c>
      <c r="X49" s="1007" t="s">
        <v>470</v>
      </c>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row>
    <row r="50" spans="9:68" x14ac:dyDescent="0.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row>
    <row r="51" spans="9:68" x14ac:dyDescent="0.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row>
    <row r="52" spans="9:68" x14ac:dyDescent="0.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row>
    <row r="53" spans="9:68" x14ac:dyDescent="0.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row>
    <row r="54" spans="9:68" x14ac:dyDescent="0.2">
      <c r="I54">
        <v>1</v>
      </c>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row>
    <row r="55" spans="9:68" x14ac:dyDescent="0.2">
      <c r="I55">
        <v>2</v>
      </c>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row>
    <row r="56" spans="9:68" x14ac:dyDescent="0.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row>
    <row r="57" spans="9:68" x14ac:dyDescent="0.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row>
    <row r="58" spans="9:68" x14ac:dyDescent="0.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row>
    <row r="59" spans="9:68" x14ac:dyDescent="0.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row>
    <row r="60" spans="9:68" x14ac:dyDescent="0.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row>
    <row r="61" spans="9:68" x14ac:dyDescent="0.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row>
    <row r="62" spans="9:68" x14ac:dyDescent="0.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row>
    <row r="63" spans="9:68" x14ac:dyDescent="0.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row>
    <row r="64" spans="9:68" x14ac:dyDescent="0.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row>
    <row r="65" spans="33:68" x14ac:dyDescent="0.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row>
    <row r="66" spans="33:68" x14ac:dyDescent="0.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row>
    <row r="67" spans="33:68" x14ac:dyDescent="0.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row>
    <row r="68" spans="33:68" x14ac:dyDescent="0.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row>
    <row r="69" spans="33:68" x14ac:dyDescent="0.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row>
    <row r="70" spans="33:68" x14ac:dyDescent="0.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row>
    <row r="71" spans="33:68" x14ac:dyDescent="0.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row>
    <row r="72" spans="33:68" x14ac:dyDescent="0.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row>
    <row r="73" spans="33:68" x14ac:dyDescent="0.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row>
    <row r="74" spans="33:68" x14ac:dyDescent="0.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row>
    <row r="75" spans="33:68" x14ac:dyDescent="0.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row>
    <row r="76" spans="33:68" x14ac:dyDescent="0.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row>
    <row r="77" spans="33:68" x14ac:dyDescent="0.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row>
    <row r="78" spans="33:68" x14ac:dyDescent="0.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row>
    <row r="79" spans="33:68" x14ac:dyDescent="0.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row>
    <row r="80" spans="33:68" x14ac:dyDescent="0.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row>
    <row r="81" spans="33:68" x14ac:dyDescent="0.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row>
    <row r="82" spans="33:68" x14ac:dyDescent="0.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row>
    <row r="83" spans="33:68" x14ac:dyDescent="0.2">
      <c r="AG83" s="2"/>
      <c r="AH83" s="2"/>
      <c r="AI83" s="2"/>
      <c r="AJ83" s="2"/>
      <c r="AK83" s="2"/>
      <c r="AL83" s="2"/>
      <c r="AM83" s="2"/>
      <c r="AN83" s="2"/>
      <c r="AO83" s="2"/>
      <c r="AP83" s="2"/>
      <c r="AQ83" s="2"/>
      <c r="AR83" s="2"/>
      <c r="AS83" s="2"/>
      <c r="AT83" s="2"/>
      <c r="AU83" s="2"/>
      <c r="AV83" s="2"/>
      <c r="AW83" s="2"/>
      <c r="AX83" s="2"/>
      <c r="AY83" s="2"/>
      <c r="AZ83" s="2"/>
      <c r="BA83" s="2"/>
      <c r="BB83" s="2"/>
      <c r="BC83" s="2"/>
      <c r="BD83" s="2"/>
      <c r="BE83" s="2"/>
      <c r="BF83" s="2"/>
      <c r="BG83" s="2"/>
      <c r="BH83" s="2"/>
      <c r="BI83" s="2"/>
      <c r="BJ83" s="2"/>
      <c r="BK83" s="2"/>
      <c r="BL83" s="2"/>
      <c r="BM83" s="2"/>
      <c r="BN83" s="2"/>
      <c r="BO83" s="2"/>
      <c r="BP83" s="2"/>
    </row>
    <row r="84" spans="33:68" x14ac:dyDescent="0.2">
      <c r="AG84" s="2"/>
      <c r="AH84" s="2"/>
      <c r="AI84" s="2"/>
      <c r="AJ84" s="2"/>
      <c r="AK84" s="2"/>
      <c r="AL84" s="2"/>
      <c r="AM84" s="2"/>
      <c r="AN84" s="2"/>
      <c r="AO84" s="2"/>
      <c r="AP84" s="2"/>
      <c r="AQ84" s="2"/>
      <c r="AR84" s="2"/>
      <c r="AS84" s="2"/>
      <c r="AT84" s="2"/>
      <c r="AU84" s="2"/>
      <c r="AV84" s="2"/>
      <c r="AW84" s="2"/>
      <c r="AX84" s="2"/>
      <c r="AY84" s="2"/>
      <c r="AZ84" s="2"/>
      <c r="BA84" s="2"/>
      <c r="BB84" s="2"/>
      <c r="BC84" s="2"/>
      <c r="BD84" s="2"/>
      <c r="BE84" s="2"/>
      <c r="BF84" s="2"/>
      <c r="BG84" s="2"/>
      <c r="BH84" s="2"/>
      <c r="BI84" s="2"/>
      <c r="BJ84" s="2"/>
      <c r="BK84" s="2"/>
      <c r="BL84" s="2"/>
      <c r="BM84" s="2"/>
      <c r="BN84" s="2"/>
      <c r="BO84" s="2"/>
      <c r="BP84" s="2"/>
    </row>
    <row r="85" spans="33:68" x14ac:dyDescent="0.2">
      <c r="AG85" s="2"/>
      <c r="AH85" s="2"/>
      <c r="AI85" s="2"/>
      <c r="AJ85" s="2"/>
      <c r="AK85" s="2"/>
      <c r="AL85" s="2"/>
      <c r="AM85" s="2"/>
      <c r="AN85" s="2"/>
      <c r="AO85" s="2"/>
      <c r="AP85" s="2"/>
      <c r="AQ85" s="2"/>
      <c r="AR85" s="2"/>
      <c r="AS85" s="2"/>
      <c r="AT85" s="2"/>
      <c r="AU85" s="2"/>
      <c r="AV85" s="2"/>
      <c r="AW85" s="2"/>
      <c r="AX85" s="2"/>
      <c r="AY85" s="2"/>
      <c r="AZ85" s="2"/>
      <c r="BA85" s="2"/>
      <c r="BB85" s="2"/>
      <c r="BC85" s="2"/>
      <c r="BD85" s="2"/>
      <c r="BE85" s="2"/>
      <c r="BF85" s="2"/>
      <c r="BG85" s="2"/>
      <c r="BH85" s="2"/>
      <c r="BI85" s="2"/>
      <c r="BJ85" s="2"/>
      <c r="BK85" s="2"/>
      <c r="BL85" s="2"/>
      <c r="BM85" s="2"/>
      <c r="BN85" s="2"/>
      <c r="BO85" s="2"/>
      <c r="BP85" s="2"/>
    </row>
    <row r="86" spans="33:68" x14ac:dyDescent="0.2">
      <c r="AG86" s="2"/>
      <c r="AH86" s="2"/>
      <c r="AI86" s="2"/>
      <c r="AJ86" s="2"/>
      <c r="AK86" s="2"/>
      <c r="AL86" s="2"/>
      <c r="AM86" s="2"/>
      <c r="AN86" s="2"/>
      <c r="AO86" s="2"/>
      <c r="AP86" s="2"/>
      <c r="AQ86" s="2"/>
      <c r="AR86" s="2"/>
      <c r="AS86" s="2"/>
      <c r="AT86" s="2"/>
      <c r="AU86" s="2"/>
      <c r="AV86" s="2"/>
      <c r="AW86" s="2"/>
      <c r="AX86" s="2"/>
      <c r="AY86" s="2"/>
      <c r="AZ86" s="2"/>
      <c r="BA86" s="2"/>
      <c r="BB86" s="2"/>
      <c r="BC86" s="2"/>
      <c r="BD86" s="2"/>
      <c r="BE86" s="2"/>
      <c r="BF86" s="2"/>
      <c r="BG86" s="2"/>
      <c r="BH86" s="2"/>
      <c r="BI86" s="2"/>
      <c r="BJ86" s="2"/>
      <c r="BK86" s="2"/>
      <c r="BL86" s="2"/>
      <c r="BM86" s="2"/>
      <c r="BN86" s="2"/>
      <c r="BO86" s="2"/>
      <c r="BP86" s="2"/>
    </row>
    <row r="87" spans="33:68" x14ac:dyDescent="0.2">
      <c r="AG87" s="2"/>
      <c r="AH87" s="2"/>
      <c r="AI87" s="2"/>
      <c r="AJ87" s="2"/>
      <c r="AK87" s="2"/>
      <c r="AL87" s="2"/>
      <c r="AM87" s="2"/>
      <c r="AN87" s="2"/>
      <c r="AO87" s="2"/>
      <c r="AP87" s="2"/>
      <c r="AQ87" s="2"/>
      <c r="AR87" s="2"/>
      <c r="AS87" s="2"/>
      <c r="AT87" s="2"/>
      <c r="AU87" s="2"/>
      <c r="AV87" s="2"/>
      <c r="AW87" s="2"/>
      <c r="AX87" s="2"/>
      <c r="AY87" s="2"/>
      <c r="AZ87" s="2"/>
      <c r="BA87" s="2"/>
      <c r="BB87" s="2"/>
      <c r="BC87" s="2"/>
      <c r="BD87" s="2"/>
      <c r="BE87" s="2"/>
      <c r="BF87" s="2"/>
      <c r="BG87" s="2"/>
      <c r="BH87" s="2"/>
      <c r="BI87" s="2"/>
      <c r="BJ87" s="2"/>
      <c r="BK87" s="2"/>
      <c r="BL87" s="2"/>
      <c r="BM87" s="2"/>
      <c r="BN87" s="2"/>
      <c r="BO87" s="2"/>
      <c r="BP87" s="2"/>
    </row>
    <row r="88" spans="33:68" x14ac:dyDescent="0.2">
      <c r="AG88" s="2"/>
      <c r="AH88" s="2"/>
      <c r="AI88" s="2"/>
      <c r="AJ88" s="2"/>
      <c r="AK88" s="2"/>
      <c r="AL88" s="2"/>
      <c r="AM88" s="2"/>
      <c r="AN88" s="2"/>
      <c r="AO88" s="2"/>
      <c r="AP88" s="2"/>
      <c r="AQ88" s="2"/>
      <c r="AR88" s="2"/>
      <c r="AS88" s="2"/>
      <c r="AT88" s="2"/>
      <c r="AU88" s="2"/>
      <c r="AV88" s="2"/>
      <c r="AW88" s="2"/>
      <c r="AX88" s="2"/>
      <c r="AY88" s="2"/>
      <c r="AZ88" s="2"/>
      <c r="BA88" s="2"/>
      <c r="BB88" s="2"/>
      <c r="BC88" s="2"/>
      <c r="BD88" s="2"/>
      <c r="BE88" s="2"/>
      <c r="BF88" s="2"/>
      <c r="BG88" s="2"/>
      <c r="BH88" s="2"/>
      <c r="BI88" s="2"/>
      <c r="BJ88" s="2"/>
      <c r="BK88" s="2"/>
      <c r="BL88" s="2"/>
      <c r="BM88" s="2"/>
      <c r="BN88" s="2"/>
      <c r="BO88" s="2"/>
      <c r="BP88" s="2"/>
    </row>
    <row r="89" spans="33:68" x14ac:dyDescent="0.2">
      <c r="AG89" s="2"/>
      <c r="AH89" s="2"/>
      <c r="AI89" s="2"/>
      <c r="AJ89" s="2"/>
      <c r="AK89" s="2"/>
      <c r="AL89" s="2"/>
      <c r="AM89" s="2"/>
      <c r="AN89" s="2"/>
      <c r="AO89" s="2"/>
      <c r="AP89" s="2"/>
      <c r="AQ89" s="2"/>
      <c r="AR89" s="2"/>
      <c r="AS89" s="2"/>
      <c r="AT89" s="2"/>
      <c r="AU89" s="2"/>
      <c r="AV89" s="2"/>
      <c r="AW89" s="2"/>
      <c r="AX89" s="2"/>
      <c r="AY89" s="2"/>
      <c r="AZ89" s="2"/>
      <c r="BA89" s="2"/>
      <c r="BB89" s="2"/>
      <c r="BC89" s="2"/>
      <c r="BD89" s="2"/>
      <c r="BE89" s="2"/>
      <c r="BF89" s="2"/>
      <c r="BG89" s="2"/>
      <c r="BH89" s="2"/>
      <c r="BI89" s="2"/>
      <c r="BJ89" s="2"/>
      <c r="BK89" s="2"/>
      <c r="BL89" s="2"/>
      <c r="BM89" s="2"/>
      <c r="BN89" s="2"/>
      <c r="BO89" s="2"/>
      <c r="BP89" s="2"/>
    </row>
    <row r="90" spans="33:68" x14ac:dyDescent="0.2">
      <c r="AG90" s="2"/>
      <c r="AH90" s="2"/>
      <c r="AI90" s="2"/>
      <c r="AJ90" s="2"/>
      <c r="AK90" s="2"/>
      <c r="AL90" s="2"/>
      <c r="AM90" s="2"/>
      <c r="AN90" s="2"/>
      <c r="AO90" s="2"/>
      <c r="AP90" s="2"/>
      <c r="AQ90" s="2"/>
      <c r="AR90" s="2"/>
      <c r="AS90" s="2"/>
      <c r="AT90" s="2"/>
      <c r="AU90" s="2"/>
      <c r="AV90" s="2"/>
      <c r="AW90" s="2"/>
      <c r="AX90" s="2"/>
      <c r="AY90" s="2"/>
      <c r="AZ90" s="2"/>
      <c r="BA90" s="2"/>
      <c r="BB90" s="2"/>
      <c r="BC90" s="2"/>
      <c r="BD90" s="2"/>
      <c r="BE90" s="2"/>
      <c r="BF90" s="2"/>
      <c r="BG90" s="2"/>
      <c r="BH90" s="2"/>
      <c r="BI90" s="2"/>
      <c r="BJ90" s="2"/>
      <c r="BK90" s="2"/>
      <c r="BL90" s="2"/>
      <c r="BM90" s="2"/>
      <c r="BN90" s="2"/>
      <c r="BO90" s="2"/>
      <c r="BP90" s="2"/>
    </row>
    <row r="91" spans="33:68" x14ac:dyDescent="0.2">
      <c r="AG91" s="2"/>
      <c r="AH91" s="2"/>
      <c r="AI91" s="2"/>
      <c r="AJ91" s="2"/>
      <c r="AK91" s="2"/>
      <c r="AL91" s="2"/>
      <c r="AM91" s="2"/>
      <c r="AN91" s="2"/>
      <c r="AO91" s="2"/>
      <c r="AP91" s="2"/>
      <c r="AQ91" s="2"/>
      <c r="AR91" s="2"/>
      <c r="AS91" s="2"/>
      <c r="AT91" s="2"/>
      <c r="AU91" s="2"/>
      <c r="AV91" s="2"/>
      <c r="AW91" s="2"/>
      <c r="AX91" s="2"/>
      <c r="AY91" s="2"/>
      <c r="AZ91" s="2"/>
      <c r="BA91" s="2"/>
      <c r="BB91" s="2"/>
      <c r="BC91" s="2"/>
      <c r="BD91" s="2"/>
      <c r="BE91" s="2"/>
      <c r="BF91" s="2"/>
      <c r="BG91" s="2"/>
      <c r="BH91" s="2"/>
      <c r="BI91" s="2"/>
      <c r="BJ91" s="2"/>
      <c r="BK91" s="2"/>
      <c r="BL91" s="2"/>
      <c r="BM91" s="2"/>
      <c r="BN91" s="2"/>
      <c r="BO91" s="2"/>
      <c r="BP91" s="2"/>
    </row>
    <row r="92" spans="33:68" x14ac:dyDescent="0.2">
      <c r="AG92" s="2"/>
      <c r="AH92" s="2"/>
      <c r="AI92" s="2"/>
      <c r="AJ92" s="2"/>
      <c r="AK92" s="2"/>
      <c r="AL92" s="2"/>
      <c r="AM92" s="2"/>
      <c r="AN92" s="2"/>
      <c r="AO92" s="2"/>
      <c r="AP92" s="2"/>
      <c r="AQ92" s="2"/>
      <c r="AR92" s="2"/>
      <c r="AS92" s="2"/>
      <c r="AT92" s="2"/>
      <c r="AU92" s="2"/>
      <c r="AV92" s="2"/>
      <c r="AW92" s="2"/>
      <c r="AX92" s="2"/>
      <c r="AY92" s="2"/>
      <c r="AZ92" s="2"/>
      <c r="BA92" s="2"/>
      <c r="BB92" s="2"/>
      <c r="BC92" s="2"/>
      <c r="BD92" s="2"/>
      <c r="BE92" s="2"/>
      <c r="BF92" s="2"/>
      <c r="BG92" s="2"/>
      <c r="BH92" s="2"/>
      <c r="BI92" s="2"/>
      <c r="BJ92" s="2"/>
      <c r="BK92" s="2"/>
      <c r="BL92" s="2"/>
      <c r="BM92" s="2"/>
      <c r="BN92" s="2"/>
      <c r="BO92" s="2"/>
      <c r="BP92" s="2"/>
    </row>
    <row r="93" spans="33:68" x14ac:dyDescent="0.2">
      <c r="AG93" s="2"/>
      <c r="AH93" s="2"/>
      <c r="AI93" s="2"/>
      <c r="AJ93" s="2"/>
      <c r="AK93" s="2"/>
      <c r="AL93" s="2"/>
      <c r="AM93" s="2"/>
      <c r="AN93" s="2"/>
      <c r="AO93" s="2"/>
      <c r="AP93" s="2"/>
      <c r="AQ93" s="2"/>
      <c r="AR93" s="2"/>
      <c r="AS93" s="2"/>
      <c r="AT93" s="2"/>
      <c r="AU93" s="2"/>
      <c r="AV93" s="2"/>
      <c r="AW93" s="2"/>
      <c r="AX93" s="2"/>
      <c r="AY93" s="2"/>
      <c r="AZ93" s="2"/>
      <c r="BA93" s="2"/>
      <c r="BB93" s="2"/>
      <c r="BC93" s="2"/>
      <c r="BD93" s="2"/>
      <c r="BE93" s="2"/>
      <c r="BF93" s="2"/>
      <c r="BG93" s="2"/>
      <c r="BH93" s="2"/>
      <c r="BI93" s="2"/>
      <c r="BJ93" s="2"/>
      <c r="BK93" s="2"/>
      <c r="BL93" s="2"/>
      <c r="BM93" s="2"/>
      <c r="BN93" s="2"/>
      <c r="BO93" s="2"/>
      <c r="BP93" s="2"/>
    </row>
    <row r="94" spans="33:68" x14ac:dyDescent="0.2">
      <c r="AG94" s="2"/>
      <c r="AH94" s="2"/>
      <c r="AI94" s="2"/>
      <c r="AJ94" s="2"/>
      <c r="AK94" s="2"/>
      <c r="AL94" s="2"/>
      <c r="AM94" s="2"/>
      <c r="AN94" s="2"/>
      <c r="AO94" s="2"/>
      <c r="AP94" s="2"/>
      <c r="AQ94" s="2"/>
      <c r="AR94" s="2"/>
      <c r="AS94" s="2"/>
      <c r="AT94" s="2"/>
      <c r="AU94" s="2"/>
      <c r="AV94" s="2"/>
      <c r="AW94" s="2"/>
      <c r="AX94" s="2"/>
      <c r="AY94" s="2"/>
      <c r="AZ94" s="2"/>
      <c r="BA94" s="2"/>
      <c r="BB94" s="2"/>
      <c r="BC94" s="2"/>
      <c r="BD94" s="2"/>
      <c r="BE94" s="2"/>
      <c r="BF94" s="2"/>
      <c r="BG94" s="2"/>
      <c r="BH94" s="2"/>
      <c r="BI94" s="2"/>
      <c r="BJ94" s="2"/>
      <c r="BK94" s="2"/>
      <c r="BL94" s="2"/>
      <c r="BM94" s="2"/>
      <c r="BN94" s="2"/>
      <c r="BO94" s="2"/>
      <c r="BP94" s="2"/>
    </row>
    <row r="95" spans="33:68" x14ac:dyDescent="0.2">
      <c r="AG95" s="2"/>
      <c r="AH95" s="2"/>
      <c r="AI95" s="2"/>
      <c r="AJ95" s="2"/>
      <c r="AK95" s="2"/>
      <c r="AL95" s="2"/>
      <c r="AM95" s="2"/>
      <c r="AN95" s="2"/>
      <c r="AO95" s="2"/>
      <c r="AP95" s="2"/>
      <c r="AQ95" s="2"/>
      <c r="AR95" s="2"/>
      <c r="AS95" s="2"/>
      <c r="AT95" s="2"/>
      <c r="AU95" s="2"/>
      <c r="AV95" s="2"/>
      <c r="AW95" s="2"/>
      <c r="AX95" s="2"/>
      <c r="AY95" s="2"/>
      <c r="AZ95" s="2"/>
      <c r="BA95" s="2"/>
      <c r="BB95" s="2"/>
      <c r="BC95" s="2"/>
      <c r="BD95" s="2"/>
      <c r="BE95" s="2"/>
      <c r="BF95" s="2"/>
      <c r="BG95" s="2"/>
      <c r="BH95" s="2"/>
      <c r="BI95" s="2"/>
      <c r="BJ95" s="2"/>
      <c r="BK95" s="2"/>
      <c r="BL95" s="2"/>
      <c r="BM95" s="2"/>
      <c r="BN95" s="2"/>
      <c r="BO95" s="2"/>
      <c r="BP95" s="2"/>
    </row>
    <row r="96" spans="33:68" x14ac:dyDescent="0.2">
      <c r="AG96" s="2"/>
      <c r="AH96" s="2"/>
      <c r="AI96" s="2"/>
      <c r="AJ96" s="2"/>
      <c r="AK96" s="2"/>
      <c r="AL96" s="2"/>
      <c r="AM96" s="2"/>
      <c r="AN96" s="2"/>
      <c r="AO96" s="2"/>
      <c r="AP96" s="2"/>
      <c r="AQ96" s="2"/>
      <c r="AR96" s="2"/>
      <c r="AS96" s="2"/>
      <c r="AT96" s="2"/>
      <c r="AU96" s="2"/>
      <c r="AV96" s="2"/>
      <c r="AW96" s="2"/>
      <c r="AX96" s="2"/>
      <c r="AY96" s="2"/>
      <c r="AZ96" s="2"/>
      <c r="BA96" s="2"/>
      <c r="BB96" s="2"/>
      <c r="BC96" s="2"/>
      <c r="BD96" s="2"/>
      <c r="BE96" s="2"/>
      <c r="BF96" s="2"/>
      <c r="BG96" s="2"/>
      <c r="BH96" s="2"/>
      <c r="BI96" s="2"/>
      <c r="BJ96" s="2"/>
      <c r="BK96" s="2"/>
      <c r="BL96" s="2"/>
      <c r="BM96" s="2"/>
      <c r="BN96" s="2"/>
      <c r="BO96" s="2"/>
      <c r="BP96" s="2"/>
    </row>
    <row r="97" spans="33:68" x14ac:dyDescent="0.2">
      <c r="AG97" s="2"/>
      <c r="AH97" s="2"/>
      <c r="AI97" s="2"/>
      <c r="AJ97" s="2"/>
      <c r="AK97" s="2"/>
      <c r="AL97" s="2"/>
      <c r="AM97" s="2"/>
      <c r="AN97" s="2"/>
      <c r="AO97" s="2"/>
      <c r="AP97" s="2"/>
      <c r="AQ97" s="2"/>
      <c r="AR97" s="2"/>
      <c r="AS97" s="2"/>
      <c r="AT97" s="2"/>
      <c r="AU97" s="2"/>
      <c r="AV97" s="2"/>
      <c r="AW97" s="2"/>
      <c r="AX97" s="2"/>
      <c r="AY97" s="2"/>
      <c r="AZ97" s="2"/>
      <c r="BA97" s="2"/>
      <c r="BB97" s="2"/>
      <c r="BC97" s="2"/>
      <c r="BD97" s="2"/>
      <c r="BE97" s="2"/>
      <c r="BF97" s="2"/>
      <c r="BG97" s="2"/>
      <c r="BH97" s="2"/>
      <c r="BI97" s="2"/>
      <c r="BJ97" s="2"/>
      <c r="BK97" s="2"/>
      <c r="BL97" s="2"/>
      <c r="BM97" s="2"/>
      <c r="BN97" s="2"/>
      <c r="BO97" s="2"/>
      <c r="BP97" s="2"/>
    </row>
    <row r="98" spans="33:68" x14ac:dyDescent="0.2">
      <c r="AG98" s="2"/>
      <c r="AH98" s="2"/>
      <c r="AI98" s="2"/>
      <c r="AJ98" s="2"/>
      <c r="AK98" s="2"/>
      <c r="AL98" s="2"/>
      <c r="AM98" s="2"/>
      <c r="AN98" s="2"/>
      <c r="AO98" s="2"/>
      <c r="AP98" s="2"/>
      <c r="AQ98" s="2"/>
      <c r="AR98" s="2"/>
      <c r="AS98" s="2"/>
      <c r="AT98" s="2"/>
      <c r="AU98" s="2"/>
      <c r="AV98" s="2"/>
      <c r="AW98" s="2"/>
      <c r="AX98" s="2"/>
      <c r="AY98" s="2"/>
      <c r="AZ98" s="2"/>
      <c r="BA98" s="2"/>
      <c r="BB98" s="2"/>
      <c r="BC98" s="2"/>
      <c r="BD98" s="2"/>
      <c r="BE98" s="2"/>
      <c r="BF98" s="2"/>
      <c r="BG98" s="2"/>
      <c r="BH98" s="2"/>
      <c r="BI98" s="2"/>
      <c r="BJ98" s="2"/>
      <c r="BK98" s="2"/>
      <c r="BL98" s="2"/>
      <c r="BM98" s="2"/>
      <c r="BN98" s="2"/>
      <c r="BO98" s="2"/>
      <c r="BP98" s="2"/>
    </row>
    <row r="99" spans="33:68" x14ac:dyDescent="0.2">
      <c r="AG99" s="2"/>
      <c r="AH99" s="2"/>
      <c r="AI99" s="2"/>
      <c r="AJ99" s="2"/>
      <c r="AK99" s="2"/>
      <c r="AL99" s="2"/>
      <c r="AM99" s="2"/>
      <c r="AN99" s="2"/>
      <c r="AO99" s="2"/>
      <c r="AP99" s="2"/>
      <c r="AQ99" s="2"/>
      <c r="AR99" s="2"/>
      <c r="AS99" s="2"/>
      <c r="AT99" s="2"/>
      <c r="AU99" s="2"/>
      <c r="AV99" s="2"/>
      <c r="AW99" s="2"/>
      <c r="AX99" s="2"/>
      <c r="AY99" s="2"/>
      <c r="AZ99" s="2"/>
      <c r="BA99" s="2"/>
      <c r="BB99" s="2"/>
      <c r="BC99" s="2"/>
      <c r="BD99" s="2"/>
      <c r="BE99" s="2"/>
      <c r="BF99" s="2"/>
      <c r="BG99" s="2"/>
      <c r="BH99" s="2"/>
      <c r="BI99" s="2"/>
      <c r="BJ99" s="2"/>
      <c r="BK99" s="2"/>
      <c r="BL99" s="2"/>
      <c r="BM99" s="2"/>
      <c r="BN99" s="2"/>
      <c r="BO99" s="2"/>
      <c r="BP99" s="2"/>
    </row>
    <row r="100" spans="33:68" x14ac:dyDescent="0.2">
      <c r="AG100" s="2"/>
      <c r="AH100" s="2"/>
      <c r="AI100" s="2"/>
      <c r="AJ100" s="2"/>
      <c r="AK100" s="2"/>
      <c r="AL100" s="2"/>
      <c r="AM100" s="2"/>
      <c r="AN100" s="2"/>
      <c r="AO100" s="2"/>
      <c r="AP100" s="2"/>
      <c r="AQ100" s="2"/>
      <c r="AR100" s="2"/>
      <c r="AS100" s="2"/>
      <c r="AT100" s="2"/>
      <c r="AU100" s="2"/>
      <c r="AV100" s="2"/>
      <c r="AW100" s="2"/>
      <c r="AX100" s="2"/>
      <c r="AY100" s="2"/>
      <c r="AZ100" s="2"/>
      <c r="BA100" s="2"/>
      <c r="BB100" s="2"/>
      <c r="BC100" s="2"/>
      <c r="BD100" s="2"/>
      <c r="BE100" s="2"/>
      <c r="BF100" s="2"/>
      <c r="BG100" s="2"/>
      <c r="BH100" s="2"/>
      <c r="BI100" s="2"/>
      <c r="BJ100" s="2"/>
      <c r="BK100" s="2"/>
      <c r="BL100" s="2"/>
      <c r="BM100" s="2"/>
      <c r="BN100" s="2"/>
      <c r="BO100" s="2"/>
      <c r="BP100" s="2"/>
    </row>
    <row r="101" spans="33:68" x14ac:dyDescent="0.2">
      <c r="AG101" s="2"/>
      <c r="AH101" s="2"/>
      <c r="AI101" s="2"/>
      <c r="AJ101" s="2"/>
      <c r="AK101" s="2"/>
      <c r="AL101" s="2"/>
      <c r="AM101" s="2"/>
      <c r="AN101" s="2"/>
      <c r="AO101" s="2"/>
      <c r="AP101" s="2"/>
      <c r="AQ101" s="2"/>
      <c r="AR101" s="2"/>
      <c r="AS101" s="2"/>
      <c r="AT101" s="2"/>
      <c r="AU101" s="2"/>
      <c r="AV101" s="2"/>
      <c r="AW101" s="2"/>
      <c r="AX101" s="2"/>
      <c r="AY101" s="2"/>
      <c r="AZ101" s="2"/>
      <c r="BA101" s="2"/>
      <c r="BB101" s="2"/>
      <c r="BC101" s="2"/>
      <c r="BD101" s="2"/>
      <c r="BE101" s="2"/>
      <c r="BF101" s="2"/>
      <c r="BG101" s="2"/>
      <c r="BH101" s="2"/>
      <c r="BI101" s="2"/>
      <c r="BJ101" s="2"/>
      <c r="BK101" s="2"/>
      <c r="BL101" s="2"/>
      <c r="BM101" s="2"/>
      <c r="BN101" s="2"/>
      <c r="BO101" s="2"/>
      <c r="BP101" s="2"/>
    </row>
    <row r="102" spans="33:68" x14ac:dyDescent="0.2">
      <c r="AG102" s="2"/>
      <c r="AH102" s="2"/>
      <c r="AI102" s="2"/>
      <c r="AJ102" s="2"/>
      <c r="AK102" s="2"/>
      <c r="AL102" s="2"/>
      <c r="AM102" s="2"/>
      <c r="AN102" s="2"/>
      <c r="AO102" s="2"/>
      <c r="AP102" s="2"/>
      <c r="AQ102" s="2"/>
      <c r="AR102" s="2"/>
      <c r="AS102" s="2"/>
      <c r="AT102" s="2"/>
      <c r="AU102" s="2"/>
      <c r="AV102" s="2"/>
      <c r="AW102" s="2"/>
      <c r="AX102" s="2"/>
      <c r="AY102" s="2"/>
      <c r="AZ102" s="2"/>
      <c r="BA102" s="2"/>
      <c r="BB102" s="2"/>
      <c r="BC102" s="2"/>
      <c r="BD102" s="2"/>
      <c r="BE102" s="2"/>
      <c r="BF102" s="2"/>
      <c r="BG102" s="2"/>
      <c r="BH102" s="2"/>
      <c r="BI102" s="2"/>
      <c r="BJ102" s="2"/>
      <c r="BK102" s="2"/>
      <c r="BL102" s="2"/>
      <c r="BM102" s="2"/>
      <c r="BN102" s="2"/>
      <c r="BO102" s="2"/>
      <c r="BP102" s="2"/>
    </row>
    <row r="103" spans="33:68" x14ac:dyDescent="0.2">
      <c r="AG103" s="2"/>
      <c r="AH103" s="2"/>
      <c r="AI103" s="2"/>
      <c r="AJ103" s="2"/>
      <c r="AK103" s="2"/>
      <c r="AL103" s="2"/>
      <c r="AM103" s="2"/>
      <c r="AN103" s="2"/>
      <c r="AO103" s="2"/>
      <c r="AP103" s="2"/>
      <c r="AQ103" s="2"/>
      <c r="AR103" s="2"/>
      <c r="AS103" s="2"/>
      <c r="AT103" s="2"/>
      <c r="AU103" s="2"/>
      <c r="AV103" s="2"/>
      <c r="AW103" s="2"/>
      <c r="AX103" s="2"/>
      <c r="AY103" s="2"/>
      <c r="AZ103" s="2"/>
      <c r="BA103" s="2"/>
      <c r="BB103" s="2"/>
      <c r="BC103" s="2"/>
      <c r="BD103" s="2"/>
      <c r="BE103" s="2"/>
      <c r="BF103" s="2"/>
      <c r="BG103" s="2"/>
      <c r="BH103" s="2"/>
      <c r="BI103" s="2"/>
      <c r="BJ103" s="2"/>
      <c r="BK103" s="2"/>
      <c r="BL103" s="2"/>
      <c r="BM103" s="2"/>
      <c r="BN103" s="2"/>
      <c r="BO103" s="2"/>
      <c r="BP103" s="2"/>
    </row>
    <row r="104" spans="33:68" x14ac:dyDescent="0.2">
      <c r="AG104" s="2"/>
      <c r="AH104" s="2"/>
      <c r="AI104" s="2"/>
      <c r="AJ104" s="2"/>
      <c r="AK104" s="2"/>
      <c r="AL104" s="2"/>
      <c r="AM104" s="2"/>
      <c r="AN104" s="2"/>
      <c r="AO104" s="2"/>
      <c r="AP104" s="2"/>
      <c r="AQ104" s="2"/>
      <c r="AR104" s="2"/>
      <c r="AS104" s="2"/>
      <c r="AT104" s="2"/>
      <c r="AU104" s="2"/>
      <c r="AV104" s="2"/>
      <c r="AW104" s="2"/>
      <c r="AX104" s="2"/>
      <c r="AY104" s="2"/>
      <c r="AZ104" s="2"/>
      <c r="BA104" s="2"/>
      <c r="BB104" s="2"/>
      <c r="BC104" s="2"/>
      <c r="BD104" s="2"/>
      <c r="BE104" s="2"/>
      <c r="BF104" s="2"/>
      <c r="BG104" s="2"/>
      <c r="BH104" s="2"/>
      <c r="BI104" s="2"/>
      <c r="BJ104" s="2"/>
      <c r="BK104" s="2"/>
      <c r="BL104" s="2"/>
      <c r="BM104" s="2"/>
      <c r="BN104" s="2"/>
      <c r="BO104" s="2"/>
      <c r="BP104" s="2"/>
    </row>
    <row r="105" spans="33:68" x14ac:dyDescent="0.2">
      <c r="AG105" s="2"/>
      <c r="AH105" s="2"/>
      <c r="AI105" s="2"/>
      <c r="AJ105" s="2"/>
      <c r="AK105" s="2"/>
      <c r="AL105" s="2"/>
      <c r="AM105" s="2"/>
      <c r="AN105" s="2"/>
      <c r="AO105" s="2"/>
      <c r="AP105" s="2"/>
      <c r="AQ105" s="2"/>
      <c r="AR105" s="2"/>
      <c r="AS105" s="2"/>
      <c r="AT105" s="2"/>
      <c r="AU105" s="2"/>
      <c r="AV105" s="2"/>
      <c r="AW105" s="2"/>
      <c r="AX105" s="2"/>
      <c r="AY105" s="2"/>
      <c r="AZ105" s="2"/>
      <c r="BA105" s="2"/>
      <c r="BB105" s="2"/>
      <c r="BC105" s="2"/>
      <c r="BD105" s="2"/>
      <c r="BE105" s="2"/>
      <c r="BF105" s="2"/>
      <c r="BG105" s="2"/>
      <c r="BH105" s="2"/>
      <c r="BI105" s="2"/>
      <c r="BJ105" s="2"/>
      <c r="BK105" s="2"/>
      <c r="BL105" s="2"/>
      <c r="BM105" s="2"/>
      <c r="BN105" s="2"/>
      <c r="BO105" s="2"/>
      <c r="BP105" s="2"/>
    </row>
    <row r="106" spans="33:68" x14ac:dyDescent="0.2">
      <c r="AG106" s="2"/>
      <c r="AH106" s="2"/>
      <c r="AI106" s="2"/>
      <c r="AJ106" s="2"/>
      <c r="AK106" s="2"/>
      <c r="AL106" s="2"/>
      <c r="AM106" s="2"/>
      <c r="AN106" s="2"/>
      <c r="AO106" s="2"/>
      <c r="AP106" s="2"/>
      <c r="AQ106" s="2"/>
      <c r="AR106" s="2"/>
      <c r="AS106" s="2"/>
      <c r="AT106" s="2"/>
      <c r="AU106" s="2"/>
      <c r="AV106" s="2"/>
      <c r="AW106" s="2"/>
      <c r="AX106" s="2"/>
      <c r="AY106" s="2"/>
      <c r="AZ106" s="2"/>
      <c r="BA106" s="2"/>
      <c r="BB106" s="2"/>
      <c r="BC106" s="2"/>
      <c r="BD106" s="2"/>
      <c r="BE106" s="2"/>
      <c r="BF106" s="2"/>
      <c r="BG106" s="2"/>
      <c r="BH106" s="2"/>
      <c r="BI106" s="2"/>
      <c r="BJ106" s="2"/>
      <c r="BK106" s="2"/>
      <c r="BL106" s="2"/>
      <c r="BM106" s="2"/>
      <c r="BN106" s="2"/>
      <c r="BO106" s="2"/>
      <c r="BP106" s="2"/>
    </row>
    <row r="107" spans="33:68" x14ac:dyDescent="0.2">
      <c r="AG107" s="2"/>
      <c r="AH107" s="2"/>
      <c r="AI107" s="2"/>
      <c r="AJ107" s="2"/>
      <c r="AK107" s="2"/>
      <c r="AL107" s="2"/>
      <c r="AM107" s="2"/>
      <c r="AN107" s="2"/>
      <c r="AO107" s="2"/>
      <c r="AP107" s="2"/>
      <c r="AQ107" s="2"/>
      <c r="AR107" s="2"/>
      <c r="AS107" s="2"/>
      <c r="AT107" s="2"/>
      <c r="AU107" s="2"/>
      <c r="AV107" s="2"/>
      <c r="AW107" s="2"/>
      <c r="AX107" s="2"/>
      <c r="AY107" s="2"/>
      <c r="AZ107" s="2"/>
      <c r="BA107" s="2"/>
      <c r="BB107" s="2"/>
      <c r="BC107" s="2"/>
      <c r="BD107" s="2"/>
      <c r="BE107" s="2"/>
      <c r="BF107" s="2"/>
      <c r="BG107" s="2"/>
      <c r="BH107" s="2"/>
      <c r="BI107" s="2"/>
      <c r="BJ107" s="2"/>
      <c r="BK107" s="2"/>
      <c r="BL107" s="2"/>
      <c r="BM107" s="2"/>
      <c r="BN107" s="2"/>
      <c r="BO107" s="2"/>
      <c r="BP107" s="2"/>
    </row>
    <row r="108" spans="33:68" x14ac:dyDescent="0.2">
      <c r="AG108" s="2"/>
      <c r="AH108" s="2"/>
      <c r="AI108" s="2"/>
      <c r="AJ108" s="2"/>
      <c r="AK108" s="2"/>
      <c r="AL108" s="2"/>
      <c r="AM108" s="2"/>
      <c r="AN108" s="2"/>
      <c r="AO108" s="2"/>
      <c r="AP108" s="2"/>
      <c r="AQ108" s="2"/>
      <c r="AR108" s="2"/>
      <c r="AS108" s="2"/>
      <c r="AT108" s="2"/>
      <c r="AU108" s="2"/>
      <c r="AV108" s="2"/>
      <c r="AW108" s="2"/>
      <c r="AX108" s="2"/>
      <c r="AY108" s="2"/>
      <c r="AZ108" s="2"/>
      <c r="BA108" s="2"/>
      <c r="BB108" s="2"/>
      <c r="BC108" s="2"/>
      <c r="BD108" s="2"/>
      <c r="BE108" s="2"/>
      <c r="BF108" s="2"/>
      <c r="BG108" s="2"/>
      <c r="BH108" s="2"/>
      <c r="BI108" s="2"/>
      <c r="BJ108" s="2"/>
      <c r="BK108" s="2"/>
      <c r="BL108" s="2"/>
      <c r="BM108" s="2"/>
      <c r="BN108" s="2"/>
      <c r="BO108" s="2"/>
      <c r="BP108" s="2"/>
    </row>
    <row r="109" spans="33:68" x14ac:dyDescent="0.2">
      <c r="AG109" s="2"/>
      <c r="AH109" s="2"/>
      <c r="AI109" s="2"/>
      <c r="AJ109" s="2"/>
      <c r="AK109" s="2"/>
      <c r="AL109" s="2"/>
      <c r="AM109" s="2"/>
      <c r="AN109" s="2"/>
      <c r="AO109" s="2"/>
      <c r="AP109" s="2"/>
      <c r="AQ109" s="2"/>
      <c r="AR109" s="2"/>
      <c r="AS109" s="2"/>
      <c r="AT109" s="2"/>
      <c r="AU109" s="2"/>
      <c r="AV109" s="2"/>
      <c r="AW109" s="2"/>
      <c r="AX109" s="2"/>
      <c r="AY109" s="2"/>
      <c r="AZ109" s="2"/>
      <c r="BA109" s="2"/>
      <c r="BB109" s="2"/>
      <c r="BC109" s="2"/>
      <c r="BD109" s="2"/>
      <c r="BE109" s="2"/>
      <c r="BF109" s="2"/>
      <c r="BG109" s="2"/>
      <c r="BH109" s="2"/>
      <c r="BI109" s="2"/>
      <c r="BJ109" s="2"/>
      <c r="BK109" s="2"/>
      <c r="BL109" s="2"/>
      <c r="BM109" s="2"/>
      <c r="BN109" s="2"/>
      <c r="BO109" s="2"/>
      <c r="BP109" s="2"/>
    </row>
    <row r="110" spans="33:68" x14ac:dyDescent="0.2">
      <c r="AG110" s="2"/>
      <c r="AH110" s="2"/>
      <c r="AI110" s="2"/>
      <c r="AJ110" s="2"/>
      <c r="AK110" s="2"/>
      <c r="AL110" s="2"/>
      <c r="AM110" s="2"/>
      <c r="AN110" s="2"/>
      <c r="AO110" s="2"/>
      <c r="AP110" s="2"/>
      <c r="AQ110" s="2"/>
      <c r="AR110" s="2"/>
      <c r="AS110" s="2"/>
      <c r="AT110" s="2"/>
      <c r="AU110" s="2"/>
      <c r="AV110" s="2"/>
      <c r="AW110" s="2"/>
      <c r="AX110" s="2"/>
      <c r="AY110" s="2"/>
      <c r="AZ110" s="2"/>
      <c r="BA110" s="2"/>
      <c r="BB110" s="2"/>
      <c r="BC110" s="2"/>
      <c r="BD110" s="2"/>
      <c r="BE110" s="2"/>
      <c r="BF110" s="2"/>
      <c r="BG110" s="2"/>
      <c r="BH110" s="2"/>
      <c r="BI110" s="2"/>
      <c r="BJ110" s="2"/>
      <c r="BK110" s="2"/>
      <c r="BL110" s="2"/>
      <c r="BM110" s="2"/>
      <c r="BN110" s="2"/>
      <c r="BO110" s="2"/>
      <c r="BP110" s="2"/>
    </row>
    <row r="111" spans="33:68" x14ac:dyDescent="0.2">
      <c r="AG111" s="2"/>
      <c r="AH111" s="2"/>
      <c r="AI111" s="2"/>
      <c r="AJ111" s="2"/>
      <c r="AK111" s="2"/>
      <c r="AL111" s="2"/>
      <c r="AM111" s="2"/>
      <c r="AN111" s="2"/>
      <c r="AO111" s="2"/>
      <c r="AP111" s="2"/>
      <c r="AQ111" s="2"/>
      <c r="AR111" s="2"/>
      <c r="AS111" s="2"/>
      <c r="AT111" s="2"/>
      <c r="AU111" s="2"/>
      <c r="AV111" s="2"/>
      <c r="AW111" s="2"/>
      <c r="AX111" s="2"/>
      <c r="AY111" s="2"/>
      <c r="AZ111" s="2"/>
      <c r="BA111" s="2"/>
      <c r="BB111" s="2"/>
      <c r="BC111" s="2"/>
      <c r="BD111" s="2"/>
      <c r="BE111" s="2"/>
      <c r="BF111" s="2"/>
      <c r="BG111" s="2"/>
      <c r="BH111" s="2"/>
      <c r="BI111" s="2"/>
      <c r="BJ111" s="2"/>
      <c r="BK111" s="2"/>
      <c r="BL111" s="2"/>
      <c r="BM111" s="2"/>
      <c r="BN111" s="2"/>
      <c r="BO111" s="2"/>
      <c r="BP111" s="2"/>
    </row>
    <row r="112" spans="33:68" x14ac:dyDescent="0.2">
      <c r="AG112" s="2"/>
      <c r="AH112" s="2"/>
      <c r="AI112" s="2"/>
      <c r="AJ112" s="2"/>
      <c r="AK112" s="2"/>
      <c r="AL112" s="2"/>
      <c r="AM112" s="2"/>
      <c r="AN112" s="2"/>
      <c r="AO112" s="2"/>
      <c r="AP112" s="2"/>
      <c r="AQ112" s="2"/>
      <c r="AR112" s="2"/>
      <c r="AS112" s="2"/>
      <c r="AT112" s="2"/>
      <c r="AU112" s="2"/>
      <c r="AV112" s="2"/>
      <c r="AW112" s="2"/>
      <c r="AX112" s="2"/>
      <c r="AY112" s="2"/>
      <c r="AZ112" s="2"/>
      <c r="BA112" s="2"/>
      <c r="BB112" s="2"/>
      <c r="BC112" s="2"/>
      <c r="BD112" s="2"/>
      <c r="BE112" s="2"/>
      <c r="BF112" s="2"/>
      <c r="BG112" s="2"/>
      <c r="BH112" s="2"/>
      <c r="BI112" s="2"/>
      <c r="BJ112" s="2"/>
      <c r="BK112" s="2"/>
      <c r="BL112" s="2"/>
      <c r="BM112" s="2"/>
      <c r="BN112" s="2"/>
      <c r="BO112" s="2"/>
      <c r="BP112" s="2"/>
    </row>
    <row r="113" spans="33:68" x14ac:dyDescent="0.2">
      <c r="AG113" s="2"/>
      <c r="AH113" s="2"/>
      <c r="AI113" s="2"/>
      <c r="AJ113" s="2"/>
      <c r="AK113" s="2"/>
      <c r="AL113" s="2"/>
      <c r="AM113" s="2"/>
      <c r="AN113" s="2"/>
      <c r="AO113" s="2"/>
      <c r="AP113" s="2"/>
      <c r="AQ113" s="2"/>
      <c r="AR113" s="2"/>
      <c r="AS113" s="2"/>
      <c r="AT113" s="2"/>
      <c r="AU113" s="2"/>
      <c r="AV113" s="2"/>
      <c r="AW113" s="2"/>
      <c r="AX113" s="2"/>
      <c r="AY113" s="2"/>
      <c r="AZ113" s="2"/>
      <c r="BA113" s="2"/>
      <c r="BB113" s="2"/>
      <c r="BC113" s="2"/>
      <c r="BD113" s="2"/>
      <c r="BE113" s="2"/>
      <c r="BF113" s="2"/>
      <c r="BG113" s="2"/>
      <c r="BH113" s="2"/>
      <c r="BI113" s="2"/>
      <c r="BJ113" s="2"/>
      <c r="BK113" s="2"/>
      <c r="BL113" s="2"/>
      <c r="BM113" s="2"/>
      <c r="BN113" s="2"/>
      <c r="BO113" s="2"/>
      <c r="BP113" s="2"/>
    </row>
    <row r="114" spans="33:68" x14ac:dyDescent="0.2">
      <c r="AG114" s="2"/>
      <c r="AH114" s="2"/>
      <c r="AI114" s="2"/>
      <c r="AJ114" s="2"/>
      <c r="AK114" s="2"/>
      <c r="AL114" s="2"/>
      <c r="AM114" s="2"/>
      <c r="AN114" s="2"/>
      <c r="AO114" s="2"/>
      <c r="AP114" s="2"/>
      <c r="AQ114" s="2"/>
      <c r="AR114" s="2"/>
      <c r="AS114" s="2"/>
      <c r="AT114" s="2"/>
      <c r="AU114" s="2"/>
      <c r="AV114" s="2"/>
      <c r="AW114" s="2"/>
      <c r="AX114" s="2"/>
      <c r="AY114" s="2"/>
      <c r="AZ114" s="2"/>
      <c r="BA114" s="2"/>
      <c r="BB114" s="2"/>
      <c r="BC114" s="2"/>
      <c r="BD114" s="2"/>
      <c r="BE114" s="2"/>
      <c r="BF114" s="2"/>
      <c r="BG114" s="2"/>
      <c r="BH114" s="2"/>
      <c r="BI114" s="2"/>
      <c r="BJ114" s="2"/>
      <c r="BK114" s="2"/>
      <c r="BL114" s="2"/>
      <c r="BM114" s="2"/>
      <c r="BN114" s="2"/>
      <c r="BO114" s="2"/>
      <c r="BP114" s="2"/>
    </row>
    <row r="115" spans="33:68" x14ac:dyDescent="0.2">
      <c r="AG115" s="2"/>
      <c r="AH115" s="2"/>
      <c r="AI115" s="2"/>
      <c r="AJ115" s="2"/>
      <c r="AK115" s="2"/>
      <c r="AL115" s="2"/>
      <c r="AM115" s="2"/>
      <c r="AN115" s="2"/>
      <c r="AO115" s="2"/>
      <c r="AP115" s="2"/>
      <c r="AQ115" s="2"/>
      <c r="AR115" s="2"/>
      <c r="AS115" s="2"/>
      <c r="AT115" s="2"/>
      <c r="AU115" s="2"/>
      <c r="AV115" s="2"/>
      <c r="AW115" s="2"/>
      <c r="AX115" s="2"/>
      <c r="AY115" s="2"/>
      <c r="AZ115" s="2"/>
      <c r="BA115" s="2"/>
      <c r="BB115" s="2"/>
      <c r="BC115" s="2"/>
      <c r="BD115" s="2"/>
      <c r="BE115" s="2"/>
      <c r="BF115" s="2"/>
      <c r="BG115" s="2"/>
      <c r="BH115" s="2"/>
      <c r="BI115" s="2"/>
      <c r="BJ115" s="2"/>
      <c r="BK115" s="2"/>
      <c r="BL115" s="2"/>
      <c r="BM115" s="2"/>
      <c r="BN115" s="2"/>
      <c r="BO115" s="2"/>
      <c r="BP115" s="2"/>
    </row>
    <row r="116" spans="33:68" x14ac:dyDescent="0.2">
      <c r="AG116" s="2"/>
      <c r="AH116" s="2"/>
      <c r="AI116" s="2"/>
      <c r="AJ116" s="2"/>
      <c r="AK116" s="2"/>
      <c r="AL116" s="2"/>
      <c r="AM116" s="2"/>
      <c r="AN116" s="2"/>
      <c r="AO116" s="2"/>
      <c r="AP116" s="2"/>
      <c r="AQ116" s="2"/>
      <c r="AR116" s="2"/>
      <c r="AS116" s="2"/>
      <c r="AT116" s="2"/>
      <c r="AU116" s="2"/>
      <c r="AV116" s="2"/>
      <c r="AW116" s="2"/>
      <c r="AX116" s="2"/>
      <c r="AY116" s="2"/>
      <c r="AZ116" s="2"/>
      <c r="BA116" s="2"/>
      <c r="BB116" s="2"/>
      <c r="BC116" s="2"/>
      <c r="BD116" s="2"/>
      <c r="BE116" s="2"/>
      <c r="BF116" s="2"/>
      <c r="BG116" s="2"/>
      <c r="BH116" s="2"/>
      <c r="BI116" s="2"/>
      <c r="BJ116" s="2"/>
      <c r="BK116" s="2"/>
      <c r="BL116" s="2"/>
      <c r="BM116" s="2"/>
      <c r="BN116" s="2"/>
      <c r="BO116" s="2"/>
      <c r="BP116" s="2"/>
    </row>
    <row r="117" spans="33:68" x14ac:dyDescent="0.2">
      <c r="AG117" s="2"/>
      <c r="AH117" s="2"/>
      <c r="AI117" s="2"/>
      <c r="AJ117" s="2"/>
      <c r="AK117" s="2"/>
      <c r="AL117" s="2"/>
      <c r="AM117" s="2"/>
      <c r="AN117" s="2"/>
      <c r="AO117" s="2"/>
      <c r="AP117" s="2"/>
      <c r="AQ117" s="2"/>
      <c r="AR117" s="2"/>
      <c r="AS117" s="2"/>
      <c r="AT117" s="2"/>
      <c r="AU117" s="2"/>
      <c r="AV117" s="2"/>
      <c r="AW117" s="2"/>
      <c r="AX117" s="2"/>
      <c r="AY117" s="2"/>
      <c r="AZ117" s="2"/>
      <c r="BA117" s="2"/>
      <c r="BB117" s="2"/>
      <c r="BC117" s="2"/>
      <c r="BD117" s="2"/>
      <c r="BE117" s="2"/>
      <c r="BF117" s="2"/>
      <c r="BG117" s="2"/>
      <c r="BH117" s="2"/>
      <c r="BI117" s="2"/>
      <c r="BJ117" s="2"/>
      <c r="BK117" s="2"/>
      <c r="BL117" s="2"/>
      <c r="BM117" s="2"/>
      <c r="BN117" s="2"/>
      <c r="BO117" s="2"/>
      <c r="BP117" s="2"/>
    </row>
    <row r="118" spans="33:68" x14ac:dyDescent="0.2">
      <c r="AG118" s="2"/>
      <c r="AH118" s="2"/>
      <c r="AI118" s="2"/>
      <c r="AJ118" s="2"/>
      <c r="AK118" s="2"/>
      <c r="AL118" s="2"/>
      <c r="AM118" s="2"/>
      <c r="AN118" s="2"/>
      <c r="AO118" s="2"/>
      <c r="AP118" s="2"/>
      <c r="AQ118" s="2"/>
      <c r="AR118" s="2"/>
      <c r="AS118" s="2"/>
      <c r="AT118" s="2"/>
      <c r="AU118" s="2"/>
      <c r="AV118" s="2"/>
      <c r="AW118" s="2"/>
      <c r="AX118" s="2"/>
      <c r="AY118" s="2"/>
      <c r="AZ118" s="2"/>
      <c r="BA118" s="2"/>
      <c r="BB118" s="2"/>
      <c r="BC118" s="2"/>
      <c r="BD118" s="2"/>
      <c r="BE118" s="2"/>
      <c r="BF118" s="2"/>
      <c r="BG118" s="2"/>
      <c r="BH118" s="2"/>
      <c r="BI118" s="2"/>
      <c r="BJ118" s="2"/>
      <c r="BK118" s="2"/>
      <c r="BL118" s="2"/>
      <c r="BM118" s="2"/>
      <c r="BN118" s="2"/>
      <c r="BO118" s="2"/>
      <c r="BP118" s="2"/>
    </row>
    <row r="119" spans="33:68" x14ac:dyDescent="0.2">
      <c r="AG119" s="2"/>
      <c r="AH119" s="2"/>
      <c r="AI119" s="2"/>
      <c r="AJ119" s="2"/>
      <c r="AK119" s="2"/>
      <c r="AL119" s="2"/>
      <c r="AM119" s="2"/>
      <c r="AN119" s="2"/>
      <c r="AO119" s="2"/>
      <c r="AP119" s="2"/>
      <c r="AQ119" s="2"/>
      <c r="AR119" s="2"/>
      <c r="AS119" s="2"/>
      <c r="AT119" s="2"/>
      <c r="AU119" s="2"/>
      <c r="AV119" s="2"/>
      <c r="AW119" s="2"/>
      <c r="AX119" s="2"/>
      <c r="AY119" s="2"/>
      <c r="AZ119" s="2"/>
      <c r="BA119" s="2"/>
      <c r="BB119" s="2"/>
      <c r="BC119" s="2"/>
      <c r="BD119" s="2"/>
      <c r="BE119" s="2"/>
      <c r="BF119" s="2"/>
      <c r="BG119" s="2"/>
      <c r="BH119" s="2"/>
      <c r="BI119" s="2"/>
      <c r="BJ119" s="2"/>
      <c r="BK119" s="2"/>
      <c r="BL119" s="2"/>
      <c r="BM119" s="2"/>
      <c r="BN119" s="2"/>
      <c r="BO119" s="2"/>
      <c r="BP119" s="2"/>
    </row>
    <row r="120" spans="33:68" x14ac:dyDescent="0.2">
      <c r="AG120" s="2"/>
      <c r="AH120" s="2"/>
      <c r="AI120" s="2"/>
      <c r="AJ120" s="2"/>
      <c r="AK120" s="2"/>
      <c r="AL120" s="2"/>
      <c r="AM120" s="2"/>
      <c r="AN120" s="2"/>
      <c r="AO120" s="2"/>
      <c r="AP120" s="2"/>
      <c r="AQ120" s="2"/>
      <c r="AR120" s="2"/>
      <c r="AS120" s="2"/>
      <c r="AT120" s="2"/>
      <c r="AU120" s="2"/>
      <c r="AV120" s="2"/>
      <c r="AW120" s="2"/>
      <c r="AX120" s="2"/>
      <c r="AY120" s="2"/>
      <c r="AZ120" s="2"/>
      <c r="BA120" s="2"/>
      <c r="BB120" s="2"/>
      <c r="BC120" s="2"/>
      <c r="BD120" s="2"/>
      <c r="BE120" s="2"/>
      <c r="BF120" s="2"/>
      <c r="BG120" s="2"/>
      <c r="BH120" s="2"/>
      <c r="BI120" s="2"/>
      <c r="BJ120" s="2"/>
      <c r="BK120" s="2"/>
      <c r="BL120" s="2"/>
      <c r="BM120" s="2"/>
      <c r="BN120" s="2"/>
      <c r="BO120" s="2"/>
      <c r="BP120" s="2"/>
    </row>
    <row r="121" spans="33:68" x14ac:dyDescent="0.2">
      <c r="AG121" s="2"/>
      <c r="AH121" s="2"/>
      <c r="AI121" s="2"/>
      <c r="AJ121" s="2"/>
      <c r="AK121" s="2"/>
      <c r="AL121" s="2"/>
      <c r="AM121" s="2"/>
      <c r="AN121" s="2"/>
      <c r="AO121" s="2"/>
      <c r="AP121" s="2"/>
      <c r="AQ121" s="2"/>
      <c r="AR121" s="2"/>
      <c r="AS121" s="2"/>
      <c r="AT121" s="2"/>
      <c r="AU121" s="2"/>
      <c r="AV121" s="2"/>
      <c r="AW121" s="2"/>
      <c r="AX121" s="2"/>
      <c r="AY121" s="2"/>
      <c r="AZ121" s="2"/>
      <c r="BA121" s="2"/>
      <c r="BB121" s="2"/>
      <c r="BC121" s="2"/>
      <c r="BD121" s="2"/>
      <c r="BE121" s="2"/>
      <c r="BF121" s="2"/>
      <c r="BG121" s="2"/>
      <c r="BH121" s="2"/>
      <c r="BI121" s="2"/>
      <c r="BJ121" s="2"/>
      <c r="BK121" s="2"/>
      <c r="BL121" s="2"/>
      <c r="BM121" s="2"/>
      <c r="BN121" s="2"/>
      <c r="BO121" s="2"/>
      <c r="BP121" s="2"/>
    </row>
    <row r="122" spans="33:68" x14ac:dyDescent="0.2">
      <c r="AG122" s="2"/>
      <c r="AH122" s="2"/>
      <c r="AI122" s="2"/>
      <c r="AJ122" s="2"/>
      <c r="AK122" s="2"/>
      <c r="AL122" s="2"/>
      <c r="AM122" s="2"/>
      <c r="AN122" s="2"/>
      <c r="AO122" s="2"/>
      <c r="AP122" s="2"/>
      <c r="AQ122" s="2"/>
      <c r="AR122" s="2"/>
      <c r="AS122" s="2"/>
      <c r="AT122" s="2"/>
      <c r="AU122" s="2"/>
      <c r="AV122" s="2"/>
      <c r="AW122" s="2"/>
      <c r="AX122" s="2"/>
      <c r="AY122" s="2"/>
      <c r="AZ122" s="2"/>
      <c r="BA122" s="2"/>
      <c r="BB122" s="2"/>
      <c r="BC122" s="2"/>
      <c r="BD122" s="2"/>
      <c r="BE122" s="2"/>
      <c r="BF122" s="2"/>
      <c r="BG122" s="2"/>
      <c r="BH122" s="2"/>
      <c r="BI122" s="2"/>
      <c r="BJ122" s="2"/>
      <c r="BK122" s="2"/>
      <c r="BL122" s="2"/>
      <c r="BM122" s="2"/>
      <c r="BN122" s="2"/>
      <c r="BO122" s="2"/>
      <c r="BP122" s="2"/>
    </row>
    <row r="123" spans="33:68" x14ac:dyDescent="0.2">
      <c r="AG123" s="2"/>
      <c r="AH123" s="2"/>
      <c r="AI123" s="2"/>
      <c r="AJ123" s="2"/>
      <c r="AK123" s="2"/>
      <c r="AL123" s="2"/>
      <c r="AM123" s="2"/>
      <c r="AN123" s="2"/>
      <c r="AO123" s="2"/>
      <c r="AP123" s="2"/>
      <c r="AQ123" s="2"/>
      <c r="AR123" s="2"/>
      <c r="AS123" s="2"/>
      <c r="AT123" s="2"/>
      <c r="AU123" s="2"/>
      <c r="AV123" s="2"/>
      <c r="AW123" s="2"/>
      <c r="AX123" s="2"/>
      <c r="AY123" s="2"/>
      <c r="AZ123" s="2"/>
      <c r="BA123" s="2"/>
      <c r="BB123" s="2"/>
      <c r="BC123" s="2"/>
      <c r="BD123" s="2"/>
      <c r="BE123" s="2"/>
      <c r="BF123" s="2"/>
      <c r="BG123" s="2"/>
      <c r="BH123" s="2"/>
      <c r="BI123" s="2"/>
      <c r="BJ123" s="2"/>
      <c r="BK123" s="2"/>
      <c r="BL123" s="2"/>
      <c r="BM123" s="2"/>
      <c r="BN123" s="2"/>
      <c r="BO123" s="2"/>
      <c r="BP123" s="2"/>
    </row>
    <row r="124" spans="33:68" x14ac:dyDescent="0.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row>
    <row r="125" spans="33:68" x14ac:dyDescent="0.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row>
    <row r="126" spans="33:68" x14ac:dyDescent="0.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row>
    <row r="127" spans="33:68" x14ac:dyDescent="0.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row>
    <row r="128" spans="33:68" x14ac:dyDescent="0.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row>
    <row r="129" spans="33:68" x14ac:dyDescent="0.2">
      <c r="AG129" s="2"/>
      <c r="AH129" s="2"/>
      <c r="AI129" s="2"/>
      <c r="AJ129" s="2"/>
      <c r="AK129" s="2"/>
      <c r="AL129" s="2"/>
      <c r="AM129" s="2"/>
      <c r="AN129" s="2"/>
      <c r="AO129" s="2"/>
      <c r="AP129" s="2"/>
      <c r="AQ129" s="2"/>
      <c r="AR129" s="2"/>
      <c r="AS129" s="2"/>
      <c r="AT129" s="2"/>
      <c r="AU129" s="2"/>
      <c r="AV129" s="2"/>
      <c r="AW129" s="2"/>
      <c r="AX129" s="2"/>
      <c r="AY129" s="2"/>
      <c r="AZ129" s="2"/>
      <c r="BA129" s="2"/>
      <c r="BB129" s="2"/>
      <c r="BC129" s="2"/>
      <c r="BD129" s="2"/>
      <c r="BE129" s="2"/>
      <c r="BF129" s="2"/>
      <c r="BG129" s="2"/>
      <c r="BH129" s="2"/>
      <c r="BI129" s="2"/>
      <c r="BJ129" s="2"/>
      <c r="BK129" s="2"/>
      <c r="BL129" s="2"/>
      <c r="BM129" s="2"/>
      <c r="BN129" s="2"/>
      <c r="BO129" s="2"/>
      <c r="BP129" s="2"/>
    </row>
    <row r="130" spans="33:68" x14ac:dyDescent="0.2">
      <c r="AG130" s="2"/>
      <c r="AH130" s="2"/>
      <c r="AI130" s="2"/>
      <c r="AJ130" s="2"/>
      <c r="AK130" s="2"/>
      <c r="AL130" s="2"/>
      <c r="AM130" s="2"/>
      <c r="AN130" s="2"/>
      <c r="AO130" s="2"/>
      <c r="AP130" s="2"/>
      <c r="AQ130" s="2"/>
      <c r="AR130" s="2"/>
      <c r="AS130" s="2"/>
      <c r="AT130" s="2"/>
      <c r="AU130" s="2"/>
      <c r="AV130" s="2"/>
      <c r="AW130" s="2"/>
      <c r="AX130" s="2"/>
      <c r="AY130" s="2"/>
      <c r="AZ130" s="2"/>
      <c r="BA130" s="2"/>
      <c r="BB130" s="2"/>
      <c r="BC130" s="2"/>
      <c r="BD130" s="2"/>
      <c r="BE130" s="2"/>
      <c r="BF130" s="2"/>
      <c r="BG130" s="2"/>
      <c r="BH130" s="2"/>
      <c r="BI130" s="2"/>
      <c r="BJ130" s="2"/>
      <c r="BK130" s="2"/>
      <c r="BL130" s="2"/>
      <c r="BM130" s="2"/>
      <c r="BN130" s="2"/>
      <c r="BO130" s="2"/>
      <c r="BP130" s="2"/>
    </row>
    <row r="131" spans="33:68" x14ac:dyDescent="0.2">
      <c r="AG131" s="2"/>
      <c r="AH131" s="2"/>
      <c r="AI131" s="2"/>
      <c r="AJ131" s="2"/>
      <c r="AK131" s="2"/>
      <c r="AL131" s="2"/>
      <c r="AM131" s="2"/>
      <c r="AN131" s="2"/>
      <c r="AO131" s="2"/>
      <c r="AP131" s="2"/>
      <c r="AQ131" s="2"/>
      <c r="AR131" s="2"/>
      <c r="AS131" s="2"/>
      <c r="AT131" s="2"/>
      <c r="AU131" s="2"/>
      <c r="AV131" s="2"/>
      <c r="AW131" s="2"/>
      <c r="AX131" s="2"/>
      <c r="AY131" s="2"/>
      <c r="AZ131" s="2"/>
      <c r="BA131" s="2"/>
      <c r="BB131" s="2"/>
      <c r="BC131" s="2"/>
      <c r="BD131" s="2"/>
      <c r="BE131" s="2"/>
      <c r="BF131" s="2"/>
      <c r="BG131" s="2"/>
      <c r="BH131" s="2"/>
      <c r="BI131" s="2"/>
      <c r="BJ131" s="2"/>
      <c r="BK131" s="2"/>
      <c r="BL131" s="2"/>
      <c r="BM131" s="2"/>
      <c r="BN131" s="2"/>
      <c r="BO131" s="2"/>
      <c r="BP131" s="2"/>
    </row>
    <row r="132" spans="33:68" x14ac:dyDescent="0.2">
      <c r="AG132" s="2"/>
      <c r="AH132" s="2"/>
      <c r="AI132" s="2"/>
      <c r="AJ132" s="2"/>
      <c r="AK132" s="2"/>
      <c r="AL132" s="2"/>
      <c r="AM132" s="2"/>
      <c r="AN132" s="2"/>
      <c r="AO132" s="2"/>
      <c r="AP132" s="2"/>
      <c r="AQ132" s="2"/>
      <c r="AR132" s="2"/>
      <c r="AS132" s="2"/>
      <c r="AT132" s="2"/>
      <c r="AU132" s="2"/>
      <c r="AV132" s="2"/>
      <c r="AW132" s="2"/>
      <c r="AX132" s="2"/>
      <c r="AY132" s="2"/>
      <c r="AZ132" s="2"/>
      <c r="BA132" s="2"/>
      <c r="BB132" s="2"/>
      <c r="BC132" s="2"/>
      <c r="BD132" s="2"/>
      <c r="BE132" s="2"/>
      <c r="BF132" s="2"/>
      <c r="BG132" s="2"/>
      <c r="BH132" s="2"/>
      <c r="BI132" s="2"/>
      <c r="BJ132" s="2"/>
      <c r="BK132" s="2"/>
      <c r="BL132" s="2"/>
      <c r="BM132" s="2"/>
      <c r="BN132" s="2"/>
      <c r="BO132" s="2"/>
      <c r="BP132" s="2"/>
    </row>
    <row r="133" spans="33:68" x14ac:dyDescent="0.2">
      <c r="AG133" s="2"/>
      <c r="AH133" s="2"/>
      <c r="AI133" s="2"/>
      <c r="AJ133" s="2"/>
      <c r="AK133" s="2"/>
      <c r="AL133" s="2"/>
      <c r="AM133" s="2"/>
      <c r="AN133" s="2"/>
      <c r="AO133" s="2"/>
      <c r="AP133" s="2"/>
      <c r="AQ133" s="2"/>
      <c r="AR133" s="2"/>
      <c r="AS133" s="2"/>
      <c r="AT133" s="2"/>
      <c r="AU133" s="2"/>
      <c r="AV133" s="2"/>
      <c r="AW133" s="2"/>
      <c r="AX133" s="2"/>
      <c r="AY133" s="2"/>
      <c r="AZ133" s="2"/>
      <c r="BA133" s="2"/>
      <c r="BB133" s="2"/>
      <c r="BC133" s="2"/>
      <c r="BD133" s="2"/>
      <c r="BE133" s="2"/>
      <c r="BF133" s="2"/>
      <c r="BG133" s="2"/>
      <c r="BH133" s="2"/>
      <c r="BI133" s="2"/>
      <c r="BJ133" s="2"/>
      <c r="BK133" s="2"/>
      <c r="BL133" s="2"/>
      <c r="BM133" s="2"/>
      <c r="BN133" s="2"/>
      <c r="BO133" s="2"/>
      <c r="BP133" s="2"/>
    </row>
    <row r="134" spans="33:68" x14ac:dyDescent="0.2">
      <c r="AG134" s="2"/>
      <c r="AH134" s="2"/>
      <c r="AI134" s="2"/>
      <c r="AJ134" s="2"/>
      <c r="AK134" s="2"/>
      <c r="AL134" s="2"/>
      <c r="AM134" s="2"/>
      <c r="AN134" s="2"/>
      <c r="AO134" s="2"/>
      <c r="AP134" s="2"/>
      <c r="AQ134" s="2"/>
      <c r="AR134" s="2"/>
      <c r="AS134" s="2"/>
      <c r="AT134" s="2"/>
      <c r="AU134" s="2"/>
      <c r="AV134" s="2"/>
      <c r="AW134" s="2"/>
      <c r="AX134" s="2"/>
      <c r="AY134" s="2"/>
      <c r="AZ134" s="2"/>
      <c r="BA134" s="2"/>
      <c r="BB134" s="2"/>
      <c r="BC134" s="2"/>
      <c r="BD134" s="2"/>
      <c r="BE134" s="2"/>
      <c r="BF134" s="2"/>
      <c r="BG134" s="2"/>
      <c r="BH134" s="2"/>
      <c r="BI134" s="2"/>
      <c r="BJ134" s="2"/>
      <c r="BK134" s="2"/>
      <c r="BL134" s="2"/>
      <c r="BM134" s="2"/>
      <c r="BN134" s="2"/>
      <c r="BO134" s="2"/>
      <c r="BP134" s="2"/>
    </row>
    <row r="135" spans="33:68" x14ac:dyDescent="0.2">
      <c r="AG135" s="2"/>
      <c r="AH135" s="2"/>
      <c r="AI135" s="2"/>
      <c r="AJ135" s="2"/>
      <c r="AK135" s="2"/>
      <c r="AL135" s="2"/>
      <c r="AM135" s="2"/>
      <c r="AN135" s="2"/>
      <c r="AO135" s="2"/>
      <c r="AP135" s="2"/>
      <c r="AQ135" s="2"/>
      <c r="AR135" s="2"/>
      <c r="AS135" s="2"/>
      <c r="AT135" s="2"/>
      <c r="AU135" s="2"/>
      <c r="AV135" s="2"/>
      <c r="AW135" s="2"/>
      <c r="AX135" s="2"/>
      <c r="AY135" s="2"/>
      <c r="AZ135" s="2"/>
      <c r="BA135" s="2"/>
      <c r="BB135" s="2"/>
      <c r="BC135" s="2"/>
      <c r="BD135" s="2"/>
      <c r="BE135" s="2"/>
      <c r="BF135" s="2"/>
      <c r="BG135" s="2"/>
      <c r="BH135" s="2"/>
      <c r="BI135" s="2"/>
      <c r="BJ135" s="2"/>
      <c r="BK135" s="2"/>
      <c r="BL135" s="2"/>
      <c r="BM135" s="2"/>
      <c r="BN135" s="2"/>
      <c r="BO135" s="2"/>
      <c r="BP135" s="2"/>
    </row>
    <row r="136" spans="33:68" x14ac:dyDescent="0.2">
      <c r="AG136" s="2"/>
      <c r="AH136" s="2"/>
      <c r="AI136" s="2"/>
      <c r="AJ136" s="2"/>
      <c r="AK136" s="2"/>
      <c r="AL136" s="2"/>
      <c r="AM136" s="2"/>
      <c r="AN136" s="2"/>
      <c r="AO136" s="2"/>
      <c r="AP136" s="2"/>
      <c r="AQ136" s="2"/>
      <c r="AR136" s="2"/>
      <c r="AS136" s="2"/>
      <c r="AT136" s="2"/>
      <c r="AU136" s="2"/>
      <c r="AV136" s="2"/>
      <c r="AW136" s="2"/>
      <c r="AX136" s="2"/>
      <c r="AY136" s="2"/>
      <c r="AZ136" s="2"/>
      <c r="BA136" s="2"/>
      <c r="BB136" s="2"/>
      <c r="BC136" s="2"/>
      <c r="BD136" s="2"/>
      <c r="BE136" s="2"/>
      <c r="BF136" s="2"/>
      <c r="BG136" s="2"/>
      <c r="BH136" s="2"/>
      <c r="BI136" s="2"/>
      <c r="BJ136" s="2"/>
      <c r="BK136" s="2"/>
      <c r="BL136" s="2"/>
      <c r="BM136" s="2"/>
      <c r="BN136" s="2"/>
      <c r="BO136" s="2"/>
      <c r="BP136" s="2"/>
    </row>
    <row r="137" spans="33:68" x14ac:dyDescent="0.2">
      <c r="AG137" s="2"/>
      <c r="AH137" s="2"/>
      <c r="AI137" s="2"/>
      <c r="AJ137" s="2"/>
      <c r="AK137" s="2"/>
      <c r="AL137" s="2"/>
      <c r="AM137" s="2"/>
      <c r="AN137" s="2"/>
      <c r="AO137" s="2"/>
      <c r="AP137" s="2"/>
      <c r="AQ137" s="2"/>
      <c r="AR137" s="2"/>
      <c r="AS137" s="2"/>
      <c r="AT137" s="2"/>
      <c r="AU137" s="2"/>
      <c r="AV137" s="2"/>
      <c r="AW137" s="2"/>
      <c r="AX137" s="2"/>
      <c r="AY137" s="2"/>
      <c r="AZ137" s="2"/>
      <c r="BA137" s="2"/>
      <c r="BB137" s="2"/>
      <c r="BC137" s="2"/>
      <c r="BD137" s="2"/>
      <c r="BE137" s="2"/>
      <c r="BF137" s="2"/>
      <c r="BG137" s="2"/>
      <c r="BH137" s="2"/>
      <c r="BI137" s="2"/>
      <c r="BJ137" s="2"/>
      <c r="BK137" s="2"/>
      <c r="BL137" s="2"/>
      <c r="BM137" s="2"/>
      <c r="BN137" s="2"/>
      <c r="BO137" s="2"/>
      <c r="BP137" s="2"/>
    </row>
    <row r="138" spans="33:68" x14ac:dyDescent="0.2">
      <c r="AG138" s="2"/>
      <c r="AH138" s="2"/>
      <c r="AI138" s="2"/>
      <c r="AJ138" s="2"/>
      <c r="AK138" s="2"/>
      <c r="AL138" s="2"/>
      <c r="AM138" s="2"/>
      <c r="AN138" s="2"/>
      <c r="AO138" s="2"/>
      <c r="AP138" s="2"/>
      <c r="AQ138" s="2"/>
      <c r="AR138" s="2"/>
      <c r="AS138" s="2"/>
      <c r="AT138" s="2"/>
      <c r="AU138" s="2"/>
      <c r="AV138" s="2"/>
      <c r="AW138" s="2"/>
      <c r="AX138" s="2"/>
      <c r="AY138" s="2"/>
      <c r="AZ138" s="2"/>
      <c r="BA138" s="2"/>
      <c r="BB138" s="2"/>
      <c r="BC138" s="2"/>
      <c r="BD138" s="2"/>
      <c r="BE138" s="2"/>
      <c r="BF138" s="2"/>
      <c r="BG138" s="2"/>
      <c r="BH138" s="2"/>
      <c r="BI138" s="2"/>
      <c r="BJ138" s="2"/>
      <c r="BK138" s="2"/>
      <c r="BL138" s="2"/>
      <c r="BM138" s="2"/>
      <c r="BN138" s="2"/>
      <c r="BO138" s="2"/>
      <c r="BP138" s="2"/>
    </row>
    <row r="139" spans="33:68" x14ac:dyDescent="0.2">
      <c r="AG139" s="2"/>
      <c r="AH139" s="2"/>
      <c r="AI139" s="2"/>
      <c r="AJ139" s="2"/>
      <c r="AK139" s="2"/>
      <c r="AL139" s="2"/>
      <c r="AM139" s="2"/>
      <c r="AN139" s="2"/>
      <c r="AO139" s="2"/>
      <c r="AP139" s="2"/>
      <c r="AQ139" s="2"/>
      <c r="AR139" s="2"/>
      <c r="AS139" s="2"/>
      <c r="AT139" s="2"/>
      <c r="AU139" s="2"/>
      <c r="AV139" s="2"/>
      <c r="AW139" s="2"/>
      <c r="AX139" s="2"/>
      <c r="AY139" s="2"/>
      <c r="AZ139" s="2"/>
      <c r="BA139" s="2"/>
      <c r="BB139" s="2"/>
      <c r="BC139" s="2"/>
      <c r="BD139" s="2"/>
      <c r="BE139" s="2"/>
      <c r="BF139" s="2"/>
      <c r="BG139" s="2"/>
      <c r="BH139" s="2"/>
      <c r="BI139" s="2"/>
      <c r="BJ139" s="2"/>
      <c r="BK139" s="2"/>
      <c r="BL139" s="2"/>
      <c r="BM139" s="2"/>
      <c r="BN139" s="2"/>
      <c r="BO139" s="2"/>
      <c r="BP139" s="2"/>
    </row>
    <row r="140" spans="33:68" x14ac:dyDescent="0.2">
      <c r="AG140" s="2"/>
      <c r="AH140" s="2"/>
      <c r="AI140" s="2"/>
      <c r="AJ140" s="2"/>
      <c r="AK140" s="2"/>
      <c r="AL140" s="2"/>
      <c r="AM140" s="2"/>
      <c r="AN140" s="2"/>
      <c r="AO140" s="2"/>
      <c r="AP140" s="2"/>
      <c r="AQ140" s="2"/>
      <c r="AR140" s="2"/>
      <c r="AS140" s="2"/>
      <c r="AT140" s="2"/>
      <c r="AU140" s="2"/>
      <c r="AV140" s="2"/>
      <c r="AW140" s="2"/>
      <c r="AX140" s="2"/>
      <c r="AY140" s="2"/>
      <c r="AZ140" s="2"/>
      <c r="BA140" s="2"/>
      <c r="BB140" s="2"/>
      <c r="BC140" s="2"/>
      <c r="BD140" s="2"/>
      <c r="BE140" s="2"/>
      <c r="BF140" s="2"/>
      <c r="BG140" s="2"/>
      <c r="BH140" s="2"/>
      <c r="BI140" s="2"/>
      <c r="BJ140" s="2"/>
      <c r="BK140" s="2"/>
      <c r="BL140" s="2"/>
      <c r="BM140" s="2"/>
      <c r="BN140" s="2"/>
      <c r="BO140" s="2"/>
      <c r="BP140" s="2"/>
    </row>
    <row r="141" spans="33:68" x14ac:dyDescent="0.2">
      <c r="AG141" s="2"/>
      <c r="AH141" s="2"/>
      <c r="AI141" s="2"/>
      <c r="AJ141" s="2"/>
      <c r="AK141" s="2"/>
      <c r="AL141" s="2"/>
      <c r="AM141" s="2"/>
      <c r="AN141" s="2"/>
      <c r="AO141" s="2"/>
      <c r="AP141" s="2"/>
      <c r="AQ141" s="2"/>
      <c r="AR141" s="2"/>
      <c r="AS141" s="2"/>
      <c r="AT141" s="2"/>
      <c r="AU141" s="2"/>
      <c r="AV141" s="2"/>
      <c r="AW141" s="2"/>
      <c r="AX141" s="2"/>
      <c r="AY141" s="2"/>
      <c r="AZ141" s="2"/>
      <c r="BA141" s="2"/>
      <c r="BB141" s="2"/>
      <c r="BC141" s="2"/>
      <c r="BD141" s="2"/>
      <c r="BE141" s="2"/>
      <c r="BF141" s="2"/>
      <c r="BG141" s="2"/>
      <c r="BH141" s="2"/>
      <c r="BI141" s="2"/>
      <c r="BJ141" s="2"/>
      <c r="BK141" s="2"/>
      <c r="BL141" s="2"/>
      <c r="BM141" s="2"/>
      <c r="BN141" s="2"/>
      <c r="BO141" s="2"/>
      <c r="BP141" s="2"/>
    </row>
    <row r="142" spans="33:68" x14ac:dyDescent="0.2">
      <c r="AG142" s="2"/>
      <c r="AH142" s="2"/>
      <c r="AI142" s="2"/>
      <c r="AJ142" s="2"/>
      <c r="AK142" s="2"/>
      <c r="AL142" s="2"/>
      <c r="AM142" s="2"/>
      <c r="AN142" s="2"/>
      <c r="AO142" s="2"/>
      <c r="AP142" s="2"/>
      <c r="AQ142" s="2"/>
      <c r="AR142" s="2"/>
      <c r="AS142" s="2"/>
      <c r="AT142" s="2"/>
      <c r="AU142" s="2"/>
      <c r="AV142" s="2"/>
      <c r="AW142" s="2"/>
      <c r="AX142" s="2"/>
      <c r="AY142" s="2"/>
      <c r="AZ142" s="2"/>
      <c r="BA142" s="2"/>
      <c r="BB142" s="2"/>
      <c r="BC142" s="2"/>
      <c r="BD142" s="2"/>
      <c r="BE142" s="2"/>
      <c r="BF142" s="2"/>
      <c r="BG142" s="2"/>
      <c r="BH142" s="2"/>
      <c r="BI142" s="2"/>
      <c r="BJ142" s="2"/>
      <c r="BK142" s="2"/>
      <c r="BL142" s="2"/>
      <c r="BM142" s="2"/>
      <c r="BN142" s="2"/>
      <c r="BO142" s="2"/>
      <c r="BP142" s="2"/>
    </row>
    <row r="143" spans="33:68" x14ac:dyDescent="0.2">
      <c r="AG143" s="2"/>
      <c r="AH143" s="2"/>
      <c r="AI143" s="2"/>
      <c r="AJ143" s="2"/>
      <c r="AK143" s="2"/>
      <c r="AL143" s="2"/>
      <c r="AM143" s="2"/>
      <c r="AN143" s="2"/>
      <c r="AO143" s="2"/>
      <c r="AP143" s="2"/>
      <c r="AQ143" s="2"/>
      <c r="AR143" s="2"/>
      <c r="AS143" s="2"/>
      <c r="AT143" s="2"/>
      <c r="AU143" s="2"/>
      <c r="AV143" s="2"/>
      <c r="AW143" s="2"/>
      <c r="AX143" s="2"/>
      <c r="AY143" s="2"/>
      <c r="AZ143" s="2"/>
      <c r="BA143" s="2"/>
      <c r="BB143" s="2"/>
      <c r="BC143" s="2"/>
      <c r="BD143" s="2"/>
      <c r="BE143" s="2"/>
      <c r="BF143" s="2"/>
      <c r="BG143" s="2"/>
      <c r="BH143" s="2"/>
      <c r="BI143" s="2"/>
      <c r="BJ143" s="2"/>
      <c r="BK143" s="2"/>
      <c r="BL143" s="2"/>
      <c r="BM143" s="2"/>
      <c r="BN143" s="2"/>
      <c r="BO143" s="2"/>
      <c r="BP143" s="2"/>
    </row>
    <row r="144" spans="33:68" x14ac:dyDescent="0.2">
      <c r="AG144" s="2"/>
      <c r="AH144" s="2"/>
      <c r="AI144" s="2"/>
      <c r="AJ144" s="2"/>
      <c r="AK144" s="2"/>
      <c r="AL144" s="2"/>
      <c r="AM144" s="2"/>
      <c r="AN144" s="2"/>
      <c r="AO144" s="2"/>
      <c r="AP144" s="2"/>
      <c r="AQ144" s="2"/>
      <c r="AR144" s="2"/>
      <c r="AS144" s="2"/>
      <c r="AT144" s="2"/>
      <c r="AU144" s="2"/>
      <c r="AV144" s="2"/>
      <c r="AW144" s="2"/>
      <c r="AX144" s="2"/>
      <c r="AY144" s="2"/>
      <c r="AZ144" s="2"/>
      <c r="BA144" s="2"/>
      <c r="BB144" s="2"/>
      <c r="BC144" s="2"/>
      <c r="BD144" s="2"/>
      <c r="BE144" s="2"/>
      <c r="BF144" s="2"/>
      <c r="BG144" s="2"/>
      <c r="BH144" s="2"/>
      <c r="BI144" s="2"/>
      <c r="BJ144" s="2"/>
      <c r="BK144" s="2"/>
      <c r="BL144" s="2"/>
      <c r="BM144" s="2"/>
      <c r="BN144" s="2"/>
      <c r="BO144" s="2"/>
      <c r="BP144" s="2"/>
    </row>
    <row r="145" spans="33:68" x14ac:dyDescent="0.2">
      <c r="AG145" s="2"/>
      <c r="AH145" s="2"/>
      <c r="AI145" s="2"/>
      <c r="AJ145" s="2"/>
      <c r="AK145" s="2"/>
      <c r="AL145" s="2"/>
      <c r="AM145" s="2"/>
      <c r="AN145" s="2"/>
      <c r="AO145" s="2"/>
      <c r="AP145" s="2"/>
      <c r="AQ145" s="2"/>
      <c r="AR145" s="2"/>
      <c r="AS145" s="2"/>
      <c r="AT145" s="2"/>
      <c r="AU145" s="2"/>
      <c r="AV145" s="2"/>
      <c r="AW145" s="2"/>
      <c r="AX145" s="2"/>
      <c r="AY145" s="2"/>
      <c r="AZ145" s="2"/>
      <c r="BA145" s="2"/>
      <c r="BB145" s="2"/>
      <c r="BC145" s="2"/>
      <c r="BD145" s="2"/>
      <c r="BE145" s="2"/>
      <c r="BF145" s="2"/>
      <c r="BG145" s="2"/>
      <c r="BH145" s="2"/>
      <c r="BI145" s="2"/>
      <c r="BJ145" s="2"/>
      <c r="BK145" s="2"/>
      <c r="BL145" s="2"/>
      <c r="BM145" s="2"/>
      <c r="BN145" s="2"/>
      <c r="BO145" s="2"/>
      <c r="BP145" s="2"/>
    </row>
    <row r="146" spans="33:68" x14ac:dyDescent="0.2">
      <c r="AG146" s="2"/>
      <c r="AH146" s="2"/>
      <c r="AI146" s="2"/>
      <c r="AJ146" s="2"/>
      <c r="AK146" s="2"/>
      <c r="AL146" s="2"/>
      <c r="AM146" s="2"/>
      <c r="AN146" s="2"/>
      <c r="AO146" s="2"/>
      <c r="AP146" s="2"/>
      <c r="AQ146" s="2"/>
      <c r="AR146" s="2"/>
      <c r="AS146" s="2"/>
      <c r="AT146" s="2"/>
      <c r="AU146" s="2"/>
      <c r="AV146" s="2"/>
      <c r="AW146" s="2"/>
      <c r="AX146" s="2"/>
      <c r="AY146" s="2"/>
      <c r="AZ146" s="2"/>
      <c r="BA146" s="2"/>
      <c r="BB146" s="2"/>
      <c r="BC146" s="2"/>
      <c r="BD146" s="2"/>
      <c r="BE146" s="2"/>
      <c r="BF146" s="2"/>
      <c r="BG146" s="2"/>
      <c r="BH146" s="2"/>
      <c r="BI146" s="2"/>
      <c r="BJ146" s="2"/>
      <c r="BK146" s="2"/>
      <c r="BL146" s="2"/>
      <c r="BM146" s="2"/>
      <c r="BN146" s="2"/>
      <c r="BO146" s="2"/>
      <c r="BP146" s="2"/>
    </row>
    <row r="147" spans="33:68" x14ac:dyDescent="0.2">
      <c r="AG147" s="2"/>
      <c r="AH147" s="2"/>
      <c r="AI147" s="2"/>
      <c r="AJ147" s="2"/>
      <c r="AK147" s="2"/>
      <c r="AL147" s="2"/>
      <c r="AM147" s="2"/>
      <c r="AN147" s="2"/>
      <c r="AO147" s="2"/>
      <c r="AP147" s="2"/>
      <c r="AQ147" s="2"/>
      <c r="AR147" s="2"/>
      <c r="AS147" s="2"/>
      <c r="AT147" s="2"/>
      <c r="AU147" s="2"/>
      <c r="AV147" s="2"/>
      <c r="AW147" s="2"/>
      <c r="AX147" s="2"/>
      <c r="AY147" s="2"/>
      <c r="AZ147" s="2"/>
      <c r="BA147" s="2"/>
      <c r="BB147" s="2"/>
      <c r="BC147" s="2"/>
      <c r="BD147" s="2"/>
      <c r="BE147" s="2"/>
      <c r="BF147" s="2"/>
      <c r="BG147" s="2"/>
      <c r="BH147" s="2"/>
      <c r="BI147" s="2"/>
      <c r="BJ147" s="2"/>
      <c r="BK147" s="2"/>
      <c r="BL147" s="2"/>
      <c r="BM147" s="2"/>
      <c r="BN147" s="2"/>
      <c r="BO147" s="2"/>
      <c r="BP147" s="2"/>
    </row>
    <row r="148" spans="33:68" x14ac:dyDescent="0.2">
      <c r="AG148" s="2"/>
      <c r="AH148" s="2"/>
      <c r="AI148" s="2"/>
      <c r="AJ148" s="2"/>
      <c r="AK148" s="2"/>
      <c r="AL148" s="2"/>
      <c r="AM148" s="2"/>
      <c r="AN148" s="2"/>
      <c r="AO148" s="2"/>
      <c r="AP148" s="2"/>
      <c r="AQ148" s="2"/>
      <c r="AR148" s="2"/>
      <c r="AS148" s="2"/>
      <c r="AT148" s="2"/>
      <c r="AU148" s="2"/>
      <c r="AV148" s="2"/>
      <c r="AW148" s="2"/>
      <c r="AX148" s="2"/>
      <c r="AY148" s="2"/>
      <c r="AZ148" s="2"/>
      <c r="BA148" s="2"/>
      <c r="BB148" s="2"/>
      <c r="BC148" s="2"/>
      <c r="BD148" s="2"/>
      <c r="BE148" s="2"/>
      <c r="BF148" s="2"/>
      <c r="BG148" s="2"/>
      <c r="BH148" s="2"/>
      <c r="BI148" s="2"/>
      <c r="BJ148" s="2"/>
      <c r="BK148" s="2"/>
      <c r="BL148" s="2"/>
      <c r="BM148" s="2"/>
      <c r="BN148" s="2"/>
      <c r="BO148" s="2"/>
      <c r="BP148" s="2"/>
    </row>
    <row r="149" spans="33:68" x14ac:dyDescent="0.2">
      <c r="AG149" s="2"/>
      <c r="AH149" s="2"/>
      <c r="AI149" s="2"/>
      <c r="AJ149" s="2"/>
      <c r="AK149" s="2"/>
      <c r="AL149" s="2"/>
      <c r="AM149" s="2"/>
      <c r="AN149" s="2"/>
      <c r="AO149" s="2"/>
      <c r="AP149" s="2"/>
      <c r="AQ149" s="2"/>
      <c r="AR149" s="2"/>
      <c r="AS149" s="2"/>
      <c r="AT149" s="2"/>
      <c r="AU149" s="2"/>
      <c r="AV149" s="2"/>
      <c r="AW149" s="2"/>
      <c r="AX149" s="2"/>
      <c r="AY149" s="2"/>
      <c r="AZ149" s="2"/>
      <c r="BA149" s="2"/>
      <c r="BB149" s="2"/>
      <c r="BC149" s="2"/>
      <c r="BD149" s="2"/>
      <c r="BE149" s="2"/>
      <c r="BF149" s="2"/>
      <c r="BG149" s="2"/>
      <c r="BH149" s="2"/>
      <c r="BI149" s="2"/>
      <c r="BJ149" s="2"/>
      <c r="BK149" s="2"/>
      <c r="BL149" s="2"/>
      <c r="BM149" s="2"/>
      <c r="BN149" s="2"/>
      <c r="BO149" s="2"/>
      <c r="BP149" s="2"/>
    </row>
    <row r="150" spans="33:68" x14ac:dyDescent="0.2">
      <c r="AG150" s="2"/>
      <c r="AH150" s="2"/>
      <c r="AI150" s="2"/>
      <c r="AJ150" s="2"/>
      <c r="AK150" s="2"/>
      <c r="AL150" s="2"/>
      <c r="AM150" s="2"/>
      <c r="AN150" s="2"/>
      <c r="AO150" s="2"/>
      <c r="AP150" s="2"/>
      <c r="AQ150" s="2"/>
      <c r="AR150" s="2"/>
      <c r="AS150" s="2"/>
      <c r="AT150" s="2"/>
      <c r="AU150" s="2"/>
      <c r="AV150" s="2"/>
      <c r="AW150" s="2"/>
      <c r="AX150" s="2"/>
      <c r="AY150" s="2"/>
      <c r="AZ150" s="2"/>
      <c r="BA150" s="2"/>
      <c r="BB150" s="2"/>
      <c r="BC150" s="2"/>
      <c r="BD150" s="2"/>
      <c r="BE150" s="2"/>
      <c r="BF150" s="2"/>
      <c r="BG150" s="2"/>
      <c r="BH150" s="2"/>
      <c r="BI150" s="2"/>
      <c r="BJ150" s="2"/>
      <c r="BK150" s="2"/>
      <c r="BL150" s="2"/>
      <c r="BM150" s="2"/>
      <c r="BN150" s="2"/>
      <c r="BO150" s="2"/>
      <c r="BP150" s="2"/>
    </row>
    <row r="151" spans="33:68" x14ac:dyDescent="0.2">
      <c r="AG151" s="2"/>
      <c r="AH151" s="2"/>
      <c r="AI151" s="2"/>
      <c r="AJ151" s="2"/>
      <c r="AK151" s="2"/>
      <c r="AL151" s="2"/>
      <c r="AM151" s="2"/>
      <c r="AN151" s="2"/>
      <c r="AO151" s="2"/>
      <c r="AP151" s="2"/>
      <c r="AQ151" s="2"/>
      <c r="AR151" s="2"/>
      <c r="AS151" s="2"/>
      <c r="AT151" s="2"/>
      <c r="AU151" s="2"/>
      <c r="AV151" s="2"/>
      <c r="AW151" s="2"/>
      <c r="AX151" s="2"/>
      <c r="AY151" s="2"/>
      <c r="AZ151" s="2"/>
      <c r="BA151" s="2"/>
      <c r="BB151" s="2"/>
      <c r="BC151" s="2"/>
      <c r="BD151" s="2"/>
      <c r="BE151" s="2"/>
      <c r="BF151" s="2"/>
      <c r="BG151" s="2"/>
      <c r="BH151" s="2"/>
      <c r="BI151" s="2"/>
      <c r="BJ151" s="2"/>
      <c r="BK151" s="2"/>
      <c r="BL151" s="2"/>
      <c r="BM151" s="2"/>
      <c r="BN151" s="2"/>
      <c r="BO151" s="2"/>
      <c r="BP151" s="2"/>
    </row>
    <row r="152" spans="33:68" x14ac:dyDescent="0.2">
      <c r="AG152" s="2"/>
      <c r="AH152" s="2"/>
      <c r="AI152" s="2"/>
      <c r="AJ152" s="2"/>
      <c r="AK152" s="2"/>
      <c r="AL152" s="2"/>
      <c r="AM152" s="2"/>
      <c r="AN152" s="2"/>
      <c r="AO152" s="2"/>
      <c r="AP152" s="2"/>
      <c r="AQ152" s="2"/>
      <c r="AR152" s="2"/>
      <c r="AS152" s="2"/>
      <c r="AT152" s="2"/>
      <c r="AU152" s="2"/>
      <c r="AV152" s="2"/>
      <c r="AW152" s="2"/>
      <c r="AX152" s="2"/>
      <c r="AY152" s="2"/>
      <c r="AZ152" s="2"/>
      <c r="BA152" s="2"/>
      <c r="BB152" s="2"/>
      <c r="BC152" s="2"/>
      <c r="BD152" s="2"/>
      <c r="BE152" s="2"/>
      <c r="BF152" s="2"/>
      <c r="BG152" s="2"/>
      <c r="BH152" s="2"/>
      <c r="BI152" s="2"/>
      <c r="BJ152" s="2"/>
      <c r="BK152" s="2"/>
      <c r="BL152" s="2"/>
      <c r="BM152" s="2"/>
      <c r="BN152" s="2"/>
      <c r="BO152" s="2"/>
      <c r="BP152" s="2"/>
    </row>
    <row r="153" spans="33:68" x14ac:dyDescent="0.2">
      <c r="AG153" s="2"/>
      <c r="AH153" s="2"/>
      <c r="AI153" s="2"/>
      <c r="AJ153" s="2"/>
      <c r="AK153" s="2"/>
      <c r="AL153" s="2"/>
      <c r="AM153" s="2"/>
      <c r="AN153" s="2"/>
      <c r="AO153" s="2"/>
      <c r="AP153" s="2"/>
      <c r="AQ153" s="2"/>
      <c r="AR153" s="2"/>
      <c r="AS153" s="2"/>
      <c r="AT153" s="2"/>
      <c r="AU153" s="2"/>
      <c r="AV153" s="2"/>
      <c r="AW153" s="2"/>
      <c r="AX153" s="2"/>
      <c r="AY153" s="2"/>
      <c r="AZ153" s="2"/>
      <c r="BA153" s="2"/>
      <c r="BB153" s="2"/>
      <c r="BC153" s="2"/>
      <c r="BD153" s="2"/>
      <c r="BE153" s="2"/>
      <c r="BF153" s="2"/>
      <c r="BG153" s="2"/>
      <c r="BH153" s="2"/>
      <c r="BI153" s="2"/>
      <c r="BJ153" s="2"/>
      <c r="BK153" s="2"/>
      <c r="BL153" s="2"/>
      <c r="BM153" s="2"/>
      <c r="BN153" s="2"/>
      <c r="BO153" s="2"/>
      <c r="BP153" s="2"/>
    </row>
    <row r="154" spans="33:68" x14ac:dyDescent="0.2">
      <c r="AG154" s="2"/>
      <c r="AH154" s="2"/>
      <c r="AI154" s="2"/>
      <c r="AJ154" s="2"/>
      <c r="AK154" s="2"/>
      <c r="AL154" s="2"/>
      <c r="AM154" s="2"/>
      <c r="AN154" s="2"/>
      <c r="AO154" s="2"/>
      <c r="AP154" s="2"/>
      <c r="AQ154" s="2"/>
      <c r="AR154" s="2"/>
      <c r="AS154" s="2"/>
      <c r="AT154" s="2"/>
      <c r="AU154" s="2"/>
      <c r="AV154" s="2"/>
      <c r="AW154" s="2"/>
      <c r="AX154" s="2"/>
      <c r="AY154" s="2"/>
      <c r="AZ154" s="2"/>
      <c r="BA154" s="2"/>
      <c r="BB154" s="2"/>
      <c r="BC154" s="2"/>
      <c r="BD154" s="2"/>
      <c r="BE154" s="2"/>
      <c r="BF154" s="2"/>
      <c r="BG154" s="2"/>
      <c r="BH154" s="2"/>
      <c r="BI154" s="2"/>
      <c r="BJ154" s="2"/>
      <c r="BK154" s="2"/>
      <c r="BL154" s="2"/>
      <c r="BM154" s="2"/>
      <c r="BN154" s="2"/>
      <c r="BO154" s="2"/>
      <c r="BP154" s="2"/>
    </row>
    <row r="155" spans="33:68" x14ac:dyDescent="0.2">
      <c r="AG155" s="2"/>
      <c r="AH155" s="2"/>
      <c r="AI155" s="2"/>
      <c r="AJ155" s="2"/>
      <c r="AK155" s="2"/>
      <c r="AL155" s="2"/>
      <c r="AM155" s="2"/>
      <c r="AN155" s="2"/>
      <c r="AO155" s="2"/>
      <c r="AP155" s="2"/>
      <c r="AQ155" s="2"/>
      <c r="AR155" s="2"/>
      <c r="AS155" s="2"/>
      <c r="AT155" s="2"/>
      <c r="AU155" s="2"/>
      <c r="AV155" s="2"/>
      <c r="AW155" s="2"/>
      <c r="AX155" s="2"/>
      <c r="AY155" s="2"/>
      <c r="AZ155" s="2"/>
      <c r="BA155" s="2"/>
      <c r="BB155" s="2"/>
      <c r="BC155" s="2"/>
      <c r="BD155" s="2"/>
      <c r="BE155" s="2"/>
      <c r="BF155" s="2"/>
      <c r="BG155" s="2"/>
      <c r="BH155" s="2"/>
      <c r="BI155" s="2"/>
      <c r="BJ155" s="2"/>
      <c r="BK155" s="2"/>
      <c r="BL155" s="2"/>
      <c r="BM155" s="2"/>
      <c r="BN155" s="2"/>
      <c r="BO155" s="2"/>
      <c r="BP155" s="2"/>
    </row>
    <row r="156" spans="33:68" x14ac:dyDescent="0.2">
      <c r="AG156" s="2"/>
      <c r="AH156" s="2"/>
      <c r="AI156" s="2"/>
      <c r="AJ156" s="2"/>
      <c r="AK156" s="2"/>
      <c r="AL156" s="2"/>
      <c r="AM156" s="2"/>
      <c r="AN156" s="2"/>
      <c r="AO156" s="2"/>
      <c r="AP156" s="2"/>
      <c r="AQ156" s="2"/>
      <c r="AR156" s="2"/>
      <c r="AS156" s="2"/>
      <c r="AT156" s="2"/>
      <c r="AU156" s="2"/>
      <c r="AV156" s="2"/>
      <c r="AW156" s="2"/>
      <c r="AX156" s="2"/>
      <c r="AY156" s="2"/>
      <c r="AZ156" s="2"/>
      <c r="BA156" s="2"/>
      <c r="BB156" s="2"/>
      <c r="BC156" s="2"/>
      <c r="BD156" s="2"/>
      <c r="BE156" s="2"/>
      <c r="BF156" s="2"/>
      <c r="BG156" s="2"/>
      <c r="BH156" s="2"/>
      <c r="BI156" s="2"/>
      <c r="BJ156" s="2"/>
      <c r="BK156" s="2"/>
      <c r="BL156" s="2"/>
      <c r="BM156" s="2"/>
      <c r="BN156" s="2"/>
      <c r="BO156" s="2"/>
      <c r="BP156" s="2"/>
    </row>
    <row r="157" spans="33:68" x14ac:dyDescent="0.2">
      <c r="AG157" s="2"/>
      <c r="AH157" s="2"/>
      <c r="AI157" s="2"/>
      <c r="AJ157" s="2"/>
      <c r="AK157" s="2"/>
      <c r="AL157" s="2"/>
      <c r="AM157" s="2"/>
      <c r="AN157" s="2"/>
      <c r="AO157" s="2"/>
      <c r="AP157" s="2"/>
      <c r="AQ157" s="2"/>
      <c r="AR157" s="2"/>
      <c r="AS157" s="2"/>
      <c r="AT157" s="2"/>
      <c r="AU157" s="2"/>
      <c r="AV157" s="2"/>
      <c r="AW157" s="2"/>
      <c r="AX157" s="2"/>
      <c r="AY157" s="2"/>
      <c r="AZ157" s="2"/>
      <c r="BA157" s="2"/>
      <c r="BB157" s="2"/>
      <c r="BC157" s="2"/>
      <c r="BD157" s="2"/>
      <c r="BE157" s="2"/>
      <c r="BF157" s="2"/>
      <c r="BG157" s="2"/>
      <c r="BH157" s="2"/>
      <c r="BI157" s="2"/>
      <c r="BJ157" s="2"/>
      <c r="BK157" s="2"/>
      <c r="BL157" s="2"/>
      <c r="BM157" s="2"/>
      <c r="BN157" s="2"/>
      <c r="BO157" s="2"/>
      <c r="BP157" s="2"/>
    </row>
    <row r="158" spans="33:68" x14ac:dyDescent="0.2">
      <c r="AG158" s="2"/>
      <c r="AH158" s="2"/>
      <c r="AI158" s="2"/>
      <c r="AJ158" s="2"/>
      <c r="AK158" s="2"/>
      <c r="AL158" s="2"/>
      <c r="AM158" s="2"/>
      <c r="AN158" s="2"/>
      <c r="AO158" s="2"/>
      <c r="AP158" s="2"/>
      <c r="AQ158" s="2"/>
      <c r="AR158" s="2"/>
      <c r="AS158" s="2"/>
      <c r="AT158" s="2"/>
      <c r="AU158" s="2"/>
      <c r="AV158" s="2"/>
      <c r="AW158" s="2"/>
      <c r="AX158" s="2"/>
      <c r="AY158" s="2"/>
      <c r="AZ158" s="2"/>
      <c r="BA158" s="2"/>
      <c r="BB158" s="2"/>
      <c r="BC158" s="2"/>
      <c r="BD158" s="2"/>
      <c r="BE158" s="2"/>
      <c r="BF158" s="2"/>
      <c r="BG158" s="2"/>
      <c r="BH158" s="2"/>
      <c r="BI158" s="2"/>
      <c r="BJ158" s="2"/>
      <c r="BK158" s="2"/>
      <c r="BL158" s="2"/>
      <c r="BM158" s="2"/>
      <c r="BN158" s="2"/>
      <c r="BO158" s="2"/>
      <c r="BP158" s="2"/>
    </row>
    <row r="159" spans="33:68" x14ac:dyDescent="0.2">
      <c r="AG159" s="2"/>
      <c r="AH159" s="2"/>
      <c r="AI159" s="2"/>
      <c r="AJ159" s="2"/>
      <c r="AK159" s="2"/>
      <c r="AL159" s="2"/>
      <c r="AM159" s="2"/>
      <c r="AN159" s="2"/>
      <c r="AO159" s="2"/>
      <c r="AP159" s="2"/>
      <c r="AQ159" s="2"/>
      <c r="AR159" s="2"/>
      <c r="AS159" s="2"/>
      <c r="AT159" s="2"/>
      <c r="AU159" s="2"/>
      <c r="AV159" s="2"/>
      <c r="AW159" s="2"/>
      <c r="AX159" s="2"/>
      <c r="AY159" s="2"/>
      <c r="AZ159" s="2"/>
      <c r="BA159" s="2"/>
      <c r="BB159" s="2"/>
      <c r="BC159" s="2"/>
      <c r="BD159" s="2"/>
      <c r="BE159" s="2"/>
      <c r="BF159" s="2"/>
      <c r="BG159" s="2"/>
      <c r="BH159" s="2"/>
      <c r="BI159" s="2"/>
      <c r="BJ159" s="2"/>
      <c r="BK159" s="2"/>
      <c r="BL159" s="2"/>
      <c r="BM159" s="2"/>
      <c r="BN159" s="2"/>
      <c r="BO159" s="2"/>
      <c r="BP159" s="2"/>
    </row>
    <row r="160" spans="33:68" x14ac:dyDescent="0.2">
      <c r="AG160" s="2"/>
      <c r="AH160" s="2"/>
      <c r="AI160" s="2"/>
      <c r="AJ160" s="2"/>
      <c r="AK160" s="2"/>
      <c r="AL160" s="2"/>
      <c r="AM160" s="2"/>
      <c r="AN160" s="2"/>
      <c r="AO160" s="2"/>
      <c r="AP160" s="2"/>
      <c r="AQ160" s="2"/>
      <c r="AR160" s="2"/>
      <c r="AS160" s="2"/>
      <c r="AT160" s="2"/>
      <c r="AU160" s="2"/>
      <c r="AV160" s="2"/>
      <c r="AW160" s="2"/>
      <c r="AX160" s="2"/>
      <c r="AY160" s="2"/>
      <c r="AZ160" s="2"/>
      <c r="BA160" s="2"/>
      <c r="BB160" s="2"/>
      <c r="BC160" s="2"/>
      <c r="BD160" s="2"/>
      <c r="BE160" s="2"/>
      <c r="BF160" s="2"/>
      <c r="BG160" s="2"/>
      <c r="BH160" s="2"/>
      <c r="BI160" s="2"/>
      <c r="BJ160" s="2"/>
      <c r="BK160" s="2"/>
      <c r="BL160" s="2"/>
      <c r="BM160" s="2"/>
      <c r="BN160" s="2"/>
      <c r="BO160" s="2"/>
      <c r="BP160" s="2"/>
    </row>
    <row r="161" spans="33:68" x14ac:dyDescent="0.2">
      <c r="AG161" s="2"/>
      <c r="AH161" s="2"/>
      <c r="AI161" s="2"/>
      <c r="AJ161" s="2"/>
      <c r="AK161" s="2"/>
      <c r="AL161" s="2"/>
      <c r="AM161" s="2"/>
      <c r="AN161" s="2"/>
      <c r="AO161" s="2"/>
      <c r="AP161" s="2"/>
      <c r="AQ161" s="2"/>
      <c r="AR161" s="2"/>
      <c r="AS161" s="2"/>
      <c r="AT161" s="2"/>
      <c r="AU161" s="2"/>
      <c r="AV161" s="2"/>
      <c r="AW161" s="2"/>
      <c r="AX161" s="2"/>
      <c r="AY161" s="2"/>
      <c r="AZ161" s="2"/>
      <c r="BA161" s="2"/>
      <c r="BB161" s="2"/>
      <c r="BC161" s="2"/>
      <c r="BD161" s="2"/>
      <c r="BE161" s="2"/>
      <c r="BF161" s="2"/>
      <c r="BG161" s="2"/>
      <c r="BH161" s="2"/>
      <c r="BI161" s="2"/>
      <c r="BJ161" s="2"/>
      <c r="BK161" s="2"/>
      <c r="BL161" s="2"/>
      <c r="BM161" s="2"/>
      <c r="BN161" s="2"/>
      <c r="BO161" s="2"/>
      <c r="BP161" s="2"/>
    </row>
    <row r="162" spans="33:68" x14ac:dyDescent="0.2">
      <c r="AG162" s="2"/>
      <c r="AH162" s="2"/>
      <c r="AI162" s="2"/>
      <c r="AJ162" s="2"/>
      <c r="AK162" s="2"/>
      <c r="AL162" s="2"/>
      <c r="AM162" s="2"/>
      <c r="AN162" s="2"/>
      <c r="AO162" s="2"/>
      <c r="AP162" s="2"/>
      <c r="AQ162" s="2"/>
      <c r="AR162" s="2"/>
      <c r="AS162" s="2"/>
      <c r="AT162" s="2"/>
      <c r="AU162" s="2"/>
      <c r="AV162" s="2"/>
      <c r="AW162" s="2"/>
      <c r="AX162" s="2"/>
      <c r="AY162" s="2"/>
      <c r="AZ162" s="2"/>
      <c r="BA162" s="2"/>
      <c r="BB162" s="2"/>
      <c r="BC162" s="2"/>
      <c r="BD162" s="2"/>
      <c r="BE162" s="2"/>
      <c r="BF162" s="2"/>
      <c r="BG162" s="2"/>
      <c r="BH162" s="2"/>
      <c r="BI162" s="2"/>
      <c r="BJ162" s="2"/>
      <c r="BK162" s="2"/>
      <c r="BL162" s="2"/>
      <c r="BM162" s="2"/>
      <c r="BN162" s="2"/>
      <c r="BO162" s="2"/>
      <c r="BP162" s="2"/>
    </row>
    <row r="163" spans="33:68" x14ac:dyDescent="0.2">
      <c r="AG163" s="2"/>
      <c r="AH163" s="2"/>
      <c r="AI163" s="2"/>
      <c r="AJ163" s="2"/>
      <c r="AK163" s="2"/>
      <c r="AL163" s="2"/>
      <c r="AM163" s="2"/>
      <c r="AN163" s="2"/>
      <c r="AO163" s="2"/>
      <c r="AP163" s="2"/>
      <c r="AQ163" s="2"/>
      <c r="AR163" s="2"/>
      <c r="AS163" s="2"/>
      <c r="AT163" s="2"/>
      <c r="AU163" s="2"/>
      <c r="AV163" s="2"/>
      <c r="AW163" s="2"/>
      <c r="AX163" s="2"/>
      <c r="AY163" s="2"/>
      <c r="AZ163" s="2"/>
      <c r="BA163" s="2"/>
      <c r="BB163" s="2"/>
      <c r="BC163" s="2"/>
      <c r="BD163" s="2"/>
      <c r="BE163" s="2"/>
      <c r="BF163" s="2"/>
      <c r="BG163" s="2"/>
      <c r="BH163" s="2"/>
      <c r="BI163" s="2"/>
      <c r="BJ163" s="2"/>
      <c r="BK163" s="2"/>
      <c r="BL163" s="2"/>
      <c r="BM163" s="2"/>
      <c r="BN163" s="2"/>
      <c r="BO163" s="2"/>
      <c r="BP163" s="2"/>
    </row>
    <row r="164" spans="33:68" x14ac:dyDescent="0.2">
      <c r="AG164" s="2"/>
      <c r="AH164" s="2"/>
      <c r="AI164" s="2"/>
      <c r="AJ164" s="2"/>
      <c r="AK164" s="2"/>
      <c r="AL164" s="2"/>
      <c r="AM164" s="2"/>
      <c r="AN164" s="2"/>
      <c r="AO164" s="2"/>
      <c r="AP164" s="2"/>
      <c r="AQ164" s="2"/>
      <c r="AR164" s="2"/>
      <c r="AS164" s="2"/>
      <c r="AT164" s="2"/>
      <c r="AU164" s="2"/>
      <c r="AV164" s="2"/>
      <c r="AW164" s="2"/>
      <c r="AX164" s="2"/>
      <c r="AY164" s="2"/>
      <c r="AZ164" s="2"/>
      <c r="BA164" s="2"/>
      <c r="BB164" s="2"/>
      <c r="BC164" s="2"/>
      <c r="BD164" s="2"/>
      <c r="BE164" s="2"/>
      <c r="BF164" s="2"/>
      <c r="BG164" s="2"/>
      <c r="BH164" s="2"/>
      <c r="BI164" s="2"/>
      <c r="BJ164" s="2"/>
      <c r="BK164" s="2"/>
      <c r="BL164" s="2"/>
      <c r="BM164" s="2"/>
      <c r="BN164" s="2"/>
      <c r="BO164" s="2"/>
      <c r="BP164" s="2"/>
    </row>
    <row r="165" spans="33:68" x14ac:dyDescent="0.2">
      <c r="AG165" s="2"/>
      <c r="AH165" s="2"/>
      <c r="AI165" s="2"/>
      <c r="AJ165" s="2"/>
      <c r="AK165" s="2"/>
      <c r="AL165" s="2"/>
      <c r="AM165" s="2"/>
      <c r="AN165" s="2"/>
      <c r="AO165" s="2"/>
      <c r="AP165" s="2"/>
      <c r="AQ165" s="2"/>
      <c r="AR165" s="2"/>
      <c r="AS165" s="2"/>
      <c r="AT165" s="2"/>
      <c r="AU165" s="2"/>
      <c r="AV165" s="2"/>
      <c r="AW165" s="2"/>
      <c r="AX165" s="2"/>
      <c r="AY165" s="2"/>
      <c r="AZ165" s="2"/>
      <c r="BA165" s="2"/>
      <c r="BB165" s="2"/>
      <c r="BC165" s="2"/>
      <c r="BD165" s="2"/>
      <c r="BE165" s="2"/>
      <c r="BF165" s="2"/>
      <c r="BG165" s="2"/>
      <c r="BH165" s="2"/>
      <c r="BI165" s="2"/>
      <c r="BJ165" s="2"/>
      <c r="BK165" s="2"/>
      <c r="BL165" s="2"/>
      <c r="BM165" s="2"/>
      <c r="BN165" s="2"/>
      <c r="BO165" s="2"/>
      <c r="BP165" s="2"/>
    </row>
    <row r="166" spans="33:68" x14ac:dyDescent="0.2">
      <c r="AG166" s="2"/>
      <c r="AH166" s="2"/>
      <c r="AI166" s="2"/>
      <c r="AJ166" s="2"/>
      <c r="AK166" s="2"/>
      <c r="AL166" s="2"/>
      <c r="AM166" s="2"/>
      <c r="AN166" s="2"/>
      <c r="AO166" s="2"/>
      <c r="AP166" s="2"/>
      <c r="AQ166" s="2"/>
      <c r="AR166" s="2"/>
      <c r="AS166" s="2"/>
      <c r="AT166" s="2"/>
      <c r="AU166" s="2"/>
      <c r="AV166" s="2"/>
      <c r="AW166" s="2"/>
      <c r="AX166" s="2"/>
      <c r="AY166" s="2"/>
      <c r="AZ166" s="2"/>
      <c r="BA166" s="2"/>
      <c r="BB166" s="2"/>
      <c r="BC166" s="2"/>
      <c r="BD166" s="2"/>
      <c r="BE166" s="2"/>
      <c r="BF166" s="2"/>
      <c r="BG166" s="2"/>
      <c r="BH166" s="2"/>
      <c r="BI166" s="2"/>
      <c r="BJ166" s="2"/>
      <c r="BK166" s="2"/>
      <c r="BL166" s="2"/>
      <c r="BM166" s="2"/>
      <c r="BN166" s="2"/>
      <c r="BO166" s="2"/>
      <c r="BP166" s="2"/>
    </row>
    <row r="167" spans="33:68" x14ac:dyDescent="0.2">
      <c r="AG167" s="2"/>
      <c r="AH167" s="2"/>
      <c r="AI167" s="2"/>
      <c r="AJ167" s="2"/>
      <c r="AK167" s="2"/>
      <c r="AL167" s="2"/>
      <c r="AM167" s="2"/>
      <c r="AN167" s="2"/>
      <c r="AO167" s="2"/>
      <c r="AP167" s="2"/>
      <c r="AQ167" s="2"/>
      <c r="AR167" s="2"/>
      <c r="AS167" s="2"/>
      <c r="AT167" s="2"/>
      <c r="AU167" s="2"/>
      <c r="AV167" s="2"/>
      <c r="AW167" s="2"/>
      <c r="AX167" s="2"/>
      <c r="AY167" s="2"/>
      <c r="AZ167" s="2"/>
      <c r="BA167" s="2"/>
      <c r="BB167" s="2"/>
      <c r="BC167" s="2"/>
      <c r="BD167" s="2"/>
      <c r="BE167" s="2"/>
      <c r="BF167" s="2"/>
      <c r="BG167" s="2"/>
      <c r="BH167" s="2"/>
      <c r="BI167" s="2"/>
      <c r="BJ167" s="2"/>
      <c r="BK167" s="2"/>
      <c r="BL167" s="2"/>
      <c r="BM167" s="2"/>
      <c r="BN167" s="2"/>
      <c r="BO167" s="2"/>
      <c r="BP167" s="2"/>
    </row>
    <row r="168" spans="33:68" x14ac:dyDescent="0.2">
      <c r="AG168" s="2"/>
      <c r="AH168" s="2"/>
      <c r="AI168" s="2"/>
      <c r="AJ168" s="2"/>
      <c r="AK168" s="2"/>
      <c r="AL168" s="2"/>
      <c r="AM168" s="2"/>
      <c r="AN168" s="2"/>
      <c r="AO168" s="2"/>
      <c r="AP168" s="2"/>
      <c r="AQ168" s="2"/>
      <c r="AR168" s="2"/>
      <c r="AS168" s="2"/>
      <c r="AT168" s="2"/>
      <c r="AU168" s="2"/>
      <c r="AV168" s="2"/>
      <c r="AW168" s="2"/>
      <c r="AX168" s="2"/>
      <c r="AY168" s="2"/>
      <c r="AZ168" s="2"/>
      <c r="BA168" s="2"/>
      <c r="BB168" s="2"/>
      <c r="BC168" s="2"/>
      <c r="BD168" s="2"/>
      <c r="BE168" s="2"/>
      <c r="BF168" s="2"/>
      <c r="BG168" s="2"/>
      <c r="BH168" s="2"/>
      <c r="BI168" s="2"/>
      <c r="BJ168" s="2"/>
      <c r="BK168" s="2"/>
      <c r="BL168" s="2"/>
      <c r="BM168" s="2"/>
      <c r="BN168" s="2"/>
      <c r="BO168" s="2"/>
      <c r="BP168" s="2"/>
    </row>
    <row r="169" spans="33:68" x14ac:dyDescent="0.2">
      <c r="AG169" s="2"/>
      <c r="AH169" s="2"/>
      <c r="AI169" s="2"/>
      <c r="AJ169" s="2"/>
      <c r="AK169" s="2"/>
      <c r="AL169" s="2"/>
      <c r="AM169" s="2"/>
      <c r="AN169" s="2"/>
      <c r="AO169" s="2"/>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row>
    <row r="170" spans="33:68" x14ac:dyDescent="0.2">
      <c r="AG170" s="2"/>
      <c r="AH170" s="2"/>
      <c r="AI170" s="2"/>
      <c r="AJ170" s="2"/>
      <c r="AK170" s="2"/>
      <c r="AL170" s="2"/>
      <c r="AM170" s="2"/>
      <c r="AN170" s="2"/>
      <c r="AO170" s="2"/>
      <c r="AP170" s="2"/>
      <c r="AQ170" s="2"/>
      <c r="AR170" s="2"/>
      <c r="AS170" s="2"/>
      <c r="AT170" s="2"/>
      <c r="AU170" s="2"/>
      <c r="AV170" s="2"/>
      <c r="AW170" s="2"/>
      <c r="AX170" s="2"/>
      <c r="AY170" s="2"/>
      <c r="AZ170" s="2"/>
      <c r="BA170" s="2"/>
      <c r="BB170" s="2"/>
      <c r="BC170" s="2"/>
      <c r="BD170" s="2"/>
      <c r="BE170" s="2"/>
      <c r="BF170" s="2"/>
      <c r="BG170" s="2"/>
      <c r="BH170" s="2"/>
      <c r="BI170" s="2"/>
      <c r="BJ170" s="2"/>
      <c r="BK170" s="2"/>
      <c r="BL170" s="2"/>
      <c r="BM170" s="2"/>
      <c r="BN170" s="2"/>
      <c r="BO170" s="2"/>
      <c r="BP170" s="2"/>
    </row>
    <row r="171" spans="33:68" x14ac:dyDescent="0.2">
      <c r="AG171" s="2"/>
      <c r="AH171" s="2"/>
      <c r="AI171" s="2"/>
      <c r="AJ171" s="2"/>
      <c r="AK171" s="2"/>
      <c r="AL171" s="2"/>
      <c r="AM171" s="2"/>
      <c r="AN171" s="2"/>
      <c r="AO171" s="2"/>
      <c r="AP171" s="2"/>
      <c r="AQ171" s="2"/>
      <c r="AR171" s="2"/>
      <c r="AS171" s="2"/>
      <c r="AT171" s="2"/>
      <c r="AU171" s="2"/>
      <c r="AV171" s="2"/>
      <c r="AW171" s="2"/>
      <c r="AX171" s="2"/>
      <c r="AY171" s="2"/>
      <c r="AZ171" s="2"/>
      <c r="BA171" s="2"/>
      <c r="BB171" s="2"/>
      <c r="BC171" s="2"/>
      <c r="BD171" s="2"/>
      <c r="BE171" s="2"/>
      <c r="BF171" s="2"/>
      <c r="BG171" s="2"/>
      <c r="BH171" s="2"/>
      <c r="BI171" s="2"/>
      <c r="BJ171" s="2"/>
      <c r="BK171" s="2"/>
      <c r="BL171" s="2"/>
      <c r="BM171" s="2"/>
      <c r="BN171" s="2"/>
      <c r="BO171" s="2"/>
      <c r="BP171" s="2"/>
    </row>
    <row r="172" spans="33:68" x14ac:dyDescent="0.2">
      <c r="AG172" s="2"/>
      <c r="AH172" s="2"/>
      <c r="AI172" s="2"/>
      <c r="AJ172" s="2"/>
      <c r="AK172" s="2"/>
      <c r="AL172" s="2"/>
      <c r="AM172" s="2"/>
      <c r="AN172" s="2"/>
      <c r="AO172" s="2"/>
      <c r="AP172" s="2"/>
      <c r="AQ172" s="2"/>
      <c r="AR172" s="2"/>
      <c r="AS172" s="2"/>
      <c r="AT172" s="2"/>
      <c r="AU172" s="2"/>
      <c r="AV172" s="2"/>
      <c r="AW172" s="2"/>
      <c r="AX172" s="2"/>
      <c r="AY172" s="2"/>
      <c r="AZ172" s="2"/>
      <c r="BA172" s="2"/>
      <c r="BB172" s="2"/>
      <c r="BC172" s="2"/>
      <c r="BD172" s="2"/>
      <c r="BE172" s="2"/>
      <c r="BF172" s="2"/>
      <c r="BG172" s="2"/>
      <c r="BH172" s="2"/>
      <c r="BI172" s="2"/>
      <c r="BJ172" s="2"/>
      <c r="BK172" s="2"/>
      <c r="BL172" s="2"/>
      <c r="BM172" s="2"/>
      <c r="BN172" s="2"/>
      <c r="BO172" s="2"/>
      <c r="BP172" s="2"/>
    </row>
    <row r="173" spans="33:68" x14ac:dyDescent="0.2">
      <c r="AG173" s="2"/>
      <c r="AH173" s="2"/>
      <c r="AI173" s="2"/>
      <c r="AJ173" s="2"/>
      <c r="AK173" s="2"/>
      <c r="AL173" s="2"/>
      <c r="AM173" s="2"/>
      <c r="AN173" s="2"/>
      <c r="AO173" s="2"/>
      <c r="AP173" s="2"/>
      <c r="AQ173" s="2"/>
      <c r="AR173" s="2"/>
      <c r="AS173" s="2"/>
      <c r="AT173" s="2"/>
      <c r="AU173" s="2"/>
      <c r="AV173" s="2"/>
      <c r="AW173" s="2"/>
      <c r="AX173" s="2"/>
      <c r="AY173" s="2"/>
      <c r="AZ173" s="2"/>
      <c r="BA173" s="2"/>
      <c r="BB173" s="2"/>
      <c r="BC173" s="2"/>
      <c r="BD173" s="2"/>
      <c r="BE173" s="2"/>
      <c r="BF173" s="2"/>
      <c r="BG173" s="2"/>
      <c r="BH173" s="2"/>
      <c r="BI173" s="2"/>
      <c r="BJ173" s="2"/>
      <c r="BK173" s="2"/>
      <c r="BL173" s="2"/>
      <c r="BM173" s="2"/>
      <c r="BN173" s="2"/>
      <c r="BO173" s="2"/>
      <c r="BP173" s="2"/>
    </row>
    <row r="174" spans="33:68" x14ac:dyDescent="0.2">
      <c r="AG174" s="2"/>
      <c r="AH174" s="2"/>
      <c r="AI174" s="2"/>
      <c r="AJ174" s="2"/>
      <c r="AK174" s="2"/>
      <c r="AL174" s="2"/>
      <c r="AM174" s="2"/>
      <c r="AN174" s="2"/>
      <c r="AO174" s="2"/>
      <c r="AP174" s="2"/>
      <c r="AQ174" s="2"/>
      <c r="AR174" s="2"/>
      <c r="AS174" s="2"/>
      <c r="AT174" s="2"/>
      <c r="AU174" s="2"/>
      <c r="AV174" s="2"/>
      <c r="AW174" s="2"/>
      <c r="AX174" s="2"/>
      <c r="AY174" s="2"/>
      <c r="AZ174" s="2"/>
      <c r="BA174" s="2"/>
      <c r="BB174" s="2"/>
      <c r="BC174" s="2"/>
      <c r="BD174" s="2"/>
      <c r="BE174" s="2"/>
      <c r="BF174" s="2"/>
      <c r="BG174" s="2"/>
      <c r="BH174" s="2"/>
      <c r="BI174" s="2"/>
      <c r="BJ174" s="2"/>
      <c r="BK174" s="2"/>
      <c r="BL174" s="2"/>
      <c r="BM174" s="2"/>
      <c r="BN174" s="2"/>
      <c r="BO174" s="2"/>
      <c r="BP174" s="2"/>
    </row>
    <row r="175" spans="33:68" x14ac:dyDescent="0.2">
      <c r="AG175" s="2"/>
      <c r="AH175" s="2"/>
      <c r="AI175" s="2"/>
      <c r="AJ175" s="2"/>
      <c r="AK175" s="2"/>
      <c r="AL175" s="2"/>
      <c r="AM175" s="2"/>
      <c r="AN175" s="2"/>
      <c r="AO175" s="2"/>
      <c r="AP175" s="2"/>
      <c r="AQ175" s="2"/>
      <c r="AR175" s="2"/>
      <c r="AS175" s="2"/>
      <c r="AT175" s="2"/>
      <c r="AU175" s="2"/>
      <c r="AV175" s="2"/>
      <c r="AW175" s="2"/>
      <c r="AX175" s="2"/>
      <c r="AY175" s="2"/>
      <c r="AZ175" s="2"/>
      <c r="BA175" s="2"/>
      <c r="BB175" s="2"/>
      <c r="BC175" s="2"/>
      <c r="BD175" s="2"/>
      <c r="BE175" s="2"/>
      <c r="BF175" s="2"/>
      <c r="BG175" s="2"/>
      <c r="BH175" s="2"/>
      <c r="BI175" s="2"/>
      <c r="BJ175" s="2"/>
      <c r="BK175" s="2"/>
      <c r="BL175" s="2"/>
      <c r="BM175" s="2"/>
      <c r="BN175" s="2"/>
      <c r="BO175" s="2"/>
      <c r="BP175" s="2"/>
    </row>
    <row r="176" spans="33:68" x14ac:dyDescent="0.2">
      <c r="AG176" s="2"/>
      <c r="AH176" s="2"/>
      <c r="AI176" s="2"/>
      <c r="AJ176" s="2"/>
      <c r="AK176" s="2"/>
      <c r="AL176" s="2"/>
      <c r="AM176" s="2"/>
      <c r="AN176" s="2"/>
      <c r="AO176" s="2"/>
      <c r="AP176" s="2"/>
      <c r="AQ176" s="2"/>
      <c r="AR176" s="2"/>
      <c r="AS176" s="2"/>
      <c r="AT176" s="2"/>
      <c r="AU176" s="2"/>
      <c r="AV176" s="2"/>
      <c r="AW176" s="2"/>
      <c r="AX176" s="2"/>
      <c r="AY176" s="2"/>
      <c r="AZ176" s="2"/>
      <c r="BA176" s="2"/>
      <c r="BB176" s="2"/>
      <c r="BC176" s="2"/>
      <c r="BD176" s="2"/>
      <c r="BE176" s="2"/>
      <c r="BF176" s="2"/>
      <c r="BG176" s="2"/>
      <c r="BH176" s="2"/>
      <c r="BI176" s="2"/>
      <c r="BJ176" s="2"/>
      <c r="BK176" s="2"/>
      <c r="BL176" s="2"/>
      <c r="BM176" s="2"/>
      <c r="BN176" s="2"/>
      <c r="BO176" s="2"/>
      <c r="BP176" s="2"/>
    </row>
    <row r="177" spans="33:68" x14ac:dyDescent="0.2">
      <c r="AG177" s="2"/>
      <c r="AH177" s="2"/>
      <c r="AI177" s="2"/>
      <c r="AJ177" s="2"/>
      <c r="AK177" s="2"/>
      <c r="AL177" s="2"/>
      <c r="AM177" s="2"/>
      <c r="AN177" s="2"/>
      <c r="AO177" s="2"/>
      <c r="AP177" s="2"/>
      <c r="AQ177" s="2"/>
      <c r="AR177" s="2"/>
      <c r="AS177" s="2"/>
      <c r="AT177" s="2"/>
      <c r="AU177" s="2"/>
      <c r="AV177" s="2"/>
      <c r="AW177" s="2"/>
      <c r="AX177" s="2"/>
      <c r="AY177" s="2"/>
      <c r="AZ177" s="2"/>
      <c r="BA177" s="2"/>
      <c r="BB177" s="2"/>
      <c r="BC177" s="2"/>
      <c r="BD177" s="2"/>
      <c r="BE177" s="2"/>
      <c r="BF177" s="2"/>
      <c r="BG177" s="2"/>
      <c r="BH177" s="2"/>
      <c r="BI177" s="2"/>
      <c r="BJ177" s="2"/>
      <c r="BK177" s="2"/>
      <c r="BL177" s="2"/>
      <c r="BM177" s="2"/>
      <c r="BN177" s="2"/>
      <c r="BO177" s="2"/>
      <c r="BP177" s="2"/>
    </row>
    <row r="178" spans="33:68" x14ac:dyDescent="0.2">
      <c r="AG178" s="2"/>
      <c r="AH178" s="2"/>
      <c r="AI178" s="2"/>
      <c r="AJ178" s="2"/>
      <c r="AK178" s="2"/>
      <c r="AL178" s="2"/>
      <c r="AM178" s="2"/>
      <c r="AN178" s="2"/>
      <c r="AO178" s="2"/>
      <c r="AP178" s="2"/>
      <c r="AQ178" s="2"/>
      <c r="AR178" s="2"/>
      <c r="AS178" s="2"/>
      <c r="AT178" s="2"/>
      <c r="AU178" s="2"/>
      <c r="AV178" s="2"/>
      <c r="AW178" s="2"/>
      <c r="AX178" s="2"/>
      <c r="AY178" s="2"/>
      <c r="AZ178" s="2"/>
      <c r="BA178" s="2"/>
      <c r="BB178" s="2"/>
      <c r="BC178" s="2"/>
      <c r="BD178" s="2"/>
      <c r="BE178" s="2"/>
      <c r="BF178" s="2"/>
      <c r="BG178" s="2"/>
      <c r="BH178" s="2"/>
      <c r="BI178" s="2"/>
      <c r="BJ178" s="2"/>
      <c r="BK178" s="2"/>
      <c r="BL178" s="2"/>
      <c r="BM178" s="2"/>
      <c r="BN178" s="2"/>
      <c r="BO178" s="2"/>
      <c r="BP178" s="2"/>
    </row>
    <row r="179" spans="33:68" x14ac:dyDescent="0.2">
      <c r="AG179" s="2"/>
      <c r="AH179" s="2"/>
      <c r="AI179" s="2"/>
      <c r="AJ179" s="2"/>
      <c r="AK179" s="2"/>
      <c r="AL179" s="2"/>
      <c r="AM179" s="2"/>
      <c r="AN179" s="2"/>
      <c r="AO179" s="2"/>
      <c r="AP179" s="2"/>
      <c r="AQ179" s="2"/>
      <c r="AR179" s="2"/>
      <c r="AS179" s="2"/>
      <c r="AT179" s="2"/>
      <c r="AU179" s="2"/>
      <c r="AV179" s="2"/>
      <c r="AW179" s="2"/>
      <c r="AX179" s="2"/>
      <c r="AY179" s="2"/>
      <c r="AZ179" s="2"/>
      <c r="BA179" s="2"/>
      <c r="BB179" s="2"/>
      <c r="BC179" s="2"/>
      <c r="BD179" s="2"/>
      <c r="BE179" s="2"/>
      <c r="BF179" s="2"/>
      <c r="BG179" s="2"/>
      <c r="BH179" s="2"/>
      <c r="BI179" s="2"/>
      <c r="BJ179" s="2"/>
      <c r="BK179" s="2"/>
      <c r="BL179" s="2"/>
      <c r="BM179" s="2"/>
      <c r="BN179" s="2"/>
      <c r="BO179" s="2"/>
      <c r="BP179" s="2"/>
    </row>
    <row r="180" spans="33:68" x14ac:dyDescent="0.2">
      <c r="AG180" s="2"/>
      <c r="AH180" s="2"/>
      <c r="AI180" s="2"/>
      <c r="AJ180" s="2"/>
      <c r="AK180" s="2"/>
      <c r="AL180" s="2"/>
      <c r="AM180" s="2"/>
      <c r="AN180" s="2"/>
      <c r="AO180" s="2"/>
      <c r="AP180" s="2"/>
      <c r="AQ180" s="2"/>
      <c r="AR180" s="2"/>
      <c r="AS180" s="2"/>
      <c r="AT180" s="2"/>
      <c r="AU180" s="2"/>
      <c r="AV180" s="2"/>
      <c r="AW180" s="2"/>
      <c r="AX180" s="2"/>
      <c r="AY180" s="2"/>
      <c r="AZ180" s="2"/>
      <c r="BA180" s="2"/>
      <c r="BB180" s="2"/>
      <c r="BC180" s="2"/>
      <c r="BD180" s="2"/>
      <c r="BE180" s="2"/>
      <c r="BF180" s="2"/>
      <c r="BG180" s="2"/>
      <c r="BH180" s="2"/>
      <c r="BI180" s="2"/>
      <c r="BJ180" s="2"/>
      <c r="BK180" s="2"/>
      <c r="BL180" s="2"/>
      <c r="BM180" s="2"/>
      <c r="BN180" s="2"/>
      <c r="BO180" s="2"/>
      <c r="BP180" s="2"/>
    </row>
    <row r="181" spans="33:68" x14ac:dyDescent="0.2">
      <c r="AG181" s="2"/>
      <c r="AH181" s="2"/>
      <c r="AI181" s="2"/>
      <c r="AJ181" s="2"/>
      <c r="AK181" s="2"/>
      <c r="AL181" s="2"/>
      <c r="AM181" s="2"/>
      <c r="AN181" s="2"/>
      <c r="AO181" s="2"/>
      <c r="AP181" s="2"/>
      <c r="AQ181" s="2"/>
      <c r="AR181" s="2"/>
      <c r="AS181" s="2"/>
      <c r="AT181" s="2"/>
      <c r="AU181" s="2"/>
      <c r="AV181" s="2"/>
      <c r="AW181" s="2"/>
      <c r="AX181" s="2"/>
      <c r="AY181" s="2"/>
      <c r="AZ181" s="2"/>
      <c r="BA181" s="2"/>
      <c r="BB181" s="2"/>
      <c r="BC181" s="2"/>
      <c r="BD181" s="2"/>
      <c r="BE181" s="2"/>
      <c r="BF181" s="2"/>
      <c r="BG181" s="2"/>
      <c r="BH181" s="2"/>
      <c r="BI181" s="2"/>
      <c r="BJ181" s="2"/>
      <c r="BK181" s="2"/>
      <c r="BL181" s="2"/>
      <c r="BM181" s="2"/>
      <c r="BN181" s="2"/>
      <c r="BO181" s="2"/>
      <c r="BP181" s="2"/>
    </row>
    <row r="182" spans="33:68" x14ac:dyDescent="0.2">
      <c r="AG182" s="2"/>
      <c r="AH182" s="2"/>
      <c r="AI182" s="2"/>
      <c r="AJ182" s="2"/>
      <c r="AK182" s="2"/>
      <c r="AL182" s="2"/>
      <c r="AM182" s="2"/>
      <c r="AN182" s="2"/>
      <c r="AO182" s="2"/>
      <c r="AP182" s="2"/>
      <c r="AQ182" s="2"/>
      <c r="AR182" s="2"/>
      <c r="AS182" s="2"/>
      <c r="AT182" s="2"/>
      <c r="AU182" s="2"/>
      <c r="AV182" s="2"/>
      <c r="AW182" s="2"/>
      <c r="AX182" s="2"/>
      <c r="AY182" s="2"/>
      <c r="AZ182" s="2"/>
      <c r="BA182" s="2"/>
      <c r="BB182" s="2"/>
      <c r="BC182" s="2"/>
      <c r="BD182" s="2"/>
      <c r="BE182" s="2"/>
      <c r="BF182" s="2"/>
      <c r="BG182" s="2"/>
      <c r="BH182" s="2"/>
      <c r="BI182" s="2"/>
      <c r="BJ182" s="2"/>
      <c r="BK182" s="2"/>
      <c r="BL182" s="2"/>
      <c r="BM182" s="2"/>
      <c r="BN182" s="2"/>
      <c r="BO182" s="2"/>
      <c r="BP182" s="2"/>
    </row>
    <row r="183" spans="33:68" x14ac:dyDescent="0.2">
      <c r="AG183" s="2"/>
      <c r="AH183" s="2"/>
      <c r="AI183" s="2"/>
      <c r="AJ183" s="2"/>
      <c r="AK183" s="2"/>
      <c r="AL183" s="2"/>
      <c r="AM183" s="2"/>
      <c r="AN183" s="2"/>
      <c r="AO183" s="2"/>
      <c r="AP183" s="2"/>
      <c r="AQ183" s="2"/>
      <c r="AR183" s="2"/>
      <c r="AS183" s="2"/>
      <c r="AT183" s="2"/>
      <c r="AU183" s="2"/>
      <c r="AV183" s="2"/>
      <c r="AW183" s="2"/>
      <c r="AX183" s="2"/>
      <c r="AY183" s="2"/>
      <c r="AZ183" s="2"/>
      <c r="BA183" s="2"/>
      <c r="BB183" s="2"/>
      <c r="BC183" s="2"/>
      <c r="BD183" s="2"/>
      <c r="BE183" s="2"/>
      <c r="BF183" s="2"/>
      <c r="BG183" s="2"/>
      <c r="BH183" s="2"/>
      <c r="BI183" s="2"/>
      <c r="BJ183" s="2"/>
      <c r="BK183" s="2"/>
      <c r="BL183" s="2"/>
      <c r="BM183" s="2"/>
      <c r="BN183" s="2"/>
      <c r="BO183" s="2"/>
      <c r="BP183" s="2"/>
    </row>
    <row r="184" spans="33:68" x14ac:dyDescent="0.2">
      <c r="AG184" s="2"/>
      <c r="AH184" s="2"/>
      <c r="AI184" s="2"/>
      <c r="AJ184" s="2"/>
      <c r="AK184" s="2"/>
      <c r="AL184" s="2"/>
      <c r="AM184" s="2"/>
      <c r="AN184" s="2"/>
      <c r="AO184" s="2"/>
      <c r="AP184" s="2"/>
      <c r="AQ184" s="2"/>
      <c r="AR184" s="2"/>
      <c r="AS184" s="2"/>
      <c r="AT184" s="2"/>
      <c r="AU184" s="2"/>
      <c r="AV184" s="2"/>
      <c r="AW184" s="2"/>
      <c r="AX184" s="2"/>
      <c r="AY184" s="2"/>
      <c r="AZ184" s="2"/>
      <c r="BA184" s="2"/>
      <c r="BB184" s="2"/>
      <c r="BC184" s="2"/>
      <c r="BD184" s="2"/>
      <c r="BE184" s="2"/>
      <c r="BF184" s="2"/>
      <c r="BG184" s="2"/>
      <c r="BH184" s="2"/>
      <c r="BI184" s="2"/>
      <c r="BJ184" s="2"/>
      <c r="BK184" s="2"/>
      <c r="BL184" s="2"/>
      <c r="BM184" s="2"/>
      <c r="BN184" s="2"/>
      <c r="BO184" s="2"/>
      <c r="BP184" s="2"/>
    </row>
    <row r="185" spans="33:68" x14ac:dyDescent="0.2">
      <c r="AG185" s="2"/>
      <c r="AH185" s="2"/>
      <c r="AI185" s="2"/>
      <c r="AJ185" s="2"/>
      <c r="AK185" s="2"/>
      <c r="AL185" s="2"/>
      <c r="AM185" s="2"/>
      <c r="AN185" s="2"/>
      <c r="AO185" s="2"/>
      <c r="AP185" s="2"/>
      <c r="AQ185" s="2"/>
      <c r="AR185" s="2"/>
      <c r="AS185" s="2"/>
      <c r="AT185" s="2"/>
      <c r="AU185" s="2"/>
      <c r="AV185" s="2"/>
      <c r="AW185" s="2"/>
      <c r="AX185" s="2"/>
      <c r="AY185" s="2"/>
      <c r="AZ185" s="2"/>
      <c r="BA185" s="2"/>
      <c r="BB185" s="2"/>
      <c r="BC185" s="2"/>
      <c r="BD185" s="2"/>
      <c r="BE185" s="2"/>
      <c r="BF185" s="2"/>
      <c r="BG185" s="2"/>
      <c r="BH185" s="2"/>
      <c r="BI185" s="2"/>
      <c r="BJ185" s="2"/>
      <c r="BK185" s="2"/>
      <c r="BL185" s="2"/>
      <c r="BM185" s="2"/>
      <c r="BN185" s="2"/>
      <c r="BO185" s="2"/>
      <c r="BP185" s="2"/>
    </row>
    <row r="186" spans="33:68" x14ac:dyDescent="0.2">
      <c r="AG186" s="2"/>
      <c r="AH186" s="2"/>
      <c r="AI186" s="2"/>
      <c r="AJ186" s="2"/>
      <c r="AK186" s="2"/>
      <c r="AL186" s="2"/>
      <c r="AM186" s="2"/>
      <c r="AN186" s="2"/>
      <c r="AO186" s="2"/>
      <c r="AP186" s="2"/>
      <c r="AQ186" s="2"/>
      <c r="AR186" s="2"/>
      <c r="AS186" s="2"/>
      <c r="AT186" s="2"/>
      <c r="AU186" s="2"/>
      <c r="AV186" s="2"/>
      <c r="AW186" s="2"/>
      <c r="AX186" s="2"/>
      <c r="AY186" s="2"/>
      <c r="AZ186" s="2"/>
      <c r="BA186" s="2"/>
      <c r="BB186" s="2"/>
      <c r="BC186" s="2"/>
      <c r="BD186" s="2"/>
      <c r="BE186" s="2"/>
      <c r="BF186" s="2"/>
      <c r="BG186" s="2"/>
      <c r="BH186" s="2"/>
      <c r="BI186" s="2"/>
      <c r="BJ186" s="2"/>
      <c r="BK186" s="2"/>
      <c r="BL186" s="2"/>
      <c r="BM186" s="2"/>
      <c r="BN186" s="2"/>
      <c r="BO186" s="2"/>
      <c r="BP186" s="2"/>
    </row>
    <row r="187" spans="33:68" x14ac:dyDescent="0.2">
      <c r="AG187" s="2"/>
      <c r="AH187" s="2"/>
      <c r="AI187" s="2"/>
      <c r="AJ187" s="2"/>
      <c r="AK187" s="2"/>
      <c r="AL187" s="2"/>
      <c r="AM187" s="2"/>
      <c r="AN187" s="2"/>
      <c r="AO187" s="2"/>
      <c r="AP187" s="2"/>
      <c r="AQ187" s="2"/>
      <c r="AR187" s="2"/>
      <c r="AS187" s="2"/>
      <c r="AT187" s="2"/>
      <c r="AU187" s="2"/>
      <c r="AV187" s="2"/>
      <c r="AW187" s="2"/>
      <c r="AX187" s="2"/>
      <c r="AY187" s="2"/>
      <c r="AZ187" s="2"/>
      <c r="BA187" s="2"/>
      <c r="BB187" s="2"/>
      <c r="BC187" s="2"/>
      <c r="BD187" s="2"/>
      <c r="BE187" s="2"/>
      <c r="BF187" s="2"/>
      <c r="BG187" s="2"/>
      <c r="BH187" s="2"/>
      <c r="BI187" s="2"/>
      <c r="BJ187" s="2"/>
      <c r="BK187" s="2"/>
      <c r="BL187" s="2"/>
      <c r="BM187" s="2"/>
      <c r="BN187" s="2"/>
      <c r="BO187" s="2"/>
      <c r="BP187" s="2"/>
    </row>
    <row r="188" spans="33:68" x14ac:dyDescent="0.2">
      <c r="AG188" s="2"/>
      <c r="AH188" s="2"/>
      <c r="AI188" s="2"/>
      <c r="AJ188" s="2"/>
      <c r="AK188" s="2"/>
      <c r="AL188" s="2"/>
      <c r="AM188" s="2"/>
      <c r="AN188" s="2"/>
      <c r="AO188" s="2"/>
      <c r="AP188" s="2"/>
      <c r="AQ188" s="2"/>
      <c r="AR188" s="2"/>
      <c r="AS188" s="2"/>
      <c r="AT188" s="2"/>
      <c r="AU188" s="2"/>
      <c r="AV188" s="2"/>
      <c r="AW188" s="2"/>
      <c r="AX188" s="2"/>
      <c r="AY188" s="2"/>
      <c r="AZ188" s="2"/>
      <c r="BA188" s="2"/>
      <c r="BB188" s="2"/>
      <c r="BC188" s="2"/>
      <c r="BD188" s="2"/>
      <c r="BE188" s="2"/>
      <c r="BF188" s="2"/>
      <c r="BG188" s="2"/>
      <c r="BH188" s="2"/>
      <c r="BI188" s="2"/>
      <c r="BJ188" s="2"/>
      <c r="BK188" s="2"/>
      <c r="BL188" s="2"/>
      <c r="BM188" s="2"/>
      <c r="BN188" s="2"/>
      <c r="BO188" s="2"/>
      <c r="BP188" s="2"/>
    </row>
    <row r="189" spans="33:68" x14ac:dyDescent="0.2">
      <c r="AG189" s="2"/>
      <c r="AH189" s="2"/>
      <c r="AI189" s="2"/>
      <c r="AJ189" s="2"/>
      <c r="AK189" s="2"/>
      <c r="AL189" s="2"/>
      <c r="AM189" s="2"/>
      <c r="AN189" s="2"/>
      <c r="AO189" s="2"/>
      <c r="AP189" s="2"/>
      <c r="AQ189" s="2"/>
      <c r="AR189" s="2"/>
      <c r="AS189" s="2"/>
      <c r="AT189" s="2"/>
      <c r="AU189" s="2"/>
      <c r="AV189" s="2"/>
      <c r="AW189" s="2"/>
      <c r="AX189" s="2"/>
      <c r="AY189" s="2"/>
      <c r="AZ189" s="2"/>
      <c r="BA189" s="2"/>
      <c r="BB189" s="2"/>
      <c r="BC189" s="2"/>
      <c r="BD189" s="2"/>
      <c r="BE189" s="2"/>
      <c r="BF189" s="2"/>
      <c r="BG189" s="2"/>
      <c r="BH189" s="2"/>
      <c r="BI189" s="2"/>
      <c r="BJ189" s="2"/>
      <c r="BK189" s="2"/>
      <c r="BL189" s="2"/>
      <c r="BM189" s="2"/>
      <c r="BN189" s="2"/>
      <c r="BO189" s="2"/>
      <c r="BP189" s="2"/>
    </row>
    <row r="190" spans="33:68" x14ac:dyDescent="0.2">
      <c r="AG190" s="2"/>
      <c r="AH190" s="2"/>
      <c r="AI190" s="2"/>
      <c r="AJ190" s="2"/>
      <c r="AK190" s="2"/>
      <c r="AL190" s="2"/>
      <c r="AM190" s="2"/>
      <c r="AN190" s="2"/>
      <c r="AO190" s="2"/>
      <c r="AP190" s="2"/>
      <c r="AQ190" s="2"/>
      <c r="AR190" s="2"/>
      <c r="AS190" s="2"/>
      <c r="AT190" s="2"/>
      <c r="AU190" s="2"/>
      <c r="AV190" s="2"/>
      <c r="AW190" s="2"/>
      <c r="AX190" s="2"/>
      <c r="AY190" s="2"/>
      <c r="AZ190" s="2"/>
      <c r="BA190" s="2"/>
      <c r="BB190" s="2"/>
      <c r="BC190" s="2"/>
      <c r="BD190" s="2"/>
      <c r="BE190" s="2"/>
      <c r="BF190" s="2"/>
      <c r="BG190" s="2"/>
      <c r="BH190" s="2"/>
      <c r="BI190" s="2"/>
      <c r="BJ190" s="2"/>
      <c r="BK190" s="2"/>
      <c r="BL190" s="2"/>
      <c r="BM190" s="2"/>
      <c r="BN190" s="2"/>
      <c r="BO190" s="2"/>
      <c r="BP190" s="2"/>
    </row>
    <row r="191" spans="33:68" x14ac:dyDescent="0.2">
      <c r="AG191" s="2"/>
      <c r="AH191" s="2"/>
      <c r="AI191" s="2"/>
      <c r="AJ191" s="2"/>
      <c r="AK191" s="2"/>
      <c r="AL191" s="2"/>
      <c r="AM191" s="2"/>
      <c r="AN191" s="2"/>
      <c r="AO191" s="2"/>
      <c r="AP191" s="2"/>
      <c r="AQ191" s="2"/>
      <c r="AR191" s="2"/>
      <c r="AS191" s="2"/>
      <c r="AT191" s="2"/>
      <c r="AU191" s="2"/>
      <c r="AV191" s="2"/>
      <c r="AW191" s="2"/>
      <c r="AX191" s="2"/>
      <c r="AY191" s="2"/>
      <c r="AZ191" s="2"/>
      <c r="BA191" s="2"/>
      <c r="BB191" s="2"/>
      <c r="BC191" s="2"/>
      <c r="BD191" s="2"/>
      <c r="BE191" s="2"/>
      <c r="BF191" s="2"/>
      <c r="BG191" s="2"/>
      <c r="BH191" s="2"/>
      <c r="BI191" s="2"/>
      <c r="BJ191" s="2"/>
      <c r="BK191" s="2"/>
      <c r="BL191" s="2"/>
      <c r="BM191" s="2"/>
      <c r="BN191" s="2"/>
      <c r="BO191" s="2"/>
      <c r="BP191" s="2"/>
    </row>
    <row r="192" spans="33:68" x14ac:dyDescent="0.2">
      <c r="AG192" s="2"/>
      <c r="AH192" s="2"/>
      <c r="AI192" s="2"/>
      <c r="AJ192" s="2"/>
      <c r="AK192" s="2"/>
      <c r="AL192" s="2"/>
      <c r="AM192" s="2"/>
      <c r="AN192" s="2"/>
      <c r="AO192" s="2"/>
      <c r="AP192" s="2"/>
      <c r="AQ192" s="2"/>
      <c r="AR192" s="2"/>
      <c r="AS192" s="2"/>
      <c r="AT192" s="2"/>
      <c r="AU192" s="2"/>
      <c r="AV192" s="2"/>
      <c r="AW192" s="2"/>
      <c r="AX192" s="2"/>
      <c r="AY192" s="2"/>
      <c r="AZ192" s="2"/>
      <c r="BA192" s="2"/>
      <c r="BB192" s="2"/>
      <c r="BC192" s="2"/>
      <c r="BD192" s="2"/>
      <c r="BE192" s="2"/>
      <c r="BF192" s="2"/>
      <c r="BG192" s="2"/>
      <c r="BH192" s="2"/>
      <c r="BI192" s="2"/>
      <c r="BJ192" s="2"/>
      <c r="BK192" s="2"/>
      <c r="BL192" s="2"/>
      <c r="BM192" s="2"/>
      <c r="BN192" s="2"/>
      <c r="BO192" s="2"/>
      <c r="BP192" s="2"/>
    </row>
    <row r="193" spans="33:68" x14ac:dyDescent="0.2">
      <c r="AG193" s="2"/>
      <c r="AH193" s="2"/>
      <c r="AI193" s="2"/>
      <c r="AJ193" s="2"/>
      <c r="AK193" s="2"/>
      <c r="AL193" s="2"/>
      <c r="AM193" s="2"/>
      <c r="AN193" s="2"/>
      <c r="AO193" s="2"/>
      <c r="AP193" s="2"/>
      <c r="AQ193" s="2"/>
      <c r="AR193" s="2"/>
      <c r="AS193" s="2"/>
      <c r="AT193" s="2"/>
      <c r="AU193" s="2"/>
      <c r="AV193" s="2"/>
      <c r="AW193" s="2"/>
      <c r="AX193" s="2"/>
      <c r="AY193" s="2"/>
      <c r="AZ193" s="2"/>
      <c r="BA193" s="2"/>
      <c r="BB193" s="2"/>
      <c r="BC193" s="2"/>
      <c r="BD193" s="2"/>
      <c r="BE193" s="2"/>
      <c r="BF193" s="2"/>
      <c r="BG193" s="2"/>
      <c r="BH193" s="2"/>
      <c r="BI193" s="2"/>
      <c r="BJ193" s="2"/>
      <c r="BK193" s="2"/>
      <c r="BL193" s="2"/>
      <c r="BM193" s="2"/>
      <c r="BN193" s="2"/>
      <c r="BO193" s="2"/>
      <c r="BP193" s="2"/>
    </row>
    <row r="194" spans="33:68" x14ac:dyDescent="0.2">
      <c r="AG194" s="2"/>
      <c r="AH194" s="2"/>
      <c r="AI194" s="2"/>
      <c r="AJ194" s="2"/>
      <c r="AK194" s="2"/>
      <c r="AL194" s="2"/>
      <c r="AM194" s="2"/>
      <c r="AN194" s="2"/>
      <c r="AO194" s="2"/>
      <c r="AP194" s="2"/>
      <c r="AQ194" s="2"/>
      <c r="AR194" s="2"/>
      <c r="AS194" s="2"/>
      <c r="AT194" s="2"/>
      <c r="AU194" s="2"/>
      <c r="AV194" s="2"/>
      <c r="AW194" s="2"/>
      <c r="AX194" s="2"/>
      <c r="AY194" s="2"/>
      <c r="AZ194" s="2"/>
      <c r="BA194" s="2"/>
      <c r="BB194" s="2"/>
      <c r="BC194" s="2"/>
      <c r="BD194" s="2"/>
      <c r="BE194" s="2"/>
      <c r="BF194" s="2"/>
      <c r="BG194" s="2"/>
      <c r="BH194" s="2"/>
      <c r="BI194" s="2"/>
      <c r="BJ194" s="2"/>
      <c r="BK194" s="2"/>
      <c r="BL194" s="2"/>
      <c r="BM194" s="2"/>
      <c r="BN194" s="2"/>
      <c r="BO194" s="2"/>
      <c r="BP194" s="2"/>
    </row>
    <row r="195" spans="33:68" x14ac:dyDescent="0.2">
      <c r="AG195" s="2"/>
      <c r="AH195" s="2"/>
      <c r="AI195" s="2"/>
      <c r="AJ195" s="2"/>
      <c r="AK195" s="2"/>
      <c r="AL195" s="2"/>
      <c r="AM195" s="2"/>
      <c r="AN195" s="2"/>
      <c r="AO195" s="2"/>
      <c r="AP195" s="2"/>
      <c r="AQ195" s="2"/>
      <c r="AR195" s="2"/>
      <c r="AS195" s="2"/>
      <c r="AT195" s="2"/>
      <c r="AU195" s="2"/>
      <c r="AV195" s="2"/>
      <c r="AW195" s="2"/>
      <c r="AX195" s="2"/>
      <c r="AY195" s="2"/>
      <c r="AZ195" s="2"/>
      <c r="BA195" s="2"/>
      <c r="BB195" s="2"/>
      <c r="BC195" s="2"/>
      <c r="BD195" s="2"/>
      <c r="BE195" s="2"/>
      <c r="BF195" s="2"/>
      <c r="BG195" s="2"/>
      <c r="BH195" s="2"/>
      <c r="BI195" s="2"/>
      <c r="BJ195" s="2"/>
      <c r="BK195" s="2"/>
      <c r="BL195" s="2"/>
      <c r="BM195" s="2"/>
      <c r="BN195" s="2"/>
      <c r="BO195" s="2"/>
      <c r="BP195" s="2"/>
    </row>
    <row r="196" spans="33:68" x14ac:dyDescent="0.2">
      <c r="AG196" s="2"/>
      <c r="AH196" s="2"/>
      <c r="AI196" s="2"/>
      <c r="AJ196" s="2"/>
      <c r="AK196" s="2"/>
      <c r="AL196" s="2"/>
      <c r="AM196" s="2"/>
      <c r="AN196" s="2"/>
      <c r="AO196" s="2"/>
      <c r="AP196" s="2"/>
      <c r="AQ196" s="2"/>
      <c r="AR196" s="2"/>
      <c r="AS196" s="2"/>
      <c r="AT196" s="2"/>
      <c r="AU196" s="2"/>
      <c r="AV196" s="2"/>
      <c r="AW196" s="2"/>
      <c r="AX196" s="2"/>
      <c r="AY196" s="2"/>
      <c r="AZ196" s="2"/>
      <c r="BA196" s="2"/>
      <c r="BB196" s="2"/>
      <c r="BC196" s="2"/>
      <c r="BD196" s="2"/>
      <c r="BE196" s="2"/>
      <c r="BF196" s="2"/>
      <c r="BG196" s="2"/>
      <c r="BH196" s="2"/>
      <c r="BI196" s="2"/>
      <c r="BJ196" s="2"/>
      <c r="BK196" s="2"/>
      <c r="BL196" s="2"/>
      <c r="BM196" s="2"/>
      <c r="BN196" s="2"/>
      <c r="BO196" s="2"/>
      <c r="BP196" s="2"/>
    </row>
    <row r="197" spans="33:68" x14ac:dyDescent="0.2">
      <c r="AG197" s="2"/>
      <c r="AH197" s="2"/>
      <c r="AI197" s="2"/>
      <c r="AJ197" s="2"/>
      <c r="AK197" s="2"/>
      <c r="AL197" s="2"/>
      <c r="AM197" s="2"/>
      <c r="AN197" s="2"/>
      <c r="AO197" s="2"/>
      <c r="AP197" s="2"/>
      <c r="AQ197" s="2"/>
      <c r="AR197" s="2"/>
      <c r="AS197" s="2"/>
      <c r="AT197" s="2"/>
      <c r="AU197" s="2"/>
      <c r="AV197" s="2"/>
      <c r="AW197" s="2"/>
      <c r="AX197" s="2"/>
      <c r="AY197" s="2"/>
      <c r="AZ197" s="2"/>
      <c r="BA197" s="2"/>
      <c r="BB197" s="2"/>
      <c r="BC197" s="2"/>
      <c r="BD197" s="2"/>
      <c r="BE197" s="2"/>
      <c r="BF197" s="2"/>
      <c r="BG197" s="2"/>
      <c r="BH197" s="2"/>
      <c r="BI197" s="2"/>
      <c r="BJ197" s="2"/>
      <c r="BK197" s="2"/>
      <c r="BL197" s="2"/>
      <c r="BM197" s="2"/>
      <c r="BN197" s="2"/>
      <c r="BO197" s="2"/>
      <c r="BP197" s="2"/>
    </row>
    <row r="198" spans="33:68" x14ac:dyDescent="0.2">
      <c r="AG198" s="2"/>
      <c r="AH198" s="2"/>
      <c r="AI198" s="2"/>
      <c r="AJ198" s="2"/>
      <c r="AK198" s="2"/>
      <c r="AL198" s="2"/>
      <c r="AM198" s="2"/>
      <c r="AN198" s="2"/>
      <c r="AO198" s="2"/>
      <c r="AP198" s="2"/>
      <c r="AQ198" s="2"/>
      <c r="AR198" s="2"/>
      <c r="AS198" s="2"/>
      <c r="AT198" s="2"/>
      <c r="AU198" s="2"/>
      <c r="AV198" s="2"/>
      <c r="AW198" s="2"/>
      <c r="AX198" s="2"/>
      <c r="AY198" s="2"/>
      <c r="AZ198" s="2"/>
      <c r="BA198" s="2"/>
      <c r="BB198" s="2"/>
      <c r="BC198" s="2"/>
      <c r="BD198" s="2"/>
      <c r="BE198" s="2"/>
      <c r="BF198" s="2"/>
      <c r="BG198" s="2"/>
      <c r="BH198" s="2"/>
      <c r="BI198" s="2"/>
      <c r="BJ198" s="2"/>
      <c r="BK198" s="2"/>
      <c r="BL198" s="2"/>
      <c r="BM198" s="2"/>
      <c r="BN198" s="2"/>
      <c r="BO198" s="2"/>
      <c r="BP198" s="2"/>
    </row>
    <row r="199" spans="33:68" x14ac:dyDescent="0.2">
      <c r="AG199" s="2"/>
      <c r="AH199" s="2"/>
      <c r="AI199" s="2"/>
      <c r="AJ199" s="2"/>
      <c r="AK199" s="2"/>
      <c r="AL199" s="2"/>
      <c r="AM199" s="2"/>
      <c r="AN199" s="2"/>
      <c r="AO199" s="2"/>
      <c r="AP199" s="2"/>
      <c r="AQ199" s="2"/>
      <c r="AR199" s="2"/>
      <c r="AS199" s="2"/>
      <c r="AT199" s="2"/>
      <c r="AU199" s="2"/>
      <c r="AV199" s="2"/>
      <c r="AW199" s="2"/>
      <c r="AX199" s="2"/>
      <c r="AY199" s="2"/>
      <c r="AZ199" s="2"/>
      <c r="BA199" s="2"/>
      <c r="BB199" s="2"/>
      <c r="BC199" s="2"/>
      <c r="BD199" s="2"/>
      <c r="BE199" s="2"/>
      <c r="BF199" s="2"/>
      <c r="BG199" s="2"/>
      <c r="BH199" s="2"/>
      <c r="BI199" s="2"/>
      <c r="BJ199" s="2"/>
      <c r="BK199" s="2"/>
      <c r="BL199" s="2"/>
      <c r="BM199" s="2"/>
      <c r="BN199" s="2"/>
      <c r="BO199" s="2"/>
      <c r="BP199" s="2"/>
    </row>
    <row r="200" spans="33:68" x14ac:dyDescent="0.2">
      <c r="AG200" s="2"/>
      <c r="AH200" s="2"/>
      <c r="AI200" s="2"/>
      <c r="AJ200" s="2"/>
      <c r="AK200" s="2"/>
      <c r="AL200" s="2"/>
      <c r="AM200" s="2"/>
      <c r="AN200" s="2"/>
      <c r="AO200" s="2"/>
      <c r="AP200" s="2"/>
      <c r="AQ200" s="2"/>
      <c r="AR200" s="2"/>
      <c r="AS200" s="2"/>
      <c r="AT200" s="2"/>
      <c r="AU200" s="2"/>
      <c r="AV200" s="2"/>
      <c r="AW200" s="2"/>
      <c r="AX200" s="2"/>
      <c r="AY200" s="2"/>
      <c r="AZ200" s="2"/>
      <c r="BA200" s="2"/>
      <c r="BB200" s="2"/>
      <c r="BC200" s="2"/>
      <c r="BD200" s="2"/>
      <c r="BE200" s="2"/>
      <c r="BF200" s="2"/>
      <c r="BG200" s="2"/>
      <c r="BH200" s="2"/>
      <c r="BI200" s="2"/>
      <c r="BJ200" s="2"/>
      <c r="BK200" s="2"/>
      <c r="BL200" s="2"/>
      <c r="BM200" s="2"/>
      <c r="BN200" s="2"/>
      <c r="BO200" s="2"/>
      <c r="BP200" s="2"/>
    </row>
    <row r="201" spans="33:68" x14ac:dyDescent="0.2">
      <c r="AG201" s="2"/>
      <c r="AH201" s="2"/>
      <c r="AI201" s="2"/>
      <c r="AJ201" s="2"/>
      <c r="AK201" s="2"/>
      <c r="AL201" s="2"/>
      <c r="AM201" s="2"/>
      <c r="AN201" s="2"/>
      <c r="AO201" s="2"/>
      <c r="AP201" s="2"/>
      <c r="AQ201" s="2"/>
      <c r="AR201" s="2"/>
      <c r="AS201" s="2"/>
      <c r="AT201" s="2"/>
      <c r="AU201" s="2"/>
      <c r="AV201" s="2"/>
      <c r="AW201" s="2"/>
      <c r="AX201" s="2"/>
      <c r="AY201" s="2"/>
      <c r="AZ201" s="2"/>
      <c r="BA201" s="2"/>
      <c r="BB201" s="2"/>
      <c r="BC201" s="2"/>
      <c r="BD201" s="2"/>
      <c r="BE201" s="2"/>
      <c r="BF201" s="2"/>
      <c r="BG201" s="2"/>
      <c r="BH201" s="2"/>
      <c r="BI201" s="2"/>
      <c r="BJ201" s="2"/>
      <c r="BK201" s="2"/>
      <c r="BL201" s="2"/>
      <c r="BM201" s="2"/>
      <c r="BN201" s="2"/>
      <c r="BO201" s="2"/>
      <c r="BP201" s="2"/>
    </row>
    <row r="202" spans="33:68" x14ac:dyDescent="0.2">
      <c r="AG202" s="2"/>
      <c r="AH202" s="2"/>
      <c r="AI202" s="2"/>
      <c r="AJ202" s="2"/>
      <c r="AK202" s="2"/>
      <c r="AL202" s="2"/>
      <c r="AM202" s="2"/>
      <c r="AN202" s="2"/>
      <c r="AO202" s="2"/>
      <c r="AP202" s="2"/>
      <c r="AQ202" s="2"/>
      <c r="AR202" s="2"/>
      <c r="AS202" s="2"/>
      <c r="AT202" s="2"/>
      <c r="AU202" s="2"/>
      <c r="AV202" s="2"/>
      <c r="AW202" s="2"/>
      <c r="AX202" s="2"/>
      <c r="AY202" s="2"/>
      <c r="AZ202" s="2"/>
      <c r="BA202" s="2"/>
      <c r="BB202" s="2"/>
      <c r="BC202" s="2"/>
      <c r="BD202" s="2"/>
      <c r="BE202" s="2"/>
      <c r="BF202" s="2"/>
      <c r="BG202" s="2"/>
      <c r="BH202" s="2"/>
      <c r="BI202" s="2"/>
      <c r="BJ202" s="2"/>
      <c r="BK202" s="2"/>
      <c r="BL202" s="2"/>
      <c r="BM202" s="2"/>
      <c r="BN202" s="2"/>
      <c r="BO202" s="2"/>
      <c r="BP202" s="2"/>
    </row>
    <row r="203" spans="33:68" x14ac:dyDescent="0.2">
      <c r="AG203" s="2"/>
      <c r="AH203" s="2"/>
      <c r="AI203" s="2"/>
      <c r="AJ203" s="2"/>
      <c r="AK203" s="2"/>
      <c r="AL203" s="2"/>
      <c r="AM203" s="2"/>
      <c r="AN203" s="2"/>
      <c r="AO203" s="2"/>
      <c r="AP203" s="2"/>
      <c r="AQ203" s="2"/>
      <c r="AR203" s="2"/>
      <c r="AS203" s="2"/>
      <c r="AT203" s="2"/>
      <c r="AU203" s="2"/>
      <c r="AV203" s="2"/>
      <c r="AW203" s="2"/>
      <c r="AX203" s="2"/>
      <c r="AY203" s="2"/>
      <c r="AZ203" s="2"/>
      <c r="BA203" s="2"/>
      <c r="BB203" s="2"/>
      <c r="BC203" s="2"/>
      <c r="BD203" s="2"/>
      <c r="BE203" s="2"/>
      <c r="BF203" s="2"/>
      <c r="BG203" s="2"/>
      <c r="BH203" s="2"/>
      <c r="BI203" s="2"/>
      <c r="BJ203" s="2"/>
      <c r="BK203" s="2"/>
      <c r="BL203" s="2"/>
      <c r="BM203" s="2"/>
      <c r="BN203" s="2"/>
      <c r="BO203" s="2"/>
      <c r="BP203" s="2"/>
    </row>
    <row r="204" spans="33:68" x14ac:dyDescent="0.2">
      <c r="AG204" s="2"/>
      <c r="AH204" s="2"/>
      <c r="AI204" s="2"/>
      <c r="AJ204" s="2"/>
      <c r="AK204" s="2"/>
      <c r="AL204" s="2"/>
      <c r="AM204" s="2"/>
      <c r="AN204" s="2"/>
      <c r="AO204" s="2"/>
      <c r="AP204" s="2"/>
      <c r="AQ204" s="2"/>
      <c r="AR204" s="2"/>
      <c r="AS204" s="2"/>
      <c r="AT204" s="2"/>
      <c r="AU204" s="2"/>
      <c r="AV204" s="2"/>
      <c r="AW204" s="2"/>
      <c r="AX204" s="2"/>
      <c r="AY204" s="2"/>
      <c r="AZ204" s="2"/>
      <c r="BA204" s="2"/>
      <c r="BB204" s="2"/>
      <c r="BC204" s="2"/>
      <c r="BD204" s="2"/>
      <c r="BE204" s="2"/>
      <c r="BF204" s="2"/>
      <c r="BG204" s="2"/>
      <c r="BH204" s="2"/>
      <c r="BI204" s="2"/>
      <c r="BJ204" s="2"/>
      <c r="BK204" s="2"/>
      <c r="BL204" s="2"/>
      <c r="BM204" s="2"/>
      <c r="BN204" s="2"/>
      <c r="BO204" s="2"/>
      <c r="BP204" s="2"/>
    </row>
    <row r="205" spans="33:68" x14ac:dyDescent="0.2">
      <c r="AG205" s="2"/>
      <c r="AH205" s="2"/>
      <c r="AI205" s="2"/>
      <c r="AJ205" s="2"/>
      <c r="AK205" s="2"/>
      <c r="AL205" s="2"/>
      <c r="AM205" s="2"/>
      <c r="AN205" s="2"/>
      <c r="AO205" s="2"/>
      <c r="AP205" s="2"/>
      <c r="AQ205" s="2"/>
      <c r="AR205" s="2"/>
      <c r="AS205" s="2"/>
      <c r="AT205" s="2"/>
      <c r="AU205" s="2"/>
      <c r="AV205" s="2"/>
      <c r="AW205" s="2"/>
      <c r="AX205" s="2"/>
      <c r="AY205" s="2"/>
      <c r="AZ205" s="2"/>
      <c r="BA205" s="2"/>
      <c r="BB205" s="2"/>
      <c r="BC205" s="2"/>
      <c r="BD205" s="2"/>
      <c r="BE205" s="2"/>
      <c r="BF205" s="2"/>
      <c r="BG205" s="2"/>
      <c r="BH205" s="2"/>
      <c r="BI205" s="2"/>
      <c r="BJ205" s="2"/>
      <c r="BK205" s="2"/>
      <c r="BL205" s="2"/>
      <c r="BM205" s="2"/>
      <c r="BN205" s="2"/>
      <c r="BO205" s="2"/>
      <c r="BP205" s="2"/>
    </row>
    <row r="206" spans="33:68" x14ac:dyDescent="0.2">
      <c r="AG206" s="2"/>
      <c r="AH206" s="2"/>
      <c r="AI206" s="2"/>
      <c r="AJ206" s="2"/>
      <c r="AK206" s="2"/>
      <c r="AL206" s="2"/>
      <c r="AM206" s="2"/>
      <c r="AN206" s="2"/>
      <c r="AO206" s="2"/>
      <c r="AP206" s="2"/>
      <c r="AQ206" s="2"/>
      <c r="AR206" s="2"/>
      <c r="AS206" s="2"/>
      <c r="AT206" s="2"/>
      <c r="AU206" s="2"/>
      <c r="AV206" s="2"/>
      <c r="AW206" s="2"/>
      <c r="AX206" s="2"/>
      <c r="AY206" s="2"/>
      <c r="AZ206" s="2"/>
      <c r="BA206" s="2"/>
      <c r="BB206" s="2"/>
      <c r="BC206" s="2"/>
      <c r="BD206" s="2"/>
      <c r="BE206" s="2"/>
      <c r="BF206" s="2"/>
      <c r="BG206" s="2"/>
      <c r="BH206" s="2"/>
      <c r="BI206" s="2"/>
      <c r="BJ206" s="2"/>
      <c r="BK206" s="2"/>
      <c r="BL206" s="2"/>
      <c r="BM206" s="2"/>
      <c r="BN206" s="2"/>
      <c r="BO206" s="2"/>
      <c r="BP206" s="2"/>
    </row>
    <row r="207" spans="33:68" x14ac:dyDescent="0.2">
      <c r="AG207" s="2"/>
      <c r="AH207" s="2"/>
      <c r="AI207" s="2"/>
      <c r="AJ207" s="2"/>
      <c r="AK207" s="2"/>
      <c r="AL207" s="2"/>
      <c r="AM207" s="2"/>
      <c r="AN207" s="2"/>
      <c r="AO207" s="2"/>
      <c r="AP207" s="2"/>
      <c r="AQ207" s="2"/>
      <c r="AR207" s="2"/>
      <c r="AS207" s="2"/>
      <c r="AT207" s="2"/>
      <c r="AU207" s="2"/>
      <c r="AV207" s="2"/>
      <c r="AW207" s="2"/>
      <c r="AX207" s="2"/>
      <c r="AY207" s="2"/>
      <c r="AZ207" s="2"/>
      <c r="BA207" s="2"/>
      <c r="BB207" s="2"/>
      <c r="BC207" s="2"/>
      <c r="BD207" s="2"/>
      <c r="BE207" s="2"/>
      <c r="BF207" s="2"/>
      <c r="BG207" s="2"/>
      <c r="BH207" s="2"/>
      <c r="BI207" s="2"/>
      <c r="BJ207" s="2"/>
      <c r="BK207" s="2"/>
      <c r="BL207" s="2"/>
      <c r="BM207" s="2"/>
      <c r="BN207" s="2"/>
      <c r="BO207" s="2"/>
      <c r="BP207" s="2"/>
    </row>
    <row r="208" spans="33:68" x14ac:dyDescent="0.2">
      <c r="AG208" s="2"/>
      <c r="AH208" s="2"/>
      <c r="AI208" s="2"/>
      <c r="AJ208" s="2"/>
      <c r="AK208" s="2"/>
      <c r="AL208" s="2"/>
      <c r="AM208" s="2"/>
      <c r="AN208" s="2"/>
      <c r="AO208" s="2"/>
      <c r="AP208" s="2"/>
      <c r="AQ208" s="2"/>
      <c r="AR208" s="2"/>
      <c r="AS208" s="2"/>
      <c r="AT208" s="2"/>
      <c r="AU208" s="2"/>
      <c r="AV208" s="2"/>
      <c r="AW208" s="2"/>
      <c r="AX208" s="2"/>
      <c r="AY208" s="2"/>
      <c r="AZ208" s="2"/>
      <c r="BA208" s="2"/>
      <c r="BB208" s="2"/>
      <c r="BC208" s="2"/>
      <c r="BD208" s="2"/>
      <c r="BE208" s="2"/>
      <c r="BF208" s="2"/>
      <c r="BG208" s="2"/>
      <c r="BH208" s="2"/>
      <c r="BI208" s="2"/>
      <c r="BJ208" s="2"/>
      <c r="BK208" s="2"/>
      <c r="BL208" s="2"/>
      <c r="BM208" s="2"/>
      <c r="BN208" s="2"/>
      <c r="BO208" s="2"/>
      <c r="BP208" s="2"/>
    </row>
    <row r="209" spans="33:68" x14ac:dyDescent="0.2">
      <c r="AG209" s="2"/>
      <c r="AH209" s="2"/>
      <c r="AI209" s="2"/>
      <c r="AJ209" s="2"/>
      <c r="AK209" s="2"/>
      <c r="AL209" s="2"/>
      <c r="AM209" s="2"/>
      <c r="AN209" s="2"/>
      <c r="AO209" s="2"/>
      <c r="AP209" s="2"/>
      <c r="AQ209" s="2"/>
      <c r="AR209" s="2"/>
      <c r="AS209" s="2"/>
      <c r="AT209" s="2"/>
      <c r="AU209" s="2"/>
      <c r="AV209" s="2"/>
      <c r="AW209" s="2"/>
      <c r="AX209" s="2"/>
      <c r="AY209" s="2"/>
      <c r="AZ209" s="2"/>
      <c r="BA209" s="2"/>
      <c r="BB209" s="2"/>
      <c r="BC209" s="2"/>
      <c r="BD209" s="2"/>
      <c r="BE209" s="2"/>
      <c r="BF209" s="2"/>
      <c r="BG209" s="2"/>
      <c r="BH209" s="2"/>
      <c r="BI209" s="2"/>
      <c r="BJ209" s="2"/>
      <c r="BK209" s="2"/>
      <c r="BL209" s="2"/>
      <c r="BM209" s="2"/>
      <c r="BN209" s="2"/>
      <c r="BO209" s="2"/>
      <c r="BP209" s="2"/>
    </row>
    <row r="210" spans="33:68" x14ac:dyDescent="0.2">
      <c r="AG210" s="2"/>
      <c r="AH210" s="2"/>
      <c r="AI210" s="2"/>
      <c r="AJ210" s="2"/>
      <c r="AK210" s="2"/>
      <c r="AL210" s="2"/>
      <c r="AM210" s="2"/>
      <c r="AN210" s="2"/>
      <c r="AO210" s="2"/>
      <c r="AP210" s="2"/>
      <c r="AQ210" s="2"/>
      <c r="AR210" s="2"/>
      <c r="AS210" s="2"/>
      <c r="AT210" s="2"/>
      <c r="AU210" s="2"/>
      <c r="AV210" s="2"/>
      <c r="AW210" s="2"/>
      <c r="AX210" s="2"/>
      <c r="AY210" s="2"/>
      <c r="AZ210" s="2"/>
      <c r="BA210" s="2"/>
      <c r="BB210" s="2"/>
      <c r="BC210" s="2"/>
      <c r="BD210" s="2"/>
      <c r="BE210" s="2"/>
      <c r="BF210" s="2"/>
      <c r="BG210" s="2"/>
      <c r="BH210" s="2"/>
      <c r="BI210" s="2"/>
      <c r="BJ210" s="2"/>
      <c r="BK210" s="2"/>
      <c r="BL210" s="2"/>
      <c r="BM210" s="2"/>
      <c r="BN210" s="2"/>
      <c r="BO210" s="2"/>
      <c r="BP210" s="2"/>
    </row>
    <row r="211" spans="33:68" x14ac:dyDescent="0.2">
      <c r="AG211" s="2"/>
      <c r="AH211" s="2"/>
      <c r="AI211" s="2"/>
      <c r="AJ211" s="2"/>
      <c r="AK211" s="2"/>
      <c r="AL211" s="2"/>
      <c r="AM211" s="2"/>
      <c r="AN211" s="2"/>
      <c r="AO211" s="2"/>
      <c r="AP211" s="2"/>
      <c r="AQ211" s="2"/>
      <c r="AR211" s="2"/>
      <c r="AS211" s="2"/>
      <c r="AT211" s="2"/>
      <c r="AU211" s="2"/>
      <c r="AV211" s="2"/>
      <c r="AW211" s="2"/>
      <c r="AX211" s="2"/>
      <c r="AY211" s="2"/>
      <c r="AZ211" s="2"/>
      <c r="BA211" s="2"/>
      <c r="BB211" s="2"/>
      <c r="BC211" s="2"/>
      <c r="BD211" s="2"/>
      <c r="BE211" s="2"/>
      <c r="BF211" s="2"/>
      <c r="BG211" s="2"/>
      <c r="BH211" s="2"/>
      <c r="BI211" s="2"/>
      <c r="BJ211" s="2"/>
      <c r="BK211" s="2"/>
      <c r="BL211" s="2"/>
      <c r="BM211" s="2"/>
      <c r="BN211" s="2"/>
      <c r="BO211" s="2"/>
      <c r="BP211" s="2"/>
    </row>
    <row r="212" spans="33:68" x14ac:dyDescent="0.2">
      <c r="AG212" s="2"/>
      <c r="AH212" s="2"/>
      <c r="AI212" s="2"/>
      <c r="AJ212" s="2"/>
      <c r="AK212" s="2"/>
      <c r="AL212" s="2"/>
      <c r="AM212" s="2"/>
      <c r="AN212" s="2"/>
      <c r="AO212" s="2"/>
      <c r="AP212" s="2"/>
      <c r="AQ212" s="2"/>
      <c r="AR212" s="2"/>
      <c r="AS212" s="2"/>
      <c r="AT212" s="2"/>
      <c r="AU212" s="2"/>
      <c r="AV212" s="2"/>
      <c r="AW212" s="2"/>
      <c r="AX212" s="2"/>
      <c r="AY212" s="2"/>
      <c r="AZ212" s="2"/>
      <c r="BA212" s="2"/>
      <c r="BB212" s="2"/>
      <c r="BC212" s="2"/>
      <c r="BD212" s="2"/>
      <c r="BE212" s="2"/>
      <c r="BF212" s="2"/>
      <c r="BG212" s="2"/>
      <c r="BH212" s="2"/>
      <c r="BI212" s="2"/>
      <c r="BJ212" s="2"/>
      <c r="BK212" s="2"/>
      <c r="BL212" s="2"/>
      <c r="BM212" s="2"/>
      <c r="BN212" s="2"/>
      <c r="BO212" s="2"/>
      <c r="BP212" s="2"/>
    </row>
    <row r="213" spans="33:68" x14ac:dyDescent="0.2">
      <c r="AG213" s="2"/>
      <c r="AH213" s="2"/>
      <c r="AI213" s="2"/>
      <c r="AJ213" s="2"/>
      <c r="AK213" s="2"/>
      <c r="AL213" s="2"/>
      <c r="AM213" s="2"/>
      <c r="AN213" s="2"/>
      <c r="AO213" s="2"/>
      <c r="AP213" s="2"/>
      <c r="AQ213" s="2"/>
      <c r="AR213" s="2"/>
      <c r="AS213" s="2"/>
      <c r="AT213" s="2"/>
      <c r="AU213" s="2"/>
      <c r="AV213" s="2"/>
      <c r="AW213" s="2"/>
      <c r="AX213" s="2"/>
      <c r="AY213" s="2"/>
      <c r="AZ213" s="2"/>
      <c r="BA213" s="2"/>
      <c r="BB213" s="2"/>
      <c r="BC213" s="2"/>
      <c r="BD213" s="2"/>
      <c r="BE213" s="2"/>
      <c r="BF213" s="2"/>
      <c r="BG213" s="2"/>
      <c r="BH213" s="2"/>
      <c r="BI213" s="2"/>
      <c r="BJ213" s="2"/>
      <c r="BK213" s="2"/>
      <c r="BL213" s="2"/>
      <c r="BM213" s="2"/>
      <c r="BN213" s="2"/>
      <c r="BO213" s="2"/>
      <c r="BP213" s="2"/>
    </row>
    <row r="214" spans="33:68" x14ac:dyDescent="0.2">
      <c r="AG214" s="2"/>
      <c r="AH214" s="2"/>
      <c r="AI214" s="2"/>
      <c r="AJ214" s="2"/>
      <c r="AK214" s="2"/>
      <c r="AL214" s="2"/>
      <c r="AM214" s="2"/>
      <c r="AN214" s="2"/>
      <c r="AO214" s="2"/>
      <c r="AP214" s="2"/>
      <c r="AQ214" s="2"/>
      <c r="AR214" s="2"/>
      <c r="AS214" s="2"/>
      <c r="AT214" s="2"/>
      <c r="AU214" s="2"/>
      <c r="AV214" s="2"/>
      <c r="AW214" s="2"/>
      <c r="AX214" s="2"/>
      <c r="AY214" s="2"/>
      <c r="AZ214" s="2"/>
      <c r="BA214" s="2"/>
      <c r="BB214" s="2"/>
      <c r="BC214" s="2"/>
      <c r="BD214" s="2"/>
      <c r="BE214" s="2"/>
      <c r="BF214" s="2"/>
      <c r="BG214" s="2"/>
      <c r="BH214" s="2"/>
      <c r="BI214" s="2"/>
      <c r="BJ214" s="2"/>
      <c r="BK214" s="2"/>
      <c r="BL214" s="2"/>
      <c r="BM214" s="2"/>
      <c r="BN214" s="2"/>
      <c r="BO214" s="2"/>
      <c r="BP214" s="2"/>
    </row>
    <row r="215" spans="33:68" x14ac:dyDescent="0.2">
      <c r="AG215" s="2"/>
      <c r="AH215" s="2"/>
      <c r="AI215" s="2"/>
      <c r="AJ215" s="2"/>
      <c r="AK215" s="2"/>
      <c r="AL215" s="2"/>
      <c r="AM215" s="2"/>
      <c r="AN215" s="2"/>
      <c r="AO215" s="2"/>
      <c r="AP215" s="2"/>
      <c r="AQ215" s="2"/>
      <c r="AR215" s="2"/>
      <c r="AS215" s="2"/>
      <c r="AT215" s="2"/>
      <c r="AU215" s="2"/>
      <c r="AV215" s="2"/>
      <c r="AW215" s="2"/>
      <c r="AX215" s="2"/>
      <c r="AY215" s="2"/>
      <c r="AZ215" s="2"/>
      <c r="BA215" s="2"/>
      <c r="BB215" s="2"/>
      <c r="BC215" s="2"/>
      <c r="BD215" s="2"/>
      <c r="BE215" s="2"/>
      <c r="BF215" s="2"/>
      <c r="BG215" s="2"/>
      <c r="BH215" s="2"/>
      <c r="BI215" s="2"/>
      <c r="BJ215" s="2"/>
      <c r="BK215" s="2"/>
      <c r="BL215" s="2"/>
      <c r="BM215" s="2"/>
      <c r="BN215" s="2"/>
      <c r="BO215" s="2"/>
      <c r="BP215" s="2"/>
    </row>
    <row r="216" spans="33:68" x14ac:dyDescent="0.2">
      <c r="AG216" s="2"/>
      <c r="AH216" s="2"/>
      <c r="AI216" s="2"/>
      <c r="AJ216" s="2"/>
      <c r="AK216" s="2"/>
      <c r="AL216" s="2"/>
      <c r="AM216" s="2"/>
      <c r="AN216" s="2"/>
      <c r="AO216" s="2"/>
      <c r="AP216" s="2"/>
      <c r="AQ216" s="2"/>
      <c r="AR216" s="2"/>
      <c r="AS216" s="2"/>
      <c r="AT216" s="2"/>
      <c r="AU216" s="2"/>
      <c r="AV216" s="2"/>
      <c r="AW216" s="2"/>
      <c r="AX216" s="2"/>
      <c r="AY216" s="2"/>
      <c r="AZ216" s="2"/>
      <c r="BA216" s="2"/>
      <c r="BB216" s="2"/>
      <c r="BC216" s="2"/>
      <c r="BD216" s="2"/>
      <c r="BE216" s="2"/>
      <c r="BF216" s="2"/>
      <c r="BG216" s="2"/>
      <c r="BH216" s="2"/>
      <c r="BI216" s="2"/>
      <c r="BJ216" s="2"/>
      <c r="BK216" s="2"/>
      <c r="BL216" s="2"/>
      <c r="BM216" s="2"/>
      <c r="BN216" s="2"/>
      <c r="BO216" s="2"/>
      <c r="BP216" s="2"/>
    </row>
    <row r="217" spans="33:68" x14ac:dyDescent="0.2">
      <c r="AG217" s="2"/>
      <c r="AH217" s="2"/>
      <c r="AI217" s="2"/>
      <c r="AJ217" s="2"/>
      <c r="AK217" s="2"/>
      <c r="AL217" s="2"/>
      <c r="AM217" s="2"/>
      <c r="AN217" s="2"/>
      <c r="AO217" s="2"/>
      <c r="AP217" s="2"/>
      <c r="AQ217" s="2"/>
      <c r="AR217" s="2"/>
      <c r="AS217" s="2"/>
      <c r="AT217" s="2"/>
      <c r="AU217" s="2"/>
      <c r="AV217" s="2"/>
      <c r="AW217" s="2"/>
      <c r="AX217" s="2"/>
      <c r="AY217" s="2"/>
      <c r="AZ217" s="2"/>
      <c r="BA217" s="2"/>
      <c r="BB217" s="2"/>
      <c r="BC217" s="2"/>
      <c r="BD217" s="2"/>
      <c r="BE217" s="2"/>
      <c r="BF217" s="2"/>
      <c r="BG217" s="2"/>
      <c r="BH217" s="2"/>
      <c r="BI217" s="2"/>
      <c r="BJ217" s="2"/>
      <c r="BK217" s="2"/>
      <c r="BL217" s="2"/>
      <c r="BM217" s="2"/>
      <c r="BN217" s="2"/>
      <c r="BO217" s="2"/>
      <c r="BP217" s="2"/>
    </row>
    <row r="218" spans="33:68" x14ac:dyDescent="0.2">
      <c r="AG218" s="2"/>
      <c r="AH218" s="2"/>
      <c r="AI218" s="2"/>
      <c r="AJ218" s="2"/>
      <c r="AK218" s="2"/>
      <c r="AL218" s="2"/>
      <c r="AM218" s="2"/>
      <c r="AN218" s="2"/>
      <c r="AO218" s="2"/>
      <c r="AP218" s="2"/>
      <c r="AQ218" s="2"/>
      <c r="AR218" s="2"/>
      <c r="AS218" s="2"/>
      <c r="AT218" s="2"/>
      <c r="AU218" s="2"/>
      <c r="AV218" s="2"/>
      <c r="AW218" s="2"/>
      <c r="AX218" s="2"/>
      <c r="AY218" s="2"/>
      <c r="AZ218" s="2"/>
      <c r="BA218" s="2"/>
      <c r="BB218" s="2"/>
      <c r="BC218" s="2"/>
      <c r="BD218" s="2"/>
      <c r="BE218" s="2"/>
      <c r="BF218" s="2"/>
      <c r="BG218" s="2"/>
      <c r="BH218" s="2"/>
      <c r="BI218" s="2"/>
      <c r="BJ218" s="2"/>
      <c r="BK218" s="2"/>
      <c r="BL218" s="2"/>
      <c r="BM218" s="2"/>
      <c r="BN218" s="2"/>
      <c r="BO218" s="2"/>
      <c r="BP218" s="2"/>
    </row>
    <row r="219" spans="33:68" x14ac:dyDescent="0.2">
      <c r="AG219" s="2"/>
      <c r="AH219" s="2"/>
      <c r="AI219" s="2"/>
      <c r="AJ219" s="2"/>
      <c r="AK219" s="2"/>
      <c r="AL219" s="2"/>
      <c r="AM219" s="2"/>
      <c r="AN219" s="2"/>
      <c r="AO219" s="2"/>
      <c r="AP219" s="2"/>
      <c r="AQ219" s="2"/>
      <c r="AR219" s="2"/>
      <c r="AS219" s="2"/>
      <c r="AT219" s="2"/>
      <c r="AU219" s="2"/>
      <c r="AV219" s="2"/>
      <c r="AW219" s="2"/>
      <c r="AX219" s="2"/>
      <c r="AY219" s="2"/>
      <c r="AZ219" s="2"/>
      <c r="BA219" s="2"/>
      <c r="BB219" s="2"/>
      <c r="BC219" s="2"/>
      <c r="BD219" s="2"/>
      <c r="BE219" s="2"/>
      <c r="BF219" s="2"/>
      <c r="BG219" s="2"/>
      <c r="BH219" s="2"/>
      <c r="BI219" s="2"/>
      <c r="BJ219" s="2"/>
      <c r="BK219" s="2"/>
      <c r="BL219" s="2"/>
      <c r="BM219" s="2"/>
      <c r="BN219" s="2"/>
      <c r="BO219" s="2"/>
      <c r="BP219" s="2"/>
    </row>
    <row r="220" spans="33:68" x14ac:dyDescent="0.2">
      <c r="AG220" s="2"/>
      <c r="AH220" s="2"/>
      <c r="AI220" s="2"/>
      <c r="AJ220" s="2"/>
      <c r="AK220" s="2"/>
      <c r="AL220" s="2"/>
      <c r="AM220" s="2"/>
      <c r="AN220" s="2"/>
      <c r="AO220" s="2"/>
      <c r="AP220" s="2"/>
      <c r="AQ220" s="2"/>
      <c r="AR220" s="2"/>
      <c r="AS220" s="2"/>
      <c r="AT220" s="2"/>
      <c r="AU220" s="2"/>
      <c r="AV220" s="2"/>
      <c r="AW220" s="2"/>
      <c r="AX220" s="2"/>
      <c r="AY220" s="2"/>
      <c r="AZ220" s="2"/>
      <c r="BA220" s="2"/>
      <c r="BB220" s="2"/>
      <c r="BC220" s="2"/>
      <c r="BD220" s="2"/>
      <c r="BE220" s="2"/>
      <c r="BF220" s="2"/>
      <c r="BG220" s="2"/>
      <c r="BH220" s="2"/>
      <c r="BI220" s="2"/>
      <c r="BJ220" s="2"/>
      <c r="BK220" s="2"/>
      <c r="BL220" s="2"/>
      <c r="BM220" s="2"/>
      <c r="BN220" s="2"/>
      <c r="BO220" s="2"/>
      <c r="BP220" s="2"/>
    </row>
    <row r="221" spans="33:68" x14ac:dyDescent="0.2">
      <c r="AG221" s="2"/>
      <c r="AH221" s="2"/>
      <c r="AI221" s="2"/>
      <c r="AJ221" s="2"/>
      <c r="AK221" s="2"/>
      <c r="AL221" s="2"/>
      <c r="AM221" s="2"/>
      <c r="AN221" s="2"/>
      <c r="AO221" s="2"/>
      <c r="AP221" s="2"/>
      <c r="AQ221" s="2"/>
      <c r="AR221" s="2"/>
      <c r="AS221" s="2"/>
      <c r="AT221" s="2"/>
      <c r="AU221" s="2"/>
      <c r="AV221" s="2"/>
      <c r="AW221" s="2"/>
      <c r="AX221" s="2"/>
      <c r="AY221" s="2"/>
      <c r="AZ221" s="2"/>
      <c r="BA221" s="2"/>
      <c r="BB221" s="2"/>
      <c r="BC221" s="2"/>
      <c r="BD221" s="2"/>
      <c r="BE221" s="2"/>
      <c r="BF221" s="2"/>
      <c r="BG221" s="2"/>
      <c r="BH221" s="2"/>
      <c r="BI221" s="2"/>
      <c r="BJ221" s="2"/>
      <c r="BK221" s="2"/>
      <c r="BL221" s="2"/>
      <c r="BM221" s="2"/>
      <c r="BN221" s="2"/>
      <c r="BO221" s="2"/>
      <c r="BP221" s="2"/>
    </row>
    <row r="222" spans="33:68" x14ac:dyDescent="0.2">
      <c r="AG222" s="2"/>
      <c r="AH222" s="2"/>
      <c r="AI222" s="2"/>
      <c r="AJ222" s="2"/>
      <c r="AK222" s="2"/>
      <c r="AL222" s="2"/>
      <c r="AM222" s="2"/>
      <c r="AN222" s="2"/>
      <c r="AO222" s="2"/>
      <c r="AP222" s="2"/>
      <c r="AQ222" s="2"/>
      <c r="AR222" s="2"/>
      <c r="AS222" s="2"/>
      <c r="AT222" s="2"/>
      <c r="AU222" s="2"/>
      <c r="AV222" s="2"/>
      <c r="AW222" s="2"/>
      <c r="AX222" s="2"/>
      <c r="AY222" s="2"/>
      <c r="AZ222" s="2"/>
      <c r="BA222" s="2"/>
      <c r="BB222" s="2"/>
      <c r="BC222" s="2"/>
      <c r="BD222" s="2"/>
      <c r="BE222" s="2"/>
      <c r="BF222" s="2"/>
      <c r="BG222" s="2"/>
      <c r="BH222" s="2"/>
      <c r="BI222" s="2"/>
      <c r="BJ222" s="2"/>
      <c r="BK222" s="2"/>
      <c r="BL222" s="2"/>
      <c r="BM222" s="2"/>
      <c r="BN222" s="2"/>
      <c r="BO222" s="2"/>
      <c r="BP222" s="2"/>
    </row>
    <row r="223" spans="33:68" x14ac:dyDescent="0.2">
      <c r="AG223" s="2"/>
      <c r="AH223" s="2"/>
      <c r="AI223" s="2"/>
      <c r="AJ223" s="2"/>
      <c r="AK223" s="2"/>
      <c r="AL223" s="2"/>
      <c r="AM223" s="2"/>
      <c r="AN223" s="2"/>
      <c r="AO223" s="2"/>
      <c r="AP223" s="2"/>
      <c r="AQ223" s="2"/>
      <c r="AR223" s="2"/>
      <c r="AS223" s="2"/>
      <c r="AT223" s="2"/>
      <c r="AU223" s="2"/>
      <c r="AV223" s="2"/>
      <c r="AW223" s="2"/>
      <c r="AX223" s="2"/>
      <c r="AY223" s="2"/>
      <c r="AZ223" s="2"/>
      <c r="BA223" s="2"/>
      <c r="BB223" s="2"/>
      <c r="BC223" s="2"/>
      <c r="BD223" s="2"/>
      <c r="BE223" s="2"/>
      <c r="BF223" s="2"/>
      <c r="BG223" s="2"/>
      <c r="BH223" s="2"/>
      <c r="BI223" s="2"/>
      <c r="BJ223" s="2"/>
      <c r="BK223" s="2"/>
      <c r="BL223" s="2"/>
      <c r="BM223" s="2"/>
      <c r="BN223" s="2"/>
      <c r="BO223" s="2"/>
      <c r="BP223" s="2"/>
    </row>
    <row r="224" spans="33:68" x14ac:dyDescent="0.2">
      <c r="AG224" s="2"/>
      <c r="AH224" s="2"/>
      <c r="AI224" s="2"/>
      <c r="AJ224" s="2"/>
      <c r="AK224" s="2"/>
      <c r="AL224" s="2"/>
      <c r="AM224" s="2"/>
      <c r="AN224" s="2"/>
      <c r="AO224" s="2"/>
      <c r="AP224" s="2"/>
      <c r="AQ224" s="2"/>
      <c r="AR224" s="2"/>
      <c r="AS224" s="2"/>
      <c r="AT224" s="2"/>
      <c r="AU224" s="2"/>
      <c r="AV224" s="2"/>
      <c r="AW224" s="2"/>
      <c r="AX224" s="2"/>
      <c r="AY224" s="2"/>
      <c r="AZ224" s="2"/>
      <c r="BA224" s="2"/>
      <c r="BB224" s="2"/>
      <c r="BC224" s="2"/>
      <c r="BD224" s="2"/>
      <c r="BE224" s="2"/>
      <c r="BF224" s="2"/>
      <c r="BG224" s="2"/>
      <c r="BH224" s="2"/>
      <c r="BI224" s="2"/>
      <c r="BJ224" s="2"/>
      <c r="BK224" s="2"/>
      <c r="BL224" s="2"/>
      <c r="BM224" s="2"/>
      <c r="BN224" s="2"/>
      <c r="BO224" s="2"/>
      <c r="BP224" s="2"/>
    </row>
    <row r="225" spans="33:68" x14ac:dyDescent="0.2">
      <c r="AG225" s="2"/>
      <c r="AH225" s="2"/>
      <c r="AI225" s="2"/>
      <c r="AJ225" s="2"/>
      <c r="AK225" s="2"/>
      <c r="AL225" s="2"/>
      <c r="AM225" s="2"/>
      <c r="AN225" s="2"/>
      <c r="AO225" s="2"/>
      <c r="AP225" s="2"/>
      <c r="AQ225" s="2"/>
      <c r="AR225" s="2"/>
      <c r="AS225" s="2"/>
      <c r="AT225" s="2"/>
      <c r="AU225" s="2"/>
      <c r="AV225" s="2"/>
      <c r="AW225" s="2"/>
      <c r="AX225" s="2"/>
      <c r="AY225" s="2"/>
      <c r="AZ225" s="2"/>
      <c r="BA225" s="2"/>
      <c r="BB225" s="2"/>
      <c r="BC225" s="2"/>
      <c r="BD225" s="2"/>
      <c r="BE225" s="2"/>
      <c r="BF225" s="2"/>
      <c r="BG225" s="2"/>
      <c r="BH225" s="2"/>
      <c r="BI225" s="2"/>
      <c r="BJ225" s="2"/>
      <c r="BK225" s="2"/>
      <c r="BL225" s="2"/>
      <c r="BM225" s="2"/>
      <c r="BN225" s="2"/>
      <c r="BO225" s="2"/>
      <c r="BP225" s="2"/>
    </row>
    <row r="226" spans="33:68" x14ac:dyDescent="0.2">
      <c r="AG226" s="2"/>
      <c r="AH226" s="2"/>
      <c r="AI226" s="2"/>
      <c r="AJ226" s="2"/>
      <c r="AK226" s="2"/>
      <c r="AL226" s="2"/>
      <c r="AM226" s="2"/>
      <c r="AN226" s="2"/>
      <c r="AO226" s="2"/>
      <c r="AP226" s="2"/>
      <c r="AQ226" s="2"/>
      <c r="AR226" s="2"/>
      <c r="AS226" s="2"/>
      <c r="AT226" s="2"/>
      <c r="AU226" s="2"/>
      <c r="AV226" s="2"/>
      <c r="AW226" s="2"/>
      <c r="AX226" s="2"/>
      <c r="AY226" s="2"/>
      <c r="AZ226" s="2"/>
      <c r="BA226" s="2"/>
      <c r="BB226" s="2"/>
      <c r="BC226" s="2"/>
      <c r="BD226" s="2"/>
      <c r="BE226" s="2"/>
      <c r="BF226" s="2"/>
      <c r="BG226" s="2"/>
      <c r="BH226" s="2"/>
      <c r="BI226" s="2"/>
      <c r="BJ226" s="2"/>
      <c r="BK226" s="2"/>
      <c r="BL226" s="2"/>
      <c r="BM226" s="2"/>
      <c r="BN226" s="2"/>
      <c r="BO226" s="2"/>
      <c r="BP226" s="2"/>
    </row>
    <row r="227" spans="33:68" x14ac:dyDescent="0.2">
      <c r="AG227" s="2"/>
      <c r="AH227" s="2"/>
      <c r="AI227" s="2"/>
      <c r="AJ227" s="2"/>
      <c r="AK227" s="2"/>
      <c r="AL227" s="2"/>
      <c r="AM227" s="2"/>
      <c r="AN227" s="2"/>
      <c r="AO227" s="2"/>
      <c r="AP227" s="2"/>
      <c r="AQ227" s="2"/>
      <c r="AR227" s="2"/>
      <c r="AS227" s="2"/>
      <c r="AT227" s="2"/>
      <c r="AU227" s="2"/>
      <c r="AV227" s="2"/>
      <c r="AW227" s="2"/>
      <c r="AX227" s="2"/>
      <c r="AY227" s="2"/>
      <c r="AZ227" s="2"/>
      <c r="BA227" s="2"/>
      <c r="BB227" s="2"/>
      <c r="BC227" s="2"/>
      <c r="BD227" s="2"/>
      <c r="BE227" s="2"/>
      <c r="BF227" s="2"/>
      <c r="BG227" s="2"/>
      <c r="BH227" s="2"/>
      <c r="BI227" s="2"/>
      <c r="BJ227" s="2"/>
      <c r="BK227" s="2"/>
      <c r="BL227" s="2"/>
      <c r="BM227" s="2"/>
      <c r="BN227" s="2"/>
      <c r="BO227" s="2"/>
      <c r="BP227" s="2"/>
    </row>
    <row r="228" spans="33:68" x14ac:dyDescent="0.2">
      <c r="AG228" s="2"/>
      <c r="AH228" s="2"/>
      <c r="AI228" s="2"/>
      <c r="AJ228" s="2"/>
      <c r="AK228" s="2"/>
      <c r="AL228" s="2"/>
      <c r="AM228" s="2"/>
      <c r="AN228" s="2"/>
      <c r="AO228" s="2"/>
      <c r="AP228" s="2"/>
      <c r="AQ228" s="2"/>
      <c r="AR228" s="2"/>
      <c r="AS228" s="2"/>
      <c r="AT228" s="2"/>
      <c r="AU228" s="2"/>
      <c r="AV228" s="2"/>
      <c r="AW228" s="2"/>
      <c r="AX228" s="2"/>
      <c r="AY228" s="2"/>
      <c r="AZ228" s="2"/>
      <c r="BA228" s="2"/>
      <c r="BB228" s="2"/>
      <c r="BC228" s="2"/>
      <c r="BD228" s="2"/>
      <c r="BE228" s="2"/>
      <c r="BF228" s="2"/>
      <c r="BG228" s="2"/>
      <c r="BH228" s="2"/>
      <c r="BI228" s="2"/>
      <c r="BJ228" s="2"/>
      <c r="BK228" s="2"/>
      <c r="BL228" s="2"/>
      <c r="BM228" s="2"/>
      <c r="BN228" s="2"/>
      <c r="BO228" s="2"/>
      <c r="BP228" s="2"/>
    </row>
    <row r="229" spans="33:68" x14ac:dyDescent="0.2">
      <c r="AG229" s="2"/>
      <c r="AH229" s="2"/>
      <c r="AI229" s="2"/>
      <c r="AJ229" s="2"/>
      <c r="AK229" s="2"/>
      <c r="AL229" s="2"/>
      <c r="AM229" s="2"/>
      <c r="AN229" s="2"/>
      <c r="AO229" s="2"/>
      <c r="AP229" s="2"/>
      <c r="AQ229" s="2"/>
      <c r="AR229" s="2"/>
      <c r="AS229" s="2"/>
      <c r="AT229" s="2"/>
      <c r="AU229" s="2"/>
      <c r="AV229" s="2"/>
      <c r="AW229" s="2"/>
      <c r="AX229" s="2"/>
      <c r="AY229" s="2"/>
      <c r="AZ229" s="2"/>
      <c r="BA229" s="2"/>
      <c r="BB229" s="2"/>
      <c r="BC229" s="2"/>
      <c r="BD229" s="2"/>
      <c r="BE229" s="2"/>
      <c r="BF229" s="2"/>
      <c r="BG229" s="2"/>
      <c r="BH229" s="2"/>
      <c r="BI229" s="2"/>
      <c r="BJ229" s="2"/>
      <c r="BK229" s="2"/>
      <c r="BL229" s="2"/>
      <c r="BM229" s="2"/>
      <c r="BN229" s="2"/>
      <c r="BO229" s="2"/>
      <c r="BP229" s="2"/>
    </row>
    <row r="230" spans="33:68" x14ac:dyDescent="0.2">
      <c r="AG230" s="2"/>
      <c r="AH230" s="2"/>
      <c r="AI230" s="2"/>
      <c r="AJ230" s="2"/>
      <c r="AK230" s="2"/>
      <c r="AL230" s="2"/>
      <c r="AM230" s="2"/>
      <c r="AN230" s="2"/>
      <c r="AO230" s="2"/>
      <c r="AP230" s="2"/>
      <c r="AQ230" s="2"/>
      <c r="AR230" s="2"/>
      <c r="AS230" s="2"/>
      <c r="AT230" s="2"/>
      <c r="AU230" s="2"/>
      <c r="AV230" s="2"/>
      <c r="AW230" s="2"/>
      <c r="AX230" s="2"/>
      <c r="AY230" s="2"/>
      <c r="AZ230" s="2"/>
      <c r="BA230" s="2"/>
      <c r="BB230" s="2"/>
      <c r="BC230" s="2"/>
      <c r="BD230" s="2"/>
      <c r="BE230" s="2"/>
      <c r="BF230" s="2"/>
      <c r="BG230" s="2"/>
      <c r="BH230" s="2"/>
      <c r="BI230" s="2"/>
      <c r="BJ230" s="2"/>
      <c r="BK230" s="2"/>
      <c r="BL230" s="2"/>
      <c r="BM230" s="2"/>
      <c r="BN230" s="2"/>
      <c r="BO230" s="2"/>
      <c r="BP230" s="2"/>
    </row>
    <row r="231" spans="33:68" x14ac:dyDescent="0.2">
      <c r="AG231" s="2"/>
      <c r="AH231" s="2"/>
      <c r="AI231" s="2"/>
      <c r="AJ231" s="2"/>
      <c r="AK231" s="2"/>
      <c r="AL231" s="2"/>
      <c r="AM231" s="2"/>
      <c r="AN231" s="2"/>
      <c r="AO231" s="2"/>
      <c r="AP231" s="2"/>
      <c r="AQ231" s="2"/>
      <c r="AR231" s="2"/>
      <c r="AS231" s="2"/>
      <c r="AT231" s="2"/>
      <c r="AU231" s="2"/>
      <c r="AV231" s="2"/>
      <c r="AW231" s="2"/>
      <c r="AX231" s="2"/>
      <c r="AY231" s="2"/>
      <c r="AZ231" s="2"/>
      <c r="BA231" s="2"/>
      <c r="BB231" s="2"/>
      <c r="BC231" s="2"/>
      <c r="BD231" s="2"/>
      <c r="BE231" s="2"/>
      <c r="BF231" s="2"/>
      <c r="BG231" s="2"/>
      <c r="BH231" s="2"/>
      <c r="BI231" s="2"/>
      <c r="BJ231" s="2"/>
      <c r="BK231" s="2"/>
      <c r="BL231" s="2"/>
      <c r="BM231" s="2"/>
      <c r="BN231" s="2"/>
      <c r="BO231" s="2"/>
      <c r="BP231" s="2"/>
    </row>
    <row r="232" spans="33:68" x14ac:dyDescent="0.2">
      <c r="AG232" s="2"/>
      <c r="AH232" s="2"/>
      <c r="AI232" s="2"/>
      <c r="AJ232" s="2"/>
      <c r="AK232" s="2"/>
      <c r="AL232" s="2"/>
      <c r="AM232" s="2"/>
      <c r="AN232" s="2"/>
      <c r="AO232" s="2"/>
      <c r="AP232" s="2"/>
      <c r="AQ232" s="2"/>
      <c r="AR232" s="2"/>
      <c r="AS232" s="2"/>
      <c r="AT232" s="2"/>
      <c r="AU232" s="2"/>
      <c r="AV232" s="2"/>
      <c r="AW232" s="2"/>
      <c r="AX232" s="2"/>
      <c r="AY232" s="2"/>
      <c r="AZ232" s="2"/>
      <c r="BA232" s="2"/>
      <c r="BB232" s="2"/>
      <c r="BC232" s="2"/>
      <c r="BD232" s="2"/>
      <c r="BE232" s="2"/>
      <c r="BF232" s="2"/>
      <c r="BG232" s="2"/>
      <c r="BH232" s="2"/>
      <c r="BI232" s="2"/>
      <c r="BJ232" s="2"/>
      <c r="BK232" s="2"/>
      <c r="BL232" s="2"/>
      <c r="BM232" s="2"/>
      <c r="BN232" s="2"/>
      <c r="BO232" s="2"/>
      <c r="BP232" s="2"/>
    </row>
    <row r="233" spans="33:68" x14ac:dyDescent="0.2">
      <c r="AG233" s="2"/>
      <c r="AH233" s="2"/>
      <c r="AI233" s="2"/>
      <c r="AJ233" s="2"/>
      <c r="AK233" s="2"/>
      <c r="AL233" s="2"/>
      <c r="AM233" s="2"/>
      <c r="AN233" s="2"/>
      <c r="AO233" s="2"/>
      <c r="AP233" s="2"/>
      <c r="AQ233" s="2"/>
      <c r="AR233" s="2"/>
      <c r="AS233" s="2"/>
      <c r="AT233" s="2"/>
      <c r="AU233" s="2"/>
      <c r="AV233" s="2"/>
      <c r="AW233" s="2"/>
      <c r="AX233" s="2"/>
      <c r="AY233" s="2"/>
      <c r="AZ233" s="2"/>
      <c r="BA233" s="2"/>
      <c r="BB233" s="2"/>
      <c r="BC233" s="2"/>
      <c r="BD233" s="2"/>
      <c r="BE233" s="2"/>
      <c r="BF233" s="2"/>
      <c r="BG233" s="2"/>
      <c r="BH233" s="2"/>
      <c r="BI233" s="2"/>
      <c r="BJ233" s="2"/>
      <c r="BK233" s="2"/>
      <c r="BL233" s="2"/>
      <c r="BM233" s="2"/>
      <c r="BN233" s="2"/>
      <c r="BO233" s="2"/>
      <c r="BP233" s="2"/>
    </row>
    <row r="234" spans="33:68" x14ac:dyDescent="0.2">
      <c r="AG234" s="2"/>
      <c r="AH234" s="2"/>
      <c r="AI234" s="2"/>
      <c r="AJ234" s="2"/>
      <c r="AK234" s="2"/>
      <c r="AL234" s="2"/>
      <c r="AM234" s="2"/>
      <c r="AN234" s="2"/>
      <c r="AO234" s="2"/>
      <c r="AP234" s="2"/>
      <c r="AQ234" s="2"/>
      <c r="AR234" s="2"/>
      <c r="AS234" s="2"/>
      <c r="AT234" s="2"/>
      <c r="AU234" s="2"/>
      <c r="AV234" s="2"/>
      <c r="AW234" s="2"/>
      <c r="AX234" s="2"/>
      <c r="AY234" s="2"/>
      <c r="AZ234" s="2"/>
      <c r="BA234" s="2"/>
      <c r="BB234" s="2"/>
      <c r="BC234" s="2"/>
      <c r="BD234" s="2"/>
      <c r="BE234" s="2"/>
      <c r="BF234" s="2"/>
      <c r="BG234" s="2"/>
      <c r="BH234" s="2"/>
      <c r="BI234" s="2"/>
      <c r="BJ234" s="2"/>
      <c r="BK234" s="2"/>
      <c r="BL234" s="2"/>
      <c r="BM234" s="2"/>
      <c r="BN234" s="2"/>
      <c r="BO234" s="2"/>
      <c r="BP234" s="2"/>
    </row>
    <row r="235" spans="33:68" x14ac:dyDescent="0.2">
      <c r="AG235" s="2"/>
      <c r="AH235" s="2"/>
      <c r="AI235" s="2"/>
      <c r="AJ235" s="2"/>
      <c r="AK235" s="2"/>
      <c r="AL235" s="2"/>
      <c r="AM235" s="2"/>
      <c r="AN235" s="2"/>
      <c r="AO235" s="2"/>
      <c r="AP235" s="2"/>
      <c r="AQ235" s="2"/>
      <c r="AR235" s="2"/>
      <c r="AS235" s="2"/>
      <c r="AT235" s="2"/>
      <c r="AU235" s="2"/>
      <c r="AV235" s="2"/>
      <c r="AW235" s="2"/>
      <c r="AX235" s="2"/>
      <c r="AY235" s="2"/>
      <c r="AZ235" s="2"/>
      <c r="BA235" s="2"/>
      <c r="BB235" s="2"/>
      <c r="BC235" s="2"/>
      <c r="BD235" s="2"/>
      <c r="BE235" s="2"/>
      <c r="BF235" s="2"/>
      <c r="BG235" s="2"/>
      <c r="BH235" s="2"/>
      <c r="BI235" s="2"/>
      <c r="BJ235" s="2"/>
      <c r="BK235" s="2"/>
      <c r="BL235" s="2"/>
      <c r="BM235" s="2"/>
      <c r="BN235" s="2"/>
      <c r="BO235" s="2"/>
      <c r="BP235" s="2"/>
    </row>
    <row r="236" spans="33:68" x14ac:dyDescent="0.2">
      <c r="AG236" s="2"/>
      <c r="AH236" s="2"/>
      <c r="AI236" s="2"/>
      <c r="AJ236" s="2"/>
      <c r="AK236" s="2"/>
      <c r="AL236" s="2"/>
      <c r="AM236" s="2"/>
      <c r="AN236" s="2"/>
      <c r="AO236" s="2"/>
      <c r="AP236" s="2"/>
      <c r="AQ236" s="2"/>
      <c r="AR236" s="2"/>
      <c r="AS236" s="2"/>
      <c r="AT236" s="2"/>
      <c r="AU236" s="2"/>
      <c r="AV236" s="2"/>
      <c r="AW236" s="2"/>
      <c r="AX236" s="2"/>
      <c r="AY236" s="2"/>
      <c r="AZ236" s="2"/>
      <c r="BA236" s="2"/>
      <c r="BB236" s="2"/>
      <c r="BC236" s="2"/>
      <c r="BD236" s="2"/>
      <c r="BE236" s="2"/>
      <c r="BF236" s="2"/>
      <c r="BG236" s="2"/>
      <c r="BH236" s="2"/>
      <c r="BI236" s="2"/>
      <c r="BJ236" s="2"/>
      <c r="BK236" s="2"/>
      <c r="BL236" s="2"/>
      <c r="BM236" s="2"/>
      <c r="BN236" s="2"/>
      <c r="BO236" s="2"/>
      <c r="BP236" s="2"/>
    </row>
    <row r="237" spans="33:68" x14ac:dyDescent="0.2">
      <c r="AG237" s="2"/>
      <c r="AH237" s="2"/>
      <c r="AI237" s="2"/>
      <c r="AJ237" s="2"/>
      <c r="AK237" s="2"/>
      <c r="AL237" s="2"/>
      <c r="AM237" s="2"/>
      <c r="AN237" s="2"/>
      <c r="AO237" s="2"/>
      <c r="AP237" s="2"/>
      <c r="AQ237" s="2"/>
      <c r="AR237" s="2"/>
      <c r="AS237" s="2"/>
      <c r="AT237" s="2"/>
      <c r="AU237" s="2"/>
      <c r="AV237" s="2"/>
      <c r="AW237" s="2"/>
      <c r="AX237" s="2"/>
      <c r="AY237" s="2"/>
      <c r="AZ237" s="2"/>
      <c r="BA237" s="2"/>
      <c r="BB237" s="2"/>
      <c r="BC237" s="2"/>
      <c r="BD237" s="2"/>
      <c r="BE237" s="2"/>
      <c r="BF237" s="2"/>
      <c r="BG237" s="2"/>
      <c r="BH237" s="2"/>
      <c r="BI237" s="2"/>
      <c r="BJ237" s="2"/>
      <c r="BK237" s="2"/>
      <c r="BL237" s="2"/>
      <c r="BM237" s="2"/>
      <c r="BN237" s="2"/>
      <c r="BO237" s="2"/>
      <c r="BP237" s="2"/>
    </row>
    <row r="238" spans="33:68" x14ac:dyDescent="0.2">
      <c r="AG238" s="2"/>
      <c r="AH238" s="2"/>
      <c r="AI238" s="2"/>
      <c r="AJ238" s="2"/>
      <c r="AK238" s="2"/>
      <c r="AL238" s="2"/>
      <c r="AM238" s="2"/>
      <c r="AN238" s="2"/>
      <c r="AO238" s="2"/>
      <c r="AP238" s="2"/>
      <c r="AQ238" s="2"/>
      <c r="AR238" s="2"/>
      <c r="AS238" s="2"/>
      <c r="AT238" s="2"/>
      <c r="AU238" s="2"/>
      <c r="AV238" s="2"/>
      <c r="AW238" s="2"/>
      <c r="AX238" s="2"/>
      <c r="AY238" s="2"/>
      <c r="AZ238" s="2"/>
      <c r="BA238" s="2"/>
      <c r="BB238" s="2"/>
      <c r="BC238" s="2"/>
      <c r="BD238" s="2"/>
      <c r="BE238" s="2"/>
      <c r="BF238" s="2"/>
      <c r="BG238" s="2"/>
      <c r="BH238" s="2"/>
      <c r="BI238" s="2"/>
      <c r="BJ238" s="2"/>
      <c r="BK238" s="2"/>
      <c r="BL238" s="2"/>
      <c r="BM238" s="2"/>
      <c r="BN238" s="2"/>
      <c r="BO238" s="2"/>
      <c r="BP238" s="2"/>
    </row>
    <row r="239" spans="33:68" x14ac:dyDescent="0.2">
      <c r="AG239" s="2"/>
      <c r="AH239" s="2"/>
      <c r="AI239" s="2"/>
      <c r="AJ239" s="2"/>
      <c r="AK239" s="2"/>
      <c r="AL239" s="2"/>
      <c r="AM239" s="2"/>
      <c r="AN239" s="2"/>
      <c r="AO239" s="2"/>
      <c r="AP239" s="2"/>
      <c r="AQ239" s="2"/>
      <c r="AR239" s="2"/>
      <c r="AS239" s="2"/>
      <c r="AT239" s="2"/>
      <c r="AU239" s="2"/>
      <c r="AV239" s="2"/>
      <c r="AW239" s="2"/>
      <c r="AX239" s="2"/>
      <c r="AY239" s="2"/>
      <c r="AZ239" s="2"/>
      <c r="BA239" s="2"/>
      <c r="BB239" s="2"/>
      <c r="BC239" s="2"/>
      <c r="BD239" s="2"/>
      <c r="BE239" s="2"/>
      <c r="BF239" s="2"/>
      <c r="BG239" s="2"/>
      <c r="BH239" s="2"/>
      <c r="BI239" s="2"/>
      <c r="BJ239" s="2"/>
      <c r="BK239" s="2"/>
      <c r="BL239" s="2"/>
      <c r="BM239" s="2"/>
      <c r="BN239" s="2"/>
      <c r="BO239" s="2"/>
      <c r="BP239" s="2"/>
    </row>
    <row r="240" spans="33:68" x14ac:dyDescent="0.2">
      <c r="AG240" s="2"/>
      <c r="AH240" s="2"/>
      <c r="AI240" s="2"/>
      <c r="AJ240" s="2"/>
      <c r="AK240" s="2"/>
      <c r="AL240" s="2"/>
      <c r="AM240" s="2"/>
      <c r="AN240" s="2"/>
      <c r="AO240" s="2"/>
      <c r="AP240" s="2"/>
      <c r="AQ240" s="2"/>
      <c r="AR240" s="2"/>
      <c r="AS240" s="2"/>
      <c r="AT240" s="2"/>
      <c r="AU240" s="2"/>
      <c r="AV240" s="2"/>
      <c r="AW240" s="2"/>
      <c r="AX240" s="2"/>
      <c r="AY240" s="2"/>
      <c r="AZ240" s="2"/>
      <c r="BA240" s="2"/>
      <c r="BB240" s="2"/>
      <c r="BC240" s="2"/>
      <c r="BD240" s="2"/>
      <c r="BE240" s="2"/>
      <c r="BF240" s="2"/>
      <c r="BG240" s="2"/>
      <c r="BH240" s="2"/>
      <c r="BI240" s="2"/>
      <c r="BJ240" s="2"/>
      <c r="BK240" s="2"/>
      <c r="BL240" s="2"/>
      <c r="BM240" s="2"/>
      <c r="BN240" s="2"/>
      <c r="BO240" s="2"/>
      <c r="BP240" s="2"/>
    </row>
    <row r="241" spans="33:68" x14ac:dyDescent="0.2">
      <c r="AG241" s="2"/>
      <c r="AH241" s="2"/>
      <c r="AI241" s="2"/>
      <c r="AJ241" s="2"/>
      <c r="AK241" s="2"/>
      <c r="AL241" s="2"/>
      <c r="AM241" s="2"/>
      <c r="AN241" s="2"/>
      <c r="AO241" s="2"/>
      <c r="AP241" s="2"/>
      <c r="AQ241" s="2"/>
      <c r="AR241" s="2"/>
      <c r="AS241" s="2"/>
      <c r="AT241" s="2"/>
      <c r="AU241" s="2"/>
      <c r="AV241" s="2"/>
      <c r="AW241" s="2"/>
      <c r="AX241" s="2"/>
      <c r="AY241" s="2"/>
      <c r="AZ241" s="2"/>
      <c r="BA241" s="2"/>
      <c r="BB241" s="2"/>
      <c r="BC241" s="2"/>
      <c r="BD241" s="2"/>
      <c r="BE241" s="2"/>
      <c r="BF241" s="2"/>
      <c r="BG241" s="2"/>
      <c r="BH241" s="2"/>
      <c r="BI241" s="2"/>
      <c r="BJ241" s="2"/>
      <c r="BK241" s="2"/>
      <c r="BL241" s="2"/>
      <c r="BM241" s="2"/>
      <c r="BN241" s="2"/>
      <c r="BO241" s="2"/>
      <c r="BP241" s="2"/>
    </row>
    <row r="242" spans="33:68" x14ac:dyDescent="0.2">
      <c r="AG242" s="2"/>
      <c r="AH242" s="2"/>
      <c r="AI242" s="2"/>
      <c r="AJ242" s="2"/>
      <c r="AK242" s="2"/>
      <c r="AL242" s="2"/>
      <c r="AM242" s="2"/>
      <c r="AN242" s="2"/>
      <c r="AO242" s="2"/>
      <c r="AP242" s="2"/>
      <c r="AQ242" s="2"/>
      <c r="AR242" s="2"/>
      <c r="AS242" s="2"/>
      <c r="AT242" s="2"/>
      <c r="AU242" s="2"/>
      <c r="AV242" s="2"/>
      <c r="AW242" s="2"/>
      <c r="AX242" s="2"/>
      <c r="AY242" s="2"/>
      <c r="AZ242" s="2"/>
      <c r="BA242" s="2"/>
      <c r="BB242" s="2"/>
      <c r="BC242" s="2"/>
      <c r="BD242" s="2"/>
      <c r="BE242" s="2"/>
      <c r="BF242" s="2"/>
      <c r="BG242" s="2"/>
      <c r="BH242" s="2"/>
      <c r="BI242" s="2"/>
      <c r="BJ242" s="2"/>
      <c r="BK242" s="2"/>
      <c r="BL242" s="2"/>
      <c r="BM242" s="2"/>
      <c r="BN242" s="2"/>
      <c r="BO242" s="2"/>
      <c r="BP242" s="2"/>
    </row>
    <row r="243" spans="33:68" x14ac:dyDescent="0.2">
      <c r="AG243" s="2"/>
      <c r="AH243" s="2"/>
      <c r="AI243" s="2"/>
      <c r="AJ243" s="2"/>
      <c r="AK243" s="2"/>
      <c r="AL243" s="2"/>
      <c r="AM243" s="2"/>
      <c r="AN243" s="2"/>
      <c r="AO243" s="2"/>
      <c r="AP243" s="2"/>
      <c r="AQ243" s="2"/>
      <c r="AR243" s="2"/>
      <c r="AS243" s="2"/>
      <c r="AT243" s="2"/>
      <c r="AU243" s="2"/>
      <c r="AV243" s="2"/>
      <c r="AW243" s="2"/>
      <c r="AX243" s="2"/>
      <c r="AY243" s="2"/>
      <c r="AZ243" s="2"/>
      <c r="BA243" s="2"/>
      <c r="BB243" s="2"/>
      <c r="BC243" s="2"/>
      <c r="BD243" s="2"/>
      <c r="BE243" s="2"/>
      <c r="BF243" s="2"/>
      <c r="BG243" s="2"/>
      <c r="BH243" s="2"/>
      <c r="BI243" s="2"/>
      <c r="BJ243" s="2"/>
      <c r="BK243" s="2"/>
      <c r="BL243" s="2"/>
      <c r="BM243" s="2"/>
      <c r="BN243" s="2"/>
      <c r="BO243" s="2"/>
      <c r="BP243" s="2"/>
    </row>
    <row r="244" spans="33:68" x14ac:dyDescent="0.2">
      <c r="AG244" s="2"/>
      <c r="AH244" s="2"/>
      <c r="AI244" s="2"/>
      <c r="AJ244" s="2"/>
      <c r="AK244" s="2"/>
      <c r="AL244" s="2"/>
      <c r="AM244" s="2"/>
      <c r="AN244" s="2"/>
      <c r="AO244" s="2"/>
      <c r="AP244" s="2"/>
      <c r="AQ244" s="2"/>
      <c r="AR244" s="2"/>
      <c r="AS244" s="2"/>
      <c r="AT244" s="2"/>
      <c r="AU244" s="2"/>
      <c r="AV244" s="2"/>
      <c r="AW244" s="2"/>
      <c r="AX244" s="2"/>
      <c r="AY244" s="2"/>
      <c r="AZ244" s="2"/>
      <c r="BA244" s="2"/>
      <c r="BB244" s="2"/>
      <c r="BC244" s="2"/>
      <c r="BD244" s="2"/>
      <c r="BE244" s="2"/>
      <c r="BF244" s="2"/>
      <c r="BG244" s="2"/>
      <c r="BH244" s="2"/>
      <c r="BI244" s="2"/>
      <c r="BJ244" s="2"/>
      <c r="BK244" s="2"/>
      <c r="BL244" s="2"/>
      <c r="BM244" s="2"/>
      <c r="BN244" s="2"/>
      <c r="BO244" s="2"/>
      <c r="BP244" s="2"/>
    </row>
    <row r="245" spans="33:68" x14ac:dyDescent="0.2">
      <c r="AG245" s="2"/>
      <c r="AH245" s="2"/>
      <c r="AI245" s="2"/>
      <c r="AJ245" s="2"/>
      <c r="AK245" s="2"/>
      <c r="AL245" s="2"/>
      <c r="AM245" s="2"/>
      <c r="AN245" s="2"/>
      <c r="AO245" s="2"/>
      <c r="AP245" s="2"/>
      <c r="AQ245" s="2"/>
      <c r="AR245" s="2"/>
      <c r="AS245" s="2"/>
      <c r="AT245" s="2"/>
      <c r="AU245" s="2"/>
      <c r="AV245" s="2"/>
      <c r="AW245" s="2"/>
      <c r="AX245" s="2"/>
      <c r="AY245" s="2"/>
      <c r="AZ245" s="2"/>
      <c r="BA245" s="2"/>
      <c r="BB245" s="2"/>
      <c r="BC245" s="2"/>
      <c r="BD245" s="2"/>
      <c r="BE245" s="2"/>
      <c r="BF245" s="2"/>
      <c r="BG245" s="2"/>
      <c r="BH245" s="2"/>
      <c r="BI245" s="2"/>
      <c r="BJ245" s="2"/>
      <c r="BK245" s="2"/>
      <c r="BL245" s="2"/>
      <c r="BM245" s="2"/>
      <c r="BN245" s="2"/>
      <c r="BO245" s="2"/>
      <c r="BP245" s="2"/>
    </row>
    <row r="246" spans="33:68" x14ac:dyDescent="0.2">
      <c r="AG246" s="2"/>
      <c r="AH246" s="2"/>
      <c r="AI246" s="2"/>
      <c r="AJ246" s="2"/>
      <c r="AK246" s="2"/>
      <c r="AL246" s="2"/>
      <c r="AM246" s="2"/>
      <c r="AN246" s="2"/>
      <c r="AO246" s="2"/>
      <c r="AP246" s="2"/>
      <c r="AQ246" s="2"/>
      <c r="AR246" s="2"/>
      <c r="AS246" s="2"/>
      <c r="AT246" s="2"/>
      <c r="AU246" s="2"/>
      <c r="AV246" s="2"/>
      <c r="AW246" s="2"/>
      <c r="AX246" s="2"/>
      <c r="AY246" s="2"/>
      <c r="AZ246" s="2"/>
      <c r="BA246" s="2"/>
      <c r="BB246" s="2"/>
      <c r="BC246" s="2"/>
      <c r="BD246" s="2"/>
      <c r="BE246" s="2"/>
      <c r="BF246" s="2"/>
      <c r="BG246" s="2"/>
      <c r="BH246" s="2"/>
      <c r="BI246" s="2"/>
      <c r="BJ246" s="2"/>
      <c r="BK246" s="2"/>
      <c r="BL246" s="2"/>
      <c r="BM246" s="2"/>
      <c r="BN246" s="2"/>
      <c r="BO246" s="2"/>
      <c r="BP246" s="2"/>
    </row>
    <row r="247" spans="33:68" x14ac:dyDescent="0.2">
      <c r="AG247" s="2"/>
      <c r="AH247" s="2"/>
      <c r="AI247" s="2"/>
      <c r="AJ247" s="2"/>
      <c r="AK247" s="2"/>
      <c r="AL247" s="2"/>
      <c r="AM247" s="2"/>
      <c r="AN247" s="2"/>
      <c r="AO247" s="2"/>
      <c r="AP247" s="2"/>
      <c r="AQ247" s="2"/>
      <c r="AR247" s="2"/>
      <c r="AS247" s="2"/>
      <c r="AT247" s="2"/>
      <c r="AU247" s="2"/>
      <c r="AV247" s="2"/>
      <c r="AW247" s="2"/>
      <c r="AX247" s="2"/>
      <c r="AY247" s="2"/>
      <c r="AZ247" s="2"/>
      <c r="BA247" s="2"/>
      <c r="BB247" s="2"/>
      <c r="BC247" s="2"/>
      <c r="BD247" s="2"/>
      <c r="BE247" s="2"/>
      <c r="BF247" s="2"/>
      <c r="BG247" s="2"/>
      <c r="BH247" s="2"/>
      <c r="BI247" s="2"/>
      <c r="BJ247" s="2"/>
      <c r="BK247" s="2"/>
      <c r="BL247" s="2"/>
      <c r="BM247" s="2"/>
      <c r="BN247" s="2"/>
      <c r="BO247" s="2"/>
      <c r="BP247" s="2"/>
    </row>
    <row r="248" spans="33:68" x14ac:dyDescent="0.2">
      <c r="AG248" s="2"/>
      <c r="AH248" s="2"/>
      <c r="AI248" s="2"/>
      <c r="AJ248" s="2"/>
      <c r="AK248" s="2"/>
      <c r="AL248" s="2"/>
      <c r="AM248" s="2"/>
      <c r="AN248" s="2"/>
      <c r="AO248" s="2"/>
      <c r="AP248" s="2"/>
      <c r="AQ248" s="2"/>
      <c r="AR248" s="2"/>
      <c r="AS248" s="2"/>
      <c r="AT248" s="2"/>
      <c r="AU248" s="2"/>
      <c r="AV248" s="2"/>
      <c r="AW248" s="2"/>
      <c r="AX248" s="2"/>
      <c r="AY248" s="2"/>
      <c r="AZ248" s="2"/>
      <c r="BA248" s="2"/>
      <c r="BB248" s="2"/>
      <c r="BC248" s="2"/>
      <c r="BD248" s="2"/>
      <c r="BE248" s="2"/>
      <c r="BF248" s="2"/>
      <c r="BG248" s="2"/>
      <c r="BH248" s="2"/>
      <c r="BI248" s="2"/>
      <c r="BJ248" s="2"/>
      <c r="BK248" s="2"/>
      <c r="BL248" s="2"/>
      <c r="BM248" s="2"/>
      <c r="BN248" s="2"/>
      <c r="BO248" s="2"/>
      <c r="BP248" s="2"/>
    </row>
    <row r="249" spans="33:68" x14ac:dyDescent="0.2">
      <c r="AG249" s="2"/>
      <c r="AH249" s="2"/>
      <c r="AI249" s="2"/>
      <c r="AJ249" s="2"/>
      <c r="AK249" s="2"/>
      <c r="AL249" s="2"/>
      <c r="AM249" s="2"/>
      <c r="AN249" s="2"/>
      <c r="AO249" s="2"/>
      <c r="AP249" s="2"/>
      <c r="AQ249" s="2"/>
      <c r="AR249" s="2"/>
      <c r="AS249" s="2"/>
      <c r="AT249" s="2"/>
      <c r="AU249" s="2"/>
      <c r="AV249" s="2"/>
      <c r="AW249" s="2"/>
      <c r="AX249" s="2"/>
      <c r="AY249" s="2"/>
      <c r="AZ249" s="2"/>
      <c r="BA249" s="2"/>
      <c r="BB249" s="2"/>
      <c r="BC249" s="2"/>
      <c r="BD249" s="2"/>
      <c r="BE249" s="2"/>
      <c r="BF249" s="2"/>
      <c r="BG249" s="2"/>
      <c r="BH249" s="2"/>
      <c r="BI249" s="2"/>
      <c r="BJ249" s="2"/>
      <c r="BK249" s="2"/>
      <c r="BL249" s="2"/>
      <c r="BM249" s="2"/>
      <c r="BN249" s="2"/>
      <c r="BO249" s="2"/>
      <c r="BP249" s="2"/>
    </row>
    <row r="250" spans="33:68" x14ac:dyDescent="0.2">
      <c r="AG250" s="2"/>
      <c r="AH250" s="2"/>
      <c r="AI250" s="2"/>
      <c r="AJ250" s="2"/>
      <c r="AK250" s="2"/>
      <c r="AL250" s="2"/>
      <c r="AM250" s="2"/>
      <c r="AN250" s="2"/>
      <c r="AO250" s="2"/>
      <c r="AP250" s="2"/>
      <c r="AQ250" s="2"/>
      <c r="AR250" s="2"/>
      <c r="AS250" s="2"/>
      <c r="AT250" s="2"/>
      <c r="AU250" s="2"/>
      <c r="AV250" s="2"/>
      <c r="AW250" s="2"/>
      <c r="AX250" s="2"/>
      <c r="AY250" s="2"/>
      <c r="AZ250" s="2"/>
      <c r="BA250" s="2"/>
      <c r="BB250" s="2"/>
      <c r="BC250" s="2"/>
      <c r="BD250" s="2"/>
      <c r="BE250" s="2"/>
      <c r="BF250" s="2"/>
      <c r="BG250" s="2"/>
      <c r="BH250" s="2"/>
      <c r="BI250" s="2"/>
      <c r="BJ250" s="2"/>
      <c r="BK250" s="2"/>
      <c r="BL250" s="2"/>
      <c r="BM250" s="2"/>
      <c r="BN250" s="2"/>
      <c r="BO250" s="2"/>
      <c r="BP250" s="2"/>
    </row>
    <row r="251" spans="33:68" x14ac:dyDescent="0.2">
      <c r="AG251" s="2"/>
      <c r="AH251" s="2"/>
      <c r="AI251" s="2"/>
      <c r="AJ251" s="2"/>
      <c r="AK251" s="2"/>
      <c r="AL251" s="2"/>
      <c r="AM251" s="2"/>
      <c r="AN251" s="2"/>
      <c r="AO251" s="2"/>
      <c r="AP251" s="2"/>
      <c r="AQ251" s="2"/>
      <c r="AR251" s="2"/>
      <c r="AS251" s="2"/>
      <c r="AT251" s="2"/>
      <c r="AU251" s="2"/>
      <c r="AV251" s="2"/>
      <c r="AW251" s="2"/>
      <c r="AX251" s="2"/>
      <c r="AY251" s="2"/>
      <c r="AZ251" s="2"/>
      <c r="BA251" s="2"/>
      <c r="BB251" s="2"/>
      <c r="BC251" s="2"/>
      <c r="BD251" s="2"/>
      <c r="BE251" s="2"/>
      <c r="BF251" s="2"/>
      <c r="BG251" s="2"/>
      <c r="BH251" s="2"/>
      <c r="BI251" s="2"/>
      <c r="BJ251" s="2"/>
      <c r="BK251" s="2"/>
      <c r="BL251" s="2"/>
      <c r="BM251" s="2"/>
      <c r="BN251" s="2"/>
      <c r="BO251" s="2"/>
      <c r="BP251" s="2"/>
    </row>
    <row r="252" spans="33:68" x14ac:dyDescent="0.2">
      <c r="AG252" s="2"/>
      <c r="AH252" s="2"/>
      <c r="AI252" s="2"/>
      <c r="AJ252" s="2"/>
      <c r="AK252" s="2"/>
      <c r="AL252" s="2"/>
      <c r="AM252" s="2"/>
      <c r="AN252" s="2"/>
      <c r="AO252" s="2"/>
      <c r="AP252" s="2"/>
      <c r="AQ252" s="2"/>
      <c r="AR252" s="2"/>
      <c r="AS252" s="2"/>
      <c r="AT252" s="2"/>
      <c r="AU252" s="2"/>
      <c r="AV252" s="2"/>
      <c r="AW252" s="2"/>
      <c r="AX252" s="2"/>
      <c r="AY252" s="2"/>
      <c r="AZ252" s="2"/>
      <c r="BA252" s="2"/>
      <c r="BB252" s="2"/>
      <c r="BC252" s="2"/>
      <c r="BD252" s="2"/>
      <c r="BE252" s="2"/>
      <c r="BF252" s="2"/>
      <c r="BG252" s="2"/>
      <c r="BH252" s="2"/>
      <c r="BI252" s="2"/>
      <c r="BJ252" s="2"/>
      <c r="BK252" s="2"/>
      <c r="BL252" s="2"/>
      <c r="BM252" s="2"/>
      <c r="BN252" s="2"/>
      <c r="BO252" s="2"/>
      <c r="BP252" s="2"/>
    </row>
    <row r="253" spans="33:68" x14ac:dyDescent="0.2">
      <c r="AG253" s="2"/>
      <c r="AH253" s="2"/>
      <c r="AI253" s="2"/>
      <c r="AJ253" s="2"/>
      <c r="AK253" s="2"/>
      <c r="AL253" s="2"/>
      <c r="AM253" s="2"/>
      <c r="AN253" s="2"/>
      <c r="AO253" s="2"/>
      <c r="AP253" s="2"/>
      <c r="AQ253" s="2"/>
      <c r="AR253" s="2"/>
      <c r="AS253" s="2"/>
      <c r="AT253" s="2"/>
      <c r="AU253" s="2"/>
      <c r="AV253" s="2"/>
      <c r="AW253" s="2"/>
      <c r="AX253" s="2"/>
      <c r="AY253" s="2"/>
      <c r="AZ253" s="2"/>
      <c r="BA253" s="2"/>
      <c r="BB253" s="2"/>
      <c r="BC253" s="2"/>
      <c r="BD253" s="2"/>
      <c r="BE253" s="2"/>
      <c r="BF253" s="2"/>
      <c r="BG253" s="2"/>
      <c r="BH253" s="2"/>
      <c r="BI253" s="2"/>
      <c r="BJ253" s="2"/>
      <c r="BK253" s="2"/>
      <c r="BL253" s="2"/>
      <c r="BM253" s="2"/>
      <c r="BN253" s="2"/>
      <c r="BO253" s="2"/>
      <c r="BP253" s="2"/>
    </row>
    <row r="254" spans="33:68" x14ac:dyDescent="0.2">
      <c r="AG254" s="2"/>
      <c r="AH254" s="2"/>
      <c r="AI254" s="2"/>
      <c r="AJ254" s="2"/>
      <c r="AK254" s="2"/>
      <c r="AL254" s="2"/>
      <c r="AM254" s="2"/>
      <c r="AN254" s="2"/>
      <c r="AO254" s="2"/>
      <c r="AP254" s="2"/>
      <c r="AQ254" s="2"/>
      <c r="AR254" s="2"/>
      <c r="AS254" s="2"/>
      <c r="AT254" s="2"/>
      <c r="AU254" s="2"/>
      <c r="AV254" s="2"/>
      <c r="AW254" s="2"/>
      <c r="AX254" s="2"/>
      <c r="AY254" s="2"/>
      <c r="AZ254" s="2"/>
      <c r="BA254" s="2"/>
      <c r="BB254" s="2"/>
      <c r="BC254" s="2"/>
      <c r="BD254" s="2"/>
      <c r="BE254" s="2"/>
      <c r="BF254" s="2"/>
      <c r="BG254" s="2"/>
      <c r="BH254" s="2"/>
      <c r="BI254" s="2"/>
      <c r="BJ254" s="2"/>
      <c r="BK254" s="2"/>
      <c r="BL254" s="2"/>
      <c r="BM254" s="2"/>
      <c r="BN254" s="2"/>
      <c r="BO254" s="2"/>
      <c r="BP254" s="2"/>
    </row>
    <row r="255" spans="33:68" x14ac:dyDescent="0.2">
      <c r="AG255" s="2"/>
      <c r="AH255" s="2"/>
      <c r="AI255" s="2"/>
      <c r="AJ255" s="2"/>
      <c r="AK255" s="2"/>
      <c r="AL255" s="2"/>
      <c r="AM255" s="2"/>
      <c r="AN255" s="2"/>
      <c r="AO255" s="2"/>
      <c r="AP255" s="2"/>
      <c r="AQ255" s="2"/>
      <c r="AR255" s="2"/>
      <c r="AS255" s="2"/>
      <c r="AT255" s="2"/>
      <c r="AU255" s="2"/>
      <c r="AV255" s="2"/>
      <c r="AW255" s="2"/>
      <c r="AX255" s="2"/>
      <c r="AY255" s="2"/>
      <c r="AZ255" s="2"/>
      <c r="BA255" s="2"/>
      <c r="BB255" s="2"/>
      <c r="BC255" s="2"/>
      <c r="BD255" s="2"/>
      <c r="BE255" s="2"/>
      <c r="BF255" s="2"/>
      <c r="BG255" s="2"/>
      <c r="BH255" s="2"/>
      <c r="BI255" s="2"/>
      <c r="BJ255" s="2"/>
      <c r="BK255" s="2"/>
      <c r="BL255" s="2"/>
      <c r="BM255" s="2"/>
      <c r="BN255" s="2"/>
      <c r="BO255" s="2"/>
      <c r="BP255" s="2"/>
    </row>
    <row r="256" spans="33:68" x14ac:dyDescent="0.2">
      <c r="AG256" s="2"/>
      <c r="AH256" s="2"/>
      <c r="AI256" s="2"/>
      <c r="AJ256" s="2"/>
      <c r="AK256" s="2"/>
      <c r="AL256" s="2"/>
      <c r="AM256" s="2"/>
      <c r="AN256" s="2"/>
      <c r="AO256" s="2"/>
      <c r="AP256" s="2"/>
      <c r="AQ256" s="2"/>
      <c r="AR256" s="2"/>
      <c r="AS256" s="2"/>
      <c r="AT256" s="2"/>
      <c r="AU256" s="2"/>
      <c r="AV256" s="2"/>
      <c r="AW256" s="2"/>
      <c r="AX256" s="2"/>
      <c r="AY256" s="2"/>
      <c r="AZ256" s="2"/>
      <c r="BA256" s="2"/>
      <c r="BB256" s="2"/>
      <c r="BC256" s="2"/>
      <c r="BD256" s="2"/>
      <c r="BE256" s="2"/>
      <c r="BF256" s="2"/>
      <c r="BG256" s="2"/>
      <c r="BH256" s="2"/>
      <c r="BI256" s="2"/>
      <c r="BJ256" s="2"/>
      <c r="BK256" s="2"/>
      <c r="BL256" s="2"/>
      <c r="BM256" s="2"/>
      <c r="BN256" s="2"/>
      <c r="BO256" s="2"/>
      <c r="BP256" s="2"/>
    </row>
    <row r="257" spans="33:68" x14ac:dyDescent="0.2">
      <c r="AG257" s="2"/>
      <c r="AH257" s="2"/>
      <c r="AI257" s="2"/>
      <c r="AJ257" s="2"/>
      <c r="AK257" s="2"/>
      <c r="AL257" s="2"/>
      <c r="AM257" s="2"/>
      <c r="AN257" s="2"/>
      <c r="AO257" s="2"/>
      <c r="AP257" s="2"/>
      <c r="AQ257" s="2"/>
      <c r="AR257" s="2"/>
      <c r="AS257" s="2"/>
      <c r="AT257" s="2"/>
      <c r="AU257" s="2"/>
      <c r="AV257" s="2"/>
      <c r="AW257" s="2"/>
      <c r="AX257" s="2"/>
      <c r="AY257" s="2"/>
      <c r="AZ257" s="2"/>
      <c r="BA257" s="2"/>
      <c r="BB257" s="2"/>
      <c r="BC257" s="2"/>
      <c r="BD257" s="2"/>
      <c r="BE257" s="2"/>
      <c r="BF257" s="2"/>
      <c r="BG257" s="2"/>
      <c r="BH257" s="2"/>
      <c r="BI257" s="2"/>
      <c r="BJ257" s="2"/>
      <c r="BK257" s="2"/>
      <c r="BL257" s="2"/>
      <c r="BM257" s="2"/>
      <c r="BN257" s="2"/>
      <c r="BO257" s="2"/>
      <c r="BP257" s="2"/>
    </row>
    <row r="258" spans="33:68" x14ac:dyDescent="0.2">
      <c r="AG258" s="2"/>
      <c r="AH258" s="2"/>
      <c r="AI258" s="2"/>
      <c r="AJ258" s="2"/>
      <c r="AK258" s="2"/>
      <c r="AL258" s="2"/>
      <c r="AM258" s="2"/>
      <c r="AN258" s="2"/>
      <c r="AO258" s="2"/>
      <c r="AP258" s="2"/>
      <c r="AQ258" s="2"/>
      <c r="AR258" s="2"/>
      <c r="AS258" s="2"/>
      <c r="AT258" s="2"/>
      <c r="AU258" s="2"/>
      <c r="AV258" s="2"/>
      <c r="AW258" s="2"/>
      <c r="AX258" s="2"/>
      <c r="AY258" s="2"/>
      <c r="AZ258" s="2"/>
      <c r="BA258" s="2"/>
      <c r="BB258" s="2"/>
      <c r="BC258" s="2"/>
      <c r="BD258" s="2"/>
      <c r="BE258" s="2"/>
      <c r="BF258" s="2"/>
      <c r="BG258" s="2"/>
      <c r="BH258" s="2"/>
      <c r="BI258" s="2"/>
      <c r="BJ258" s="2"/>
      <c r="BK258" s="2"/>
      <c r="BL258" s="2"/>
      <c r="BM258" s="2"/>
      <c r="BN258" s="2"/>
      <c r="BO258" s="2"/>
      <c r="BP258" s="2"/>
    </row>
    <row r="259" spans="33:68" x14ac:dyDescent="0.2">
      <c r="AG259" s="2"/>
      <c r="AH259" s="2"/>
      <c r="AI259" s="2"/>
      <c r="AJ259" s="2"/>
      <c r="AK259" s="2"/>
      <c r="AL259" s="2"/>
      <c r="AM259" s="2"/>
      <c r="AN259" s="2"/>
      <c r="AO259" s="2"/>
      <c r="AP259" s="2"/>
      <c r="AQ259" s="2"/>
      <c r="AR259" s="2"/>
      <c r="AS259" s="2"/>
      <c r="AT259" s="2"/>
      <c r="AU259" s="2"/>
      <c r="AV259" s="2"/>
      <c r="AW259" s="2"/>
      <c r="AX259" s="2"/>
      <c r="AY259" s="2"/>
      <c r="AZ259" s="2"/>
      <c r="BA259" s="2"/>
      <c r="BB259" s="2"/>
      <c r="BC259" s="2"/>
      <c r="BD259" s="2"/>
      <c r="BE259" s="2"/>
      <c r="BF259" s="2"/>
      <c r="BG259" s="2"/>
      <c r="BH259" s="2"/>
      <c r="BI259" s="2"/>
      <c r="BJ259" s="2"/>
      <c r="BK259" s="2"/>
      <c r="BL259" s="2"/>
      <c r="BM259" s="2"/>
      <c r="BN259" s="2"/>
      <c r="BO259" s="2"/>
      <c r="BP259" s="2"/>
    </row>
    <row r="260" spans="33:68" x14ac:dyDescent="0.2">
      <c r="AG260" s="2"/>
      <c r="AH260" s="2"/>
      <c r="AI260" s="2"/>
      <c r="AJ260" s="2"/>
      <c r="AK260" s="2"/>
      <c r="AL260" s="2"/>
      <c r="AM260" s="2"/>
      <c r="AN260" s="2"/>
      <c r="AO260" s="2"/>
      <c r="AP260" s="2"/>
      <c r="AQ260" s="2"/>
      <c r="AR260" s="2"/>
      <c r="AS260" s="2"/>
      <c r="AT260" s="2"/>
      <c r="AU260" s="2"/>
      <c r="AV260" s="2"/>
      <c r="AW260" s="2"/>
      <c r="AX260" s="2"/>
      <c r="AY260" s="2"/>
      <c r="AZ260" s="2"/>
      <c r="BA260" s="2"/>
      <c r="BB260" s="2"/>
      <c r="BC260" s="2"/>
      <c r="BD260" s="2"/>
      <c r="BE260" s="2"/>
      <c r="BF260" s="2"/>
      <c r="BG260" s="2"/>
      <c r="BH260" s="2"/>
      <c r="BI260" s="2"/>
      <c r="BJ260" s="2"/>
      <c r="BK260" s="2"/>
      <c r="BL260" s="2"/>
      <c r="BM260" s="2"/>
      <c r="BN260" s="2"/>
      <c r="BO260" s="2"/>
      <c r="BP260" s="2"/>
    </row>
    <row r="261" spans="33:68" x14ac:dyDescent="0.2">
      <c r="AG261" s="2"/>
      <c r="AH261" s="2"/>
      <c r="AI261" s="2"/>
      <c r="AJ261" s="2"/>
      <c r="AK261" s="2"/>
      <c r="AL261" s="2"/>
      <c r="AM261" s="2"/>
      <c r="AN261" s="2"/>
      <c r="AO261" s="2"/>
      <c r="AP261" s="2"/>
      <c r="AQ261" s="2"/>
      <c r="AR261" s="2"/>
      <c r="AS261" s="2"/>
      <c r="AT261" s="2"/>
      <c r="AU261" s="2"/>
      <c r="AV261" s="2"/>
      <c r="AW261" s="2"/>
      <c r="AX261" s="2"/>
      <c r="AY261" s="2"/>
      <c r="AZ261" s="2"/>
      <c r="BA261" s="2"/>
      <c r="BB261" s="2"/>
      <c r="BC261" s="2"/>
      <c r="BD261" s="2"/>
      <c r="BE261" s="2"/>
      <c r="BF261" s="2"/>
      <c r="BG261" s="2"/>
      <c r="BH261" s="2"/>
      <c r="BI261" s="2"/>
      <c r="BJ261" s="2"/>
      <c r="BK261" s="2"/>
      <c r="BL261" s="2"/>
      <c r="BM261" s="2"/>
      <c r="BN261" s="2"/>
      <c r="BO261" s="2"/>
      <c r="BP261" s="2"/>
    </row>
    <row r="262" spans="33:68" x14ac:dyDescent="0.2">
      <c r="AG262" s="2"/>
      <c r="AH262" s="2"/>
      <c r="AI262" s="2"/>
      <c r="AJ262" s="2"/>
      <c r="AK262" s="2"/>
      <c r="AL262" s="2"/>
      <c r="AM262" s="2"/>
      <c r="AN262" s="2"/>
      <c r="AO262" s="2"/>
      <c r="AP262" s="2"/>
      <c r="AQ262" s="2"/>
      <c r="AR262" s="2"/>
      <c r="AS262" s="2"/>
      <c r="AT262" s="2"/>
      <c r="AU262" s="2"/>
      <c r="AV262" s="2"/>
      <c r="AW262" s="2"/>
      <c r="AX262" s="2"/>
      <c r="AY262" s="2"/>
      <c r="AZ262" s="2"/>
      <c r="BA262" s="2"/>
      <c r="BB262" s="2"/>
      <c r="BC262" s="2"/>
      <c r="BD262" s="2"/>
      <c r="BE262" s="2"/>
      <c r="BF262" s="2"/>
      <c r="BG262" s="2"/>
      <c r="BH262" s="2"/>
      <c r="BI262" s="2"/>
      <c r="BJ262" s="2"/>
      <c r="BK262" s="2"/>
      <c r="BL262" s="2"/>
      <c r="BM262" s="2"/>
      <c r="BN262" s="2"/>
      <c r="BO262" s="2"/>
      <c r="BP262" s="2"/>
    </row>
    <row r="263" spans="33:68" x14ac:dyDescent="0.2">
      <c r="AG263" s="2"/>
      <c r="AH263" s="2"/>
      <c r="AI263" s="2"/>
      <c r="AJ263" s="2"/>
      <c r="AK263" s="2"/>
      <c r="AL263" s="2"/>
      <c r="AM263" s="2"/>
      <c r="AN263" s="2"/>
      <c r="AO263" s="2"/>
      <c r="AP263" s="2"/>
      <c r="AQ263" s="2"/>
      <c r="AR263" s="2"/>
      <c r="AS263" s="2"/>
      <c r="AT263" s="2"/>
      <c r="AU263" s="2"/>
      <c r="AV263" s="2"/>
      <c r="AW263" s="2"/>
      <c r="AX263" s="2"/>
      <c r="AY263" s="2"/>
      <c r="AZ263" s="2"/>
      <c r="BA263" s="2"/>
      <c r="BB263" s="2"/>
      <c r="BC263" s="2"/>
      <c r="BD263" s="2"/>
      <c r="BE263" s="2"/>
      <c r="BF263" s="2"/>
      <c r="BG263" s="2"/>
      <c r="BH263" s="2"/>
      <c r="BI263" s="2"/>
      <c r="BJ263" s="2"/>
      <c r="BK263" s="2"/>
      <c r="BL263" s="2"/>
      <c r="BM263" s="2"/>
      <c r="BN263" s="2"/>
      <c r="BO263" s="2"/>
      <c r="BP263" s="2"/>
    </row>
    <row r="264" spans="33:68" x14ac:dyDescent="0.2">
      <c r="AG264" s="2"/>
      <c r="AH264" s="2"/>
      <c r="AI264" s="2"/>
      <c r="AJ264" s="2"/>
      <c r="AK264" s="2"/>
      <c r="AL264" s="2"/>
      <c r="AM264" s="2"/>
      <c r="AN264" s="2"/>
      <c r="AO264" s="2"/>
      <c r="AP264" s="2"/>
      <c r="AQ264" s="2"/>
      <c r="AR264" s="2"/>
      <c r="AS264" s="2"/>
      <c r="AT264" s="2"/>
      <c r="AU264" s="2"/>
      <c r="AV264" s="2"/>
      <c r="AW264" s="2"/>
      <c r="AX264" s="2"/>
      <c r="AY264" s="2"/>
      <c r="AZ264" s="2"/>
      <c r="BA264" s="2"/>
      <c r="BB264" s="2"/>
      <c r="BC264" s="2"/>
      <c r="BD264" s="2"/>
      <c r="BE264" s="2"/>
      <c r="BF264" s="2"/>
      <c r="BG264" s="2"/>
      <c r="BH264" s="2"/>
      <c r="BI264" s="2"/>
      <c r="BJ264" s="2"/>
      <c r="BK264" s="2"/>
      <c r="BL264" s="2"/>
      <c r="BM264" s="2"/>
      <c r="BN264" s="2"/>
      <c r="BO264" s="2"/>
      <c r="BP264" s="2"/>
    </row>
    <row r="265" spans="33:68" x14ac:dyDescent="0.2">
      <c r="AG265" s="2"/>
      <c r="AH265" s="2"/>
      <c r="AI265" s="2"/>
      <c r="AJ265" s="2"/>
      <c r="AK265" s="2"/>
      <c r="AL265" s="2"/>
      <c r="AM265" s="2"/>
      <c r="AN265" s="2"/>
      <c r="AO265" s="2"/>
      <c r="AP265" s="2"/>
      <c r="AQ265" s="2"/>
      <c r="AR265" s="2"/>
      <c r="AS265" s="2"/>
      <c r="AT265" s="2"/>
      <c r="AU265" s="2"/>
      <c r="AV265" s="2"/>
      <c r="AW265" s="2"/>
      <c r="AX265" s="2"/>
      <c r="AY265" s="2"/>
      <c r="AZ265" s="2"/>
      <c r="BA265" s="2"/>
      <c r="BB265" s="2"/>
      <c r="BC265" s="2"/>
      <c r="BD265" s="2"/>
      <c r="BE265" s="2"/>
      <c r="BF265" s="2"/>
      <c r="BG265" s="2"/>
      <c r="BH265" s="2"/>
      <c r="BI265" s="2"/>
      <c r="BJ265" s="2"/>
      <c r="BK265" s="2"/>
      <c r="BL265" s="2"/>
      <c r="BM265" s="2"/>
      <c r="BN265" s="2"/>
      <c r="BO265" s="2"/>
      <c r="BP265" s="2"/>
    </row>
    <row r="266" spans="33:68" x14ac:dyDescent="0.2">
      <c r="AG266" s="2"/>
      <c r="AH266" s="2"/>
      <c r="AI266" s="2"/>
      <c r="AJ266" s="2"/>
      <c r="AK266" s="2"/>
      <c r="AL266" s="2"/>
      <c r="AM266" s="2"/>
      <c r="AN266" s="2"/>
      <c r="AO266" s="2"/>
      <c r="AP266" s="2"/>
      <c r="AQ266" s="2"/>
      <c r="AR266" s="2"/>
      <c r="AS266" s="2"/>
      <c r="AT266" s="2"/>
      <c r="AU266" s="2"/>
      <c r="AV266" s="2"/>
      <c r="AW266" s="2"/>
      <c r="AX266" s="2"/>
      <c r="AY266" s="2"/>
      <c r="AZ266" s="2"/>
      <c r="BA266" s="2"/>
      <c r="BB266" s="2"/>
      <c r="BC266" s="2"/>
      <c r="BD266" s="2"/>
      <c r="BE266" s="2"/>
      <c r="BF266" s="2"/>
      <c r="BG266" s="2"/>
      <c r="BH266" s="2"/>
      <c r="BI266" s="2"/>
      <c r="BJ266" s="2"/>
      <c r="BK266" s="2"/>
      <c r="BL266" s="2"/>
      <c r="BM266" s="2"/>
      <c r="BN266" s="2"/>
      <c r="BO266" s="2"/>
      <c r="BP266" s="2"/>
    </row>
    <row r="267" spans="33:68" x14ac:dyDescent="0.2">
      <c r="AG267" s="2"/>
      <c r="AH267" s="2"/>
      <c r="AI267" s="2"/>
      <c r="AJ267" s="2"/>
      <c r="AK267" s="2"/>
      <c r="AL267" s="2"/>
      <c r="AM267" s="2"/>
      <c r="AN267" s="2"/>
      <c r="AO267" s="2"/>
      <c r="AP267" s="2"/>
      <c r="AQ267" s="2"/>
      <c r="AR267" s="2"/>
      <c r="AS267" s="2"/>
      <c r="AT267" s="2"/>
      <c r="AU267" s="2"/>
      <c r="AV267" s="2"/>
      <c r="AW267" s="2"/>
      <c r="AX267" s="2"/>
      <c r="AY267" s="2"/>
      <c r="AZ267" s="2"/>
      <c r="BA267" s="2"/>
      <c r="BB267" s="2"/>
      <c r="BC267" s="2"/>
      <c r="BD267" s="2"/>
      <c r="BE267" s="2"/>
      <c r="BF267" s="2"/>
      <c r="BG267" s="2"/>
      <c r="BH267" s="2"/>
      <c r="BI267" s="2"/>
      <c r="BJ267" s="2"/>
      <c r="BK267" s="2"/>
      <c r="BL267" s="2"/>
      <c r="BM267" s="2"/>
      <c r="BN267" s="2"/>
      <c r="BO267" s="2"/>
      <c r="BP267" s="2"/>
    </row>
    <row r="268" spans="33:68" x14ac:dyDescent="0.2">
      <c r="AG268" s="2"/>
      <c r="AH268" s="2"/>
      <c r="AI268" s="2"/>
      <c r="AJ268" s="2"/>
      <c r="AK268" s="2"/>
      <c r="AL268" s="2"/>
      <c r="AM268" s="2"/>
      <c r="AN268" s="2"/>
      <c r="AO268" s="2"/>
      <c r="AP268" s="2"/>
      <c r="AQ268" s="2"/>
      <c r="AR268" s="2"/>
      <c r="AS268" s="2"/>
      <c r="AT268" s="2"/>
      <c r="AU268" s="2"/>
      <c r="AV268" s="2"/>
      <c r="AW268" s="2"/>
      <c r="AX268" s="2"/>
      <c r="AY268" s="2"/>
      <c r="AZ268" s="2"/>
      <c r="BA268" s="2"/>
      <c r="BB268" s="2"/>
      <c r="BC268" s="2"/>
      <c r="BD268" s="2"/>
      <c r="BE268" s="2"/>
      <c r="BF268" s="2"/>
      <c r="BG268" s="2"/>
      <c r="BH268" s="2"/>
      <c r="BI268" s="2"/>
      <c r="BJ268" s="2"/>
      <c r="BK268" s="2"/>
      <c r="BL268" s="2"/>
      <c r="BM268" s="2"/>
      <c r="BN268" s="2"/>
      <c r="BO268" s="2"/>
      <c r="BP268" s="2"/>
    </row>
    <row r="269" spans="33:68" x14ac:dyDescent="0.2">
      <c r="AG269" s="2"/>
      <c r="AH269" s="2"/>
      <c r="AI269" s="2"/>
      <c r="AJ269" s="2"/>
      <c r="AK269" s="2"/>
      <c r="AL269" s="2"/>
      <c r="AM269" s="2"/>
      <c r="AN269" s="2"/>
      <c r="AO269" s="2"/>
      <c r="AP269" s="2"/>
      <c r="AQ269" s="2"/>
      <c r="AR269" s="2"/>
      <c r="AS269" s="2"/>
      <c r="AT269" s="2"/>
      <c r="AU269" s="2"/>
      <c r="AV269" s="2"/>
      <c r="AW269" s="2"/>
      <c r="AX269" s="2"/>
      <c r="AY269" s="2"/>
      <c r="AZ269" s="2"/>
      <c r="BA269" s="2"/>
      <c r="BB269" s="2"/>
      <c r="BC269" s="2"/>
      <c r="BD269" s="2"/>
      <c r="BE269" s="2"/>
      <c r="BF269" s="2"/>
      <c r="BG269" s="2"/>
      <c r="BH269" s="2"/>
      <c r="BI269" s="2"/>
      <c r="BJ269" s="2"/>
      <c r="BK269" s="2"/>
      <c r="BL269" s="2"/>
      <c r="BM269" s="2"/>
      <c r="BN269" s="2"/>
      <c r="BO269" s="2"/>
      <c r="BP269" s="2"/>
    </row>
    <row r="270" spans="33:68" x14ac:dyDescent="0.2">
      <c r="AG270" s="2"/>
      <c r="AH270" s="2"/>
      <c r="AI270" s="2"/>
      <c r="AJ270" s="2"/>
      <c r="AK270" s="2"/>
      <c r="AL270" s="2"/>
      <c r="AM270" s="2"/>
      <c r="AN270" s="2"/>
      <c r="AO270" s="2"/>
      <c r="AP270" s="2"/>
      <c r="AQ270" s="2"/>
      <c r="AR270" s="2"/>
      <c r="AS270" s="2"/>
      <c r="AT270" s="2"/>
      <c r="AU270" s="2"/>
      <c r="AV270" s="2"/>
      <c r="AW270" s="2"/>
      <c r="AX270" s="2"/>
      <c r="AY270" s="2"/>
      <c r="AZ270" s="2"/>
      <c r="BA270" s="2"/>
      <c r="BB270" s="2"/>
      <c r="BC270" s="2"/>
      <c r="BD270" s="2"/>
      <c r="BE270" s="2"/>
      <c r="BF270" s="2"/>
      <c r="BG270" s="2"/>
      <c r="BH270" s="2"/>
      <c r="BI270" s="2"/>
      <c r="BJ270" s="2"/>
      <c r="BK270" s="2"/>
      <c r="BL270" s="2"/>
      <c r="BM270" s="2"/>
      <c r="BN270" s="2"/>
      <c r="BO270" s="2"/>
      <c r="BP270" s="2"/>
    </row>
    <row r="271" spans="33:68" x14ac:dyDescent="0.2">
      <c r="AG271" s="2"/>
      <c r="AH271" s="2"/>
      <c r="AI271" s="2"/>
      <c r="AJ271" s="2"/>
      <c r="AK271" s="2"/>
      <c r="AL271" s="2"/>
      <c r="AM271" s="2"/>
      <c r="AN271" s="2"/>
      <c r="AO271" s="2"/>
      <c r="AP271" s="2"/>
      <c r="AQ271" s="2"/>
      <c r="AR271" s="2"/>
      <c r="AS271" s="2"/>
      <c r="AT271" s="2"/>
      <c r="AU271" s="2"/>
      <c r="AV271" s="2"/>
      <c r="AW271" s="2"/>
      <c r="AX271" s="2"/>
      <c r="AY271" s="2"/>
      <c r="AZ271" s="2"/>
      <c r="BA271" s="2"/>
      <c r="BB271" s="2"/>
      <c r="BC271" s="2"/>
      <c r="BD271" s="2"/>
      <c r="BE271" s="2"/>
      <c r="BF271" s="2"/>
      <c r="BG271" s="2"/>
      <c r="BH271" s="2"/>
      <c r="BI271" s="2"/>
      <c r="BJ271" s="2"/>
      <c r="BK271" s="2"/>
      <c r="BL271" s="2"/>
      <c r="BM271" s="2"/>
      <c r="BN271" s="2"/>
      <c r="BO271" s="2"/>
      <c r="BP271" s="2"/>
    </row>
    <row r="272" spans="33:68" x14ac:dyDescent="0.2">
      <c r="AG272" s="2"/>
      <c r="AH272" s="2"/>
      <c r="AI272" s="2"/>
      <c r="AJ272" s="2"/>
      <c r="AK272" s="2"/>
      <c r="AL272" s="2"/>
      <c r="AM272" s="2"/>
      <c r="AN272" s="2"/>
      <c r="AO272" s="2"/>
      <c r="AP272" s="2"/>
      <c r="AQ272" s="2"/>
      <c r="AR272" s="2"/>
      <c r="AS272" s="2"/>
      <c r="AT272" s="2"/>
      <c r="AU272" s="2"/>
      <c r="AV272" s="2"/>
      <c r="AW272" s="2"/>
      <c r="AX272" s="2"/>
      <c r="AY272" s="2"/>
      <c r="AZ272" s="2"/>
      <c r="BA272" s="2"/>
      <c r="BB272" s="2"/>
      <c r="BC272" s="2"/>
      <c r="BD272" s="2"/>
      <c r="BE272" s="2"/>
      <c r="BF272" s="2"/>
      <c r="BG272" s="2"/>
      <c r="BH272" s="2"/>
      <c r="BI272" s="2"/>
      <c r="BJ272" s="2"/>
      <c r="BK272" s="2"/>
      <c r="BL272" s="2"/>
      <c r="BM272" s="2"/>
      <c r="BN272" s="2"/>
      <c r="BO272" s="2"/>
      <c r="BP272" s="2"/>
    </row>
    <row r="273" spans="33:68" x14ac:dyDescent="0.2">
      <c r="AG273" s="2"/>
      <c r="AH273" s="2"/>
      <c r="AI273" s="2"/>
      <c r="AJ273" s="2"/>
      <c r="AK273" s="2"/>
      <c r="AL273" s="2"/>
      <c r="AM273" s="2"/>
      <c r="AN273" s="2"/>
      <c r="AO273" s="2"/>
      <c r="AP273" s="2"/>
      <c r="AQ273" s="2"/>
      <c r="AR273" s="2"/>
      <c r="AS273" s="2"/>
      <c r="AT273" s="2"/>
      <c r="AU273" s="2"/>
      <c r="AV273" s="2"/>
      <c r="AW273" s="2"/>
      <c r="AX273" s="2"/>
      <c r="AY273" s="2"/>
      <c r="AZ273" s="2"/>
      <c r="BA273" s="2"/>
      <c r="BB273" s="2"/>
      <c r="BC273" s="2"/>
      <c r="BD273" s="2"/>
      <c r="BE273" s="2"/>
      <c r="BF273" s="2"/>
      <c r="BG273" s="2"/>
      <c r="BH273" s="2"/>
      <c r="BI273" s="2"/>
      <c r="BJ273" s="2"/>
      <c r="BK273" s="2"/>
      <c r="BL273" s="2"/>
      <c r="BM273" s="2"/>
      <c r="BN273" s="2"/>
      <c r="BO273" s="2"/>
      <c r="BP273" s="2"/>
    </row>
    <row r="274" spans="33:68" x14ac:dyDescent="0.2">
      <c r="AG274" s="2"/>
      <c r="AH274" s="2"/>
      <c r="AI274" s="2"/>
      <c r="AJ274" s="2"/>
      <c r="AK274" s="2"/>
      <c r="AL274" s="2"/>
      <c r="AM274" s="2"/>
      <c r="AN274" s="2"/>
      <c r="AO274" s="2"/>
      <c r="AP274" s="2"/>
      <c r="AQ274" s="2"/>
      <c r="AR274" s="2"/>
      <c r="AS274" s="2"/>
      <c r="AT274" s="2"/>
      <c r="AU274" s="2"/>
      <c r="AV274" s="2"/>
      <c r="AW274" s="2"/>
      <c r="AX274" s="2"/>
      <c r="AY274" s="2"/>
      <c r="AZ274" s="2"/>
      <c r="BA274" s="2"/>
      <c r="BB274" s="2"/>
      <c r="BC274" s="2"/>
      <c r="BD274" s="2"/>
      <c r="BE274" s="2"/>
      <c r="BF274" s="2"/>
      <c r="BG274" s="2"/>
      <c r="BH274" s="2"/>
      <c r="BI274" s="2"/>
      <c r="BJ274" s="2"/>
      <c r="BK274" s="2"/>
      <c r="BL274" s="2"/>
      <c r="BM274" s="2"/>
      <c r="BN274" s="2"/>
      <c r="BO274" s="2"/>
      <c r="BP274" s="2"/>
    </row>
    <row r="275" spans="33:68" x14ac:dyDescent="0.2">
      <c r="AG275" s="2"/>
      <c r="AH275" s="2"/>
      <c r="AI275" s="2"/>
      <c r="AJ275" s="2"/>
      <c r="AK275" s="2"/>
      <c r="AL275" s="2"/>
      <c r="AM275" s="2"/>
      <c r="AN275" s="2"/>
      <c r="AO275" s="2"/>
      <c r="AP275" s="2"/>
      <c r="AQ275" s="2"/>
      <c r="AR275" s="2"/>
      <c r="AS275" s="2"/>
      <c r="AT275" s="2"/>
      <c r="AU275" s="2"/>
      <c r="AV275" s="2"/>
      <c r="AW275" s="2"/>
      <c r="AX275" s="2"/>
      <c r="AY275" s="2"/>
      <c r="AZ275" s="2"/>
      <c r="BA275" s="2"/>
      <c r="BB275" s="2"/>
      <c r="BC275" s="2"/>
      <c r="BD275" s="2"/>
      <c r="BE275" s="2"/>
      <c r="BF275" s="2"/>
      <c r="BG275" s="2"/>
      <c r="BH275" s="2"/>
      <c r="BI275" s="2"/>
      <c r="BJ275" s="2"/>
      <c r="BK275" s="2"/>
      <c r="BL275" s="2"/>
      <c r="BM275" s="2"/>
      <c r="BN275" s="2"/>
      <c r="BO275" s="2"/>
      <c r="BP275" s="2"/>
    </row>
    <row r="276" spans="33:68" x14ac:dyDescent="0.2">
      <c r="AG276" s="2"/>
      <c r="AH276" s="2"/>
      <c r="AI276" s="2"/>
      <c r="AJ276" s="2"/>
      <c r="AK276" s="2"/>
      <c r="AL276" s="2"/>
      <c r="AM276" s="2"/>
      <c r="AN276" s="2"/>
      <c r="AO276" s="2"/>
      <c r="AP276" s="2"/>
      <c r="AQ276" s="2"/>
      <c r="AR276" s="2"/>
      <c r="AS276" s="2"/>
      <c r="AT276" s="2"/>
      <c r="AU276" s="2"/>
      <c r="AV276" s="2"/>
      <c r="AW276" s="2"/>
      <c r="AX276" s="2"/>
      <c r="AY276" s="2"/>
      <c r="AZ276" s="2"/>
      <c r="BA276" s="2"/>
      <c r="BB276" s="2"/>
      <c r="BC276" s="2"/>
      <c r="BD276" s="2"/>
      <c r="BE276" s="2"/>
      <c r="BF276" s="2"/>
      <c r="BG276" s="2"/>
      <c r="BH276" s="2"/>
      <c r="BI276" s="2"/>
      <c r="BJ276" s="2"/>
      <c r="BK276" s="2"/>
      <c r="BL276" s="2"/>
      <c r="BM276" s="2"/>
      <c r="BN276" s="2"/>
      <c r="BO276" s="2"/>
      <c r="BP276" s="2"/>
    </row>
    <row r="277" spans="33:68" x14ac:dyDescent="0.2">
      <c r="AG277" s="2"/>
      <c r="AH277" s="2"/>
      <c r="AI277" s="2"/>
      <c r="AJ277" s="2"/>
      <c r="AK277" s="2"/>
      <c r="AL277" s="2"/>
      <c r="AM277" s="2"/>
      <c r="AN277" s="2"/>
      <c r="AO277" s="2"/>
      <c r="AP277" s="2"/>
      <c r="AQ277" s="2"/>
      <c r="AR277" s="2"/>
      <c r="AS277" s="2"/>
      <c r="AT277" s="2"/>
      <c r="AU277" s="2"/>
      <c r="AV277" s="2"/>
      <c r="AW277" s="2"/>
      <c r="AX277" s="2"/>
      <c r="AY277" s="2"/>
      <c r="AZ277" s="2"/>
      <c r="BA277" s="2"/>
      <c r="BB277" s="2"/>
      <c r="BC277" s="2"/>
      <c r="BD277" s="2"/>
      <c r="BE277" s="2"/>
      <c r="BF277" s="2"/>
      <c r="BG277" s="2"/>
      <c r="BH277" s="2"/>
      <c r="BI277" s="2"/>
      <c r="BJ277" s="2"/>
      <c r="BK277" s="2"/>
      <c r="BL277" s="2"/>
      <c r="BM277" s="2"/>
      <c r="BN277" s="2"/>
      <c r="BO277" s="2"/>
      <c r="BP277" s="2"/>
    </row>
    <row r="278" spans="33:68" x14ac:dyDescent="0.2">
      <c r="AG278" s="2"/>
      <c r="AH278" s="2"/>
      <c r="AI278" s="2"/>
      <c r="AJ278" s="2"/>
      <c r="AK278" s="2"/>
      <c r="AL278" s="2"/>
      <c r="AM278" s="2"/>
      <c r="AN278" s="2"/>
      <c r="AO278" s="2"/>
      <c r="AP278" s="2"/>
      <c r="AQ278" s="2"/>
      <c r="AR278" s="2"/>
      <c r="AS278" s="2"/>
      <c r="AT278" s="2"/>
      <c r="AU278" s="2"/>
      <c r="AV278" s="2"/>
      <c r="AW278" s="2"/>
      <c r="AX278" s="2"/>
      <c r="AY278" s="2"/>
      <c r="AZ278" s="2"/>
      <c r="BA278" s="2"/>
      <c r="BB278" s="2"/>
      <c r="BC278" s="2"/>
      <c r="BD278" s="2"/>
      <c r="BE278" s="2"/>
      <c r="BF278" s="2"/>
      <c r="BG278" s="2"/>
      <c r="BH278" s="2"/>
      <c r="BI278" s="2"/>
      <c r="BJ278" s="2"/>
      <c r="BK278" s="2"/>
      <c r="BL278" s="2"/>
      <c r="BM278" s="2"/>
      <c r="BN278" s="2"/>
      <c r="BO278" s="2"/>
      <c r="BP278" s="2"/>
    </row>
    <row r="279" spans="33:68" x14ac:dyDescent="0.2">
      <c r="AG279" s="2"/>
      <c r="AH279" s="2"/>
      <c r="AI279" s="2"/>
      <c r="AJ279" s="2"/>
      <c r="AK279" s="2"/>
      <c r="AL279" s="2"/>
      <c r="AM279" s="2"/>
      <c r="AN279" s="2"/>
      <c r="AO279" s="2"/>
      <c r="AP279" s="2"/>
      <c r="AQ279" s="2"/>
      <c r="AR279" s="2"/>
      <c r="AS279" s="2"/>
      <c r="AT279" s="2"/>
      <c r="AU279" s="2"/>
      <c r="AV279" s="2"/>
      <c r="AW279" s="2"/>
      <c r="AX279" s="2"/>
      <c r="AY279" s="2"/>
      <c r="AZ279" s="2"/>
      <c r="BA279" s="2"/>
      <c r="BB279" s="2"/>
      <c r="BC279" s="2"/>
      <c r="BD279" s="2"/>
      <c r="BE279" s="2"/>
      <c r="BF279" s="2"/>
      <c r="BG279" s="2"/>
      <c r="BH279" s="2"/>
      <c r="BI279" s="2"/>
      <c r="BJ279" s="2"/>
      <c r="BK279" s="2"/>
      <c r="BL279" s="2"/>
      <c r="BM279" s="2"/>
      <c r="BN279" s="2"/>
      <c r="BO279" s="2"/>
      <c r="BP279" s="2"/>
    </row>
    <row r="280" spans="33:68" x14ac:dyDescent="0.2">
      <c r="AG280" s="2"/>
      <c r="AH280" s="2"/>
      <c r="AI280" s="2"/>
      <c r="AJ280" s="2"/>
      <c r="AK280" s="2"/>
      <c r="AL280" s="2"/>
      <c r="AM280" s="2"/>
      <c r="AN280" s="2"/>
      <c r="AO280" s="2"/>
      <c r="AP280" s="2"/>
      <c r="AQ280" s="2"/>
      <c r="AR280" s="2"/>
      <c r="AS280" s="2"/>
      <c r="AT280" s="2"/>
      <c r="AU280" s="2"/>
      <c r="AV280" s="2"/>
      <c r="AW280" s="2"/>
      <c r="AX280" s="2"/>
      <c r="AY280" s="2"/>
      <c r="AZ280" s="2"/>
      <c r="BA280" s="2"/>
      <c r="BB280" s="2"/>
      <c r="BC280" s="2"/>
      <c r="BD280" s="2"/>
      <c r="BE280" s="2"/>
      <c r="BF280" s="2"/>
      <c r="BG280" s="2"/>
      <c r="BH280" s="2"/>
      <c r="BI280" s="2"/>
      <c r="BJ280" s="2"/>
      <c r="BK280" s="2"/>
      <c r="BL280" s="2"/>
      <c r="BM280" s="2"/>
      <c r="BN280" s="2"/>
      <c r="BO280" s="2"/>
      <c r="BP280" s="2"/>
    </row>
    <row r="281" spans="33:68" x14ac:dyDescent="0.2">
      <c r="AG281" s="2"/>
      <c r="AH281" s="2"/>
      <c r="AI281" s="2"/>
      <c r="AJ281" s="2"/>
      <c r="AK281" s="2"/>
      <c r="AL281" s="2"/>
      <c r="AM281" s="2"/>
      <c r="AN281" s="2"/>
      <c r="AO281" s="2"/>
      <c r="AP281" s="2"/>
      <c r="AQ281" s="2"/>
      <c r="AR281" s="2"/>
      <c r="AS281" s="2"/>
      <c r="AT281" s="2"/>
      <c r="AU281" s="2"/>
      <c r="AV281" s="2"/>
      <c r="AW281" s="2"/>
      <c r="AX281" s="2"/>
      <c r="AY281" s="2"/>
      <c r="AZ281" s="2"/>
      <c r="BA281" s="2"/>
      <c r="BB281" s="2"/>
      <c r="BC281" s="2"/>
      <c r="BD281" s="2"/>
      <c r="BE281" s="2"/>
      <c r="BF281" s="2"/>
      <c r="BG281" s="2"/>
      <c r="BH281" s="2"/>
      <c r="BI281" s="2"/>
      <c r="BJ281" s="2"/>
      <c r="BK281" s="2"/>
      <c r="BL281" s="2"/>
      <c r="BM281" s="2"/>
      <c r="BN281" s="2"/>
      <c r="BO281" s="2"/>
      <c r="BP281" s="2"/>
    </row>
    <row r="282" spans="33:68" x14ac:dyDescent="0.2">
      <c r="AG282" s="2"/>
      <c r="AH282" s="2"/>
      <c r="AI282" s="2"/>
      <c r="AJ282" s="2"/>
      <c r="AK282" s="2"/>
      <c r="AL282" s="2"/>
      <c r="AM282" s="2"/>
      <c r="AN282" s="2"/>
      <c r="AO282" s="2"/>
      <c r="AP282" s="2"/>
      <c r="AQ282" s="2"/>
      <c r="AR282" s="2"/>
      <c r="AS282" s="2"/>
      <c r="AT282" s="2"/>
      <c r="AU282" s="2"/>
      <c r="AV282" s="2"/>
      <c r="AW282" s="2"/>
      <c r="AX282" s="2"/>
      <c r="AY282" s="2"/>
      <c r="AZ282" s="2"/>
      <c r="BA282" s="2"/>
      <c r="BB282" s="2"/>
      <c r="BC282" s="2"/>
      <c r="BD282" s="2"/>
      <c r="BE282" s="2"/>
      <c r="BF282" s="2"/>
      <c r="BG282" s="2"/>
      <c r="BH282" s="2"/>
      <c r="BI282" s="2"/>
      <c r="BJ282" s="2"/>
      <c r="BK282" s="2"/>
      <c r="BL282" s="2"/>
      <c r="BM282" s="2"/>
      <c r="BN282" s="2"/>
      <c r="BO282" s="2"/>
      <c r="BP282" s="2"/>
    </row>
    <row r="283" spans="33:68" x14ac:dyDescent="0.2">
      <c r="AG283" s="2"/>
      <c r="AH283" s="2"/>
      <c r="AI283" s="2"/>
      <c r="AJ283" s="2"/>
      <c r="AK283" s="2"/>
      <c r="AL283" s="2"/>
      <c r="AM283" s="2"/>
      <c r="AN283" s="2"/>
      <c r="AO283" s="2"/>
      <c r="AP283" s="2"/>
      <c r="AQ283" s="2"/>
      <c r="AR283" s="2"/>
      <c r="AS283" s="2"/>
      <c r="AT283" s="2"/>
      <c r="AU283" s="2"/>
      <c r="AV283" s="2"/>
      <c r="AW283" s="2"/>
      <c r="AX283" s="2"/>
      <c r="AY283" s="2"/>
      <c r="AZ283" s="2"/>
      <c r="BA283" s="2"/>
      <c r="BB283" s="2"/>
      <c r="BC283" s="2"/>
      <c r="BD283" s="2"/>
      <c r="BE283" s="2"/>
      <c r="BF283" s="2"/>
      <c r="BG283" s="2"/>
      <c r="BH283" s="2"/>
      <c r="BI283" s="2"/>
      <c r="BJ283" s="2"/>
      <c r="BK283" s="2"/>
      <c r="BL283" s="2"/>
      <c r="BM283" s="2"/>
      <c r="BN283" s="2"/>
      <c r="BO283" s="2"/>
      <c r="BP283" s="2"/>
    </row>
    <row r="284" spans="33:68" x14ac:dyDescent="0.2">
      <c r="AG284" s="2"/>
      <c r="AH284" s="2"/>
      <c r="AI284" s="2"/>
      <c r="AJ284" s="2"/>
      <c r="AK284" s="2"/>
      <c r="AL284" s="2"/>
      <c r="AM284" s="2"/>
      <c r="AN284" s="2"/>
      <c r="AO284" s="2"/>
      <c r="AP284" s="2"/>
      <c r="AQ284" s="2"/>
      <c r="AR284" s="2"/>
      <c r="AS284" s="2"/>
      <c r="AT284" s="2"/>
      <c r="AU284" s="2"/>
      <c r="AV284" s="2"/>
      <c r="AW284" s="2"/>
      <c r="AX284" s="2"/>
      <c r="AY284" s="2"/>
      <c r="AZ284" s="2"/>
      <c r="BA284" s="2"/>
      <c r="BB284" s="2"/>
      <c r="BC284" s="2"/>
      <c r="BD284" s="2"/>
      <c r="BE284" s="2"/>
      <c r="BF284" s="2"/>
      <c r="BG284" s="2"/>
      <c r="BH284" s="2"/>
      <c r="BI284" s="2"/>
      <c r="BJ284" s="2"/>
      <c r="BK284" s="2"/>
      <c r="BL284" s="2"/>
      <c r="BM284" s="2"/>
      <c r="BN284" s="2"/>
      <c r="BO284" s="2"/>
      <c r="BP284" s="2"/>
    </row>
    <row r="285" spans="33:68" x14ac:dyDescent="0.2">
      <c r="AG285" s="2"/>
      <c r="AH285" s="2"/>
      <c r="AI285" s="2"/>
      <c r="AJ285" s="2"/>
      <c r="AK285" s="2"/>
      <c r="AL285" s="2"/>
      <c r="AM285" s="2"/>
      <c r="AN285" s="2"/>
      <c r="AO285" s="2"/>
      <c r="AP285" s="2"/>
      <c r="AQ285" s="2"/>
      <c r="AR285" s="2"/>
      <c r="AS285" s="2"/>
      <c r="AT285" s="2"/>
      <c r="AU285" s="2"/>
      <c r="AV285" s="2"/>
      <c r="AW285" s="2"/>
      <c r="AX285" s="2"/>
      <c r="AY285" s="2"/>
      <c r="AZ285" s="2"/>
      <c r="BA285" s="2"/>
      <c r="BB285" s="2"/>
      <c r="BC285" s="2"/>
      <c r="BD285" s="2"/>
      <c r="BE285" s="2"/>
      <c r="BF285" s="2"/>
      <c r="BG285" s="2"/>
      <c r="BH285" s="2"/>
      <c r="BI285" s="2"/>
      <c r="BJ285" s="2"/>
      <c r="BK285" s="2"/>
      <c r="BL285" s="2"/>
      <c r="BM285" s="2"/>
      <c r="BN285" s="2"/>
      <c r="BO285" s="2"/>
      <c r="BP285" s="2"/>
    </row>
    <row r="286" spans="33:68" x14ac:dyDescent="0.2">
      <c r="AG286" s="2"/>
      <c r="AH286" s="2"/>
      <c r="AI286" s="2"/>
      <c r="AJ286" s="2"/>
      <c r="AK286" s="2"/>
      <c r="AL286" s="2"/>
      <c r="AM286" s="2"/>
      <c r="AN286" s="2"/>
      <c r="AO286" s="2"/>
      <c r="AP286" s="2"/>
      <c r="AQ286" s="2"/>
      <c r="AR286" s="2"/>
      <c r="AS286" s="2"/>
      <c r="AT286" s="2"/>
      <c r="AU286" s="2"/>
      <c r="AV286" s="2"/>
      <c r="AW286" s="2"/>
      <c r="AX286" s="2"/>
      <c r="AY286" s="2"/>
      <c r="AZ286" s="2"/>
      <c r="BA286" s="2"/>
      <c r="BB286" s="2"/>
      <c r="BC286" s="2"/>
      <c r="BD286" s="2"/>
      <c r="BE286" s="2"/>
      <c r="BF286" s="2"/>
      <c r="BG286" s="2"/>
      <c r="BH286" s="2"/>
      <c r="BI286" s="2"/>
      <c r="BJ286" s="2"/>
      <c r="BK286" s="2"/>
      <c r="BL286" s="2"/>
      <c r="BM286" s="2"/>
      <c r="BN286" s="2"/>
      <c r="BO286" s="2"/>
      <c r="BP286" s="2"/>
    </row>
    <row r="287" spans="33:68" x14ac:dyDescent="0.2">
      <c r="AG287" s="2"/>
      <c r="AH287" s="2"/>
      <c r="AI287" s="2"/>
      <c r="AJ287" s="2"/>
      <c r="AK287" s="2"/>
      <c r="AL287" s="2"/>
      <c r="AM287" s="2"/>
      <c r="AN287" s="2"/>
      <c r="AO287" s="2"/>
      <c r="AP287" s="2"/>
      <c r="AQ287" s="2"/>
      <c r="AR287" s="2"/>
      <c r="AS287" s="2"/>
      <c r="AT287" s="2"/>
      <c r="AU287" s="2"/>
      <c r="AV287" s="2"/>
      <c r="AW287" s="2"/>
      <c r="AX287" s="2"/>
      <c r="AY287" s="2"/>
      <c r="AZ287" s="2"/>
      <c r="BA287" s="2"/>
      <c r="BB287" s="2"/>
      <c r="BC287" s="2"/>
      <c r="BD287" s="2"/>
      <c r="BE287" s="2"/>
      <c r="BF287" s="2"/>
      <c r="BG287" s="2"/>
      <c r="BH287" s="2"/>
      <c r="BI287" s="2"/>
      <c r="BJ287" s="2"/>
      <c r="BK287" s="2"/>
      <c r="BL287" s="2"/>
      <c r="BM287" s="2"/>
      <c r="BN287" s="2"/>
      <c r="BO287" s="2"/>
      <c r="BP287" s="2"/>
    </row>
    <row r="288" spans="33:68" x14ac:dyDescent="0.2">
      <c r="AG288" s="2"/>
      <c r="AH288" s="2"/>
      <c r="AI288" s="2"/>
      <c r="AJ288" s="2"/>
      <c r="AK288" s="2"/>
      <c r="AL288" s="2"/>
      <c r="AM288" s="2"/>
      <c r="AN288" s="2"/>
      <c r="AO288" s="2"/>
      <c r="AP288" s="2"/>
      <c r="AQ288" s="2"/>
      <c r="AR288" s="2"/>
      <c r="AS288" s="2"/>
      <c r="AT288" s="2"/>
      <c r="AU288" s="2"/>
      <c r="AV288" s="2"/>
      <c r="AW288" s="2"/>
      <c r="AX288" s="2"/>
      <c r="AY288" s="2"/>
      <c r="AZ288" s="2"/>
      <c r="BA288" s="2"/>
      <c r="BB288" s="2"/>
      <c r="BC288" s="2"/>
      <c r="BD288" s="2"/>
      <c r="BE288" s="2"/>
      <c r="BF288" s="2"/>
      <c r="BG288" s="2"/>
      <c r="BH288" s="2"/>
      <c r="BI288" s="2"/>
      <c r="BJ288" s="2"/>
      <c r="BK288" s="2"/>
      <c r="BL288" s="2"/>
      <c r="BM288" s="2"/>
      <c r="BN288" s="2"/>
      <c r="BO288" s="2"/>
      <c r="BP288" s="2"/>
    </row>
    <row r="289" spans="33:68" x14ac:dyDescent="0.2">
      <c r="AG289" s="2"/>
      <c r="AH289" s="2"/>
      <c r="AI289" s="2"/>
      <c r="AJ289" s="2"/>
      <c r="AK289" s="2"/>
      <c r="AL289" s="2"/>
      <c r="AM289" s="2"/>
      <c r="AN289" s="2"/>
      <c r="AO289" s="2"/>
      <c r="AP289" s="2"/>
      <c r="AQ289" s="2"/>
      <c r="AR289" s="2"/>
      <c r="AS289" s="2"/>
      <c r="AT289" s="2"/>
      <c r="AU289" s="2"/>
      <c r="AV289" s="2"/>
      <c r="AW289" s="2"/>
      <c r="AX289" s="2"/>
      <c r="AY289" s="2"/>
      <c r="AZ289" s="2"/>
      <c r="BA289" s="2"/>
      <c r="BB289" s="2"/>
      <c r="BC289" s="2"/>
      <c r="BD289" s="2"/>
      <c r="BE289" s="2"/>
      <c r="BF289" s="2"/>
      <c r="BG289" s="2"/>
      <c r="BH289" s="2"/>
      <c r="BI289" s="2"/>
      <c r="BJ289" s="2"/>
      <c r="BK289" s="2"/>
      <c r="BL289" s="2"/>
      <c r="BM289" s="2"/>
      <c r="BN289" s="2"/>
      <c r="BO289" s="2"/>
      <c r="BP289" s="2"/>
    </row>
    <row r="290" spans="33:68" x14ac:dyDescent="0.2">
      <c r="AG290" s="2"/>
      <c r="AH290" s="2"/>
      <c r="AI290" s="2"/>
      <c r="AJ290" s="2"/>
      <c r="AK290" s="2"/>
      <c r="AL290" s="2"/>
      <c r="AM290" s="2"/>
      <c r="AN290" s="2"/>
      <c r="AO290" s="2"/>
      <c r="AP290" s="2"/>
      <c r="AQ290" s="2"/>
      <c r="AR290" s="2"/>
      <c r="AS290" s="2"/>
      <c r="AT290" s="2"/>
      <c r="AU290" s="2"/>
      <c r="AV290" s="2"/>
      <c r="AW290" s="2"/>
      <c r="AX290" s="2"/>
      <c r="AY290" s="2"/>
      <c r="AZ290" s="2"/>
      <c r="BA290" s="2"/>
      <c r="BB290" s="2"/>
      <c r="BC290" s="2"/>
      <c r="BD290" s="2"/>
      <c r="BE290" s="2"/>
      <c r="BF290" s="2"/>
      <c r="BG290" s="2"/>
      <c r="BH290" s="2"/>
      <c r="BI290" s="2"/>
      <c r="BJ290" s="2"/>
      <c r="BK290" s="2"/>
      <c r="BL290" s="2"/>
      <c r="BM290" s="2"/>
      <c r="BN290" s="2"/>
      <c r="BO290" s="2"/>
      <c r="BP290" s="2"/>
    </row>
    <row r="291" spans="33:68" x14ac:dyDescent="0.2">
      <c r="AG291" s="2"/>
      <c r="AH291" s="2"/>
      <c r="AI291" s="2"/>
      <c r="AJ291" s="2"/>
      <c r="AK291" s="2"/>
      <c r="AL291" s="2"/>
      <c r="AM291" s="2"/>
      <c r="AN291" s="2"/>
      <c r="AO291" s="2"/>
      <c r="AP291" s="2"/>
      <c r="AQ291" s="2"/>
      <c r="AR291" s="2"/>
      <c r="AS291" s="2"/>
      <c r="AT291" s="2"/>
      <c r="AU291" s="2"/>
      <c r="AV291" s="2"/>
      <c r="AW291" s="2"/>
      <c r="AX291" s="2"/>
      <c r="AY291" s="2"/>
      <c r="AZ291" s="2"/>
      <c r="BA291" s="2"/>
      <c r="BB291" s="2"/>
      <c r="BC291" s="2"/>
      <c r="BD291" s="2"/>
      <c r="BE291" s="2"/>
      <c r="BF291" s="2"/>
      <c r="BG291" s="2"/>
      <c r="BH291" s="2"/>
      <c r="BI291" s="2"/>
      <c r="BJ291" s="2"/>
      <c r="BK291" s="2"/>
      <c r="BL291" s="2"/>
      <c r="BM291" s="2"/>
      <c r="BN291" s="2"/>
      <c r="BO291" s="2"/>
      <c r="BP291" s="2"/>
    </row>
    <row r="292" spans="33:68" x14ac:dyDescent="0.2">
      <c r="AG292" s="2"/>
      <c r="AH292" s="2"/>
      <c r="AI292" s="2"/>
      <c r="AJ292" s="2"/>
      <c r="AK292" s="2"/>
      <c r="AL292" s="2"/>
      <c r="AM292" s="2"/>
      <c r="AN292" s="2"/>
      <c r="AO292" s="2"/>
      <c r="AP292" s="2"/>
      <c r="AQ292" s="2"/>
      <c r="AR292" s="2"/>
      <c r="AS292" s="2"/>
      <c r="AT292" s="2"/>
      <c r="AU292" s="2"/>
      <c r="AV292" s="2"/>
      <c r="AW292" s="2"/>
      <c r="AX292" s="2"/>
      <c r="AY292" s="2"/>
      <c r="AZ292" s="2"/>
      <c r="BA292" s="2"/>
      <c r="BB292" s="2"/>
      <c r="BC292" s="2"/>
      <c r="BD292" s="2"/>
      <c r="BE292" s="2"/>
      <c r="BF292" s="2"/>
      <c r="BG292" s="2"/>
      <c r="BH292" s="2"/>
      <c r="BI292" s="2"/>
      <c r="BJ292" s="2"/>
      <c r="BK292" s="2"/>
      <c r="BL292" s="2"/>
      <c r="BM292" s="2"/>
      <c r="BN292" s="2"/>
      <c r="BO292" s="2"/>
      <c r="BP292" s="2"/>
    </row>
    <row r="293" spans="33:68" x14ac:dyDescent="0.2">
      <c r="AG293" s="2"/>
      <c r="AH293" s="2"/>
      <c r="AI293" s="2"/>
      <c r="AJ293" s="2"/>
      <c r="AK293" s="2"/>
      <c r="AL293" s="2"/>
      <c r="AM293" s="2"/>
      <c r="AN293" s="2"/>
      <c r="AO293" s="2"/>
      <c r="AP293" s="2"/>
      <c r="AQ293" s="2"/>
      <c r="AR293" s="2"/>
      <c r="AS293" s="2"/>
      <c r="AT293" s="2"/>
      <c r="AU293" s="2"/>
      <c r="AV293" s="2"/>
      <c r="AW293" s="2"/>
      <c r="AX293" s="2"/>
      <c r="AY293" s="2"/>
      <c r="AZ293" s="2"/>
      <c r="BA293" s="2"/>
      <c r="BB293" s="2"/>
      <c r="BC293" s="2"/>
      <c r="BD293" s="2"/>
      <c r="BE293" s="2"/>
      <c r="BF293" s="2"/>
      <c r="BG293" s="2"/>
      <c r="BH293" s="2"/>
      <c r="BI293" s="2"/>
      <c r="BJ293" s="2"/>
      <c r="BK293" s="2"/>
      <c r="BL293" s="2"/>
      <c r="BM293" s="2"/>
      <c r="BN293" s="2"/>
      <c r="BO293" s="2"/>
      <c r="BP293" s="2"/>
    </row>
    <row r="294" spans="33:68" x14ac:dyDescent="0.2">
      <c r="AG294" s="2"/>
      <c r="AH294" s="2"/>
      <c r="AI294" s="2"/>
      <c r="AJ294" s="2"/>
      <c r="AK294" s="2"/>
      <c r="AL294" s="2"/>
      <c r="AM294" s="2"/>
      <c r="AN294" s="2"/>
      <c r="AO294" s="2"/>
      <c r="AP294" s="2"/>
      <c r="AQ294" s="2"/>
      <c r="AR294" s="2"/>
      <c r="AS294" s="2"/>
      <c r="AT294" s="2"/>
      <c r="AU294" s="2"/>
      <c r="AV294" s="2"/>
      <c r="AW294" s="2"/>
      <c r="AX294" s="2"/>
      <c r="AY294" s="2"/>
      <c r="AZ294" s="2"/>
      <c r="BA294" s="2"/>
      <c r="BB294" s="2"/>
      <c r="BC294" s="2"/>
      <c r="BD294" s="2"/>
      <c r="BE294" s="2"/>
      <c r="BF294" s="2"/>
      <c r="BG294" s="2"/>
      <c r="BH294" s="2"/>
      <c r="BI294" s="2"/>
      <c r="BJ294" s="2"/>
      <c r="BK294" s="2"/>
      <c r="BL294" s="2"/>
      <c r="BM294" s="2"/>
      <c r="BN294" s="2"/>
      <c r="BO294" s="2"/>
      <c r="BP294" s="2"/>
    </row>
    <row r="295" spans="33:68" x14ac:dyDescent="0.2">
      <c r="AG295" s="2"/>
      <c r="AH295" s="2"/>
      <c r="AI295" s="2"/>
      <c r="AJ295" s="2"/>
      <c r="AK295" s="2"/>
      <c r="AL295" s="2"/>
      <c r="AM295" s="2"/>
      <c r="AN295" s="2"/>
      <c r="AO295" s="2"/>
      <c r="AP295" s="2"/>
      <c r="AQ295" s="2"/>
      <c r="AR295" s="2"/>
      <c r="AS295" s="2"/>
      <c r="AT295" s="2"/>
      <c r="AU295" s="2"/>
      <c r="AV295" s="2"/>
      <c r="AW295" s="2"/>
      <c r="AX295" s="2"/>
      <c r="AY295" s="2"/>
      <c r="AZ295" s="2"/>
      <c r="BA295" s="2"/>
      <c r="BB295" s="2"/>
      <c r="BC295" s="2"/>
      <c r="BD295" s="2"/>
      <c r="BE295" s="2"/>
      <c r="BF295" s="2"/>
      <c r="BG295" s="2"/>
      <c r="BH295" s="2"/>
      <c r="BI295" s="2"/>
      <c r="BJ295" s="2"/>
      <c r="BK295" s="2"/>
      <c r="BL295" s="2"/>
      <c r="BM295" s="2"/>
      <c r="BN295" s="2"/>
      <c r="BO295" s="2"/>
      <c r="BP295" s="2"/>
    </row>
    <row r="296" spans="33:68" x14ac:dyDescent="0.2">
      <c r="AG296" s="2"/>
      <c r="AH296" s="2"/>
      <c r="AI296" s="2"/>
      <c r="AJ296" s="2"/>
      <c r="AK296" s="2"/>
      <c r="AL296" s="2"/>
      <c r="AM296" s="2"/>
      <c r="AN296" s="2"/>
      <c r="AO296" s="2"/>
      <c r="AP296" s="2"/>
      <c r="AQ296" s="2"/>
      <c r="AR296" s="2"/>
      <c r="AS296" s="2"/>
      <c r="AT296" s="2"/>
      <c r="AU296" s="2"/>
      <c r="AV296" s="2"/>
      <c r="AW296" s="2"/>
      <c r="AX296" s="2"/>
      <c r="AY296" s="2"/>
      <c r="AZ296" s="2"/>
      <c r="BA296" s="2"/>
      <c r="BB296" s="2"/>
      <c r="BC296" s="2"/>
      <c r="BD296" s="2"/>
      <c r="BE296" s="2"/>
      <c r="BF296" s="2"/>
      <c r="BG296" s="2"/>
      <c r="BH296" s="2"/>
      <c r="BI296" s="2"/>
      <c r="BJ296" s="2"/>
      <c r="BK296" s="2"/>
      <c r="BL296" s="2"/>
      <c r="BM296" s="2"/>
      <c r="BN296" s="2"/>
      <c r="BO296" s="2"/>
      <c r="BP296" s="2"/>
    </row>
    <row r="297" spans="33:68" x14ac:dyDescent="0.2">
      <c r="AG297" s="2"/>
      <c r="AH297" s="2"/>
      <c r="AI297" s="2"/>
      <c r="AJ297" s="2"/>
      <c r="AK297" s="2"/>
      <c r="AL297" s="2"/>
      <c r="AM297" s="2"/>
      <c r="AN297" s="2"/>
      <c r="AO297" s="2"/>
      <c r="AP297" s="2"/>
      <c r="AQ297" s="2"/>
      <c r="AR297" s="2"/>
      <c r="AS297" s="2"/>
      <c r="AT297" s="2"/>
      <c r="AU297" s="2"/>
      <c r="AV297" s="2"/>
      <c r="AW297" s="2"/>
      <c r="AX297" s="2"/>
      <c r="AY297" s="2"/>
      <c r="AZ297" s="2"/>
      <c r="BA297" s="2"/>
      <c r="BB297" s="2"/>
      <c r="BC297" s="2"/>
      <c r="BD297" s="2"/>
      <c r="BE297" s="2"/>
      <c r="BF297" s="2"/>
      <c r="BG297" s="2"/>
      <c r="BH297" s="2"/>
      <c r="BI297" s="2"/>
      <c r="BJ297" s="2"/>
      <c r="BK297" s="2"/>
      <c r="BL297" s="2"/>
      <c r="BM297" s="2"/>
      <c r="BN297" s="2"/>
      <c r="BO297" s="2"/>
      <c r="BP297" s="2"/>
    </row>
    <row r="298" spans="33:68" x14ac:dyDescent="0.2">
      <c r="AG298" s="2"/>
      <c r="AH298" s="2"/>
      <c r="AI298" s="2"/>
      <c r="AJ298" s="2"/>
      <c r="AK298" s="2"/>
      <c r="AL298" s="2"/>
      <c r="AM298" s="2"/>
      <c r="AN298" s="2"/>
      <c r="AO298" s="2"/>
      <c r="AP298" s="2"/>
      <c r="AQ298" s="2"/>
      <c r="AR298" s="2"/>
      <c r="AS298" s="2"/>
      <c r="AT298" s="2"/>
      <c r="AU298" s="2"/>
      <c r="AV298" s="2"/>
      <c r="AW298" s="2"/>
      <c r="AX298" s="2"/>
      <c r="AY298" s="2"/>
      <c r="AZ298" s="2"/>
      <c r="BA298" s="2"/>
      <c r="BB298" s="2"/>
      <c r="BC298" s="2"/>
      <c r="BD298" s="2"/>
      <c r="BE298" s="2"/>
      <c r="BF298" s="2"/>
      <c r="BG298" s="2"/>
      <c r="BH298" s="2"/>
      <c r="BI298" s="2"/>
      <c r="BJ298" s="2"/>
      <c r="BK298" s="2"/>
      <c r="BL298" s="2"/>
      <c r="BM298" s="2"/>
      <c r="BN298" s="2"/>
      <c r="BO298" s="2"/>
      <c r="BP298" s="2"/>
    </row>
    <row r="299" spans="33:68" x14ac:dyDescent="0.2">
      <c r="AG299" s="2"/>
      <c r="AH299" s="2"/>
      <c r="AI299" s="2"/>
      <c r="AJ299" s="2"/>
      <c r="AK299" s="2"/>
      <c r="AL299" s="2"/>
      <c r="AM299" s="2"/>
      <c r="AN299" s="2"/>
      <c r="AO299" s="2"/>
      <c r="AP299" s="2"/>
      <c r="AQ299" s="2"/>
      <c r="AR299" s="2"/>
      <c r="AS299" s="2"/>
      <c r="AT299" s="2"/>
      <c r="AU299" s="2"/>
      <c r="AV299" s="2"/>
      <c r="AW299" s="2"/>
      <c r="AX299" s="2"/>
      <c r="AY299" s="2"/>
      <c r="AZ299" s="2"/>
      <c r="BA299" s="2"/>
      <c r="BB299" s="2"/>
      <c r="BC299" s="2"/>
      <c r="BD299" s="2"/>
      <c r="BE299" s="2"/>
      <c r="BF299" s="2"/>
      <c r="BG299" s="2"/>
      <c r="BH299" s="2"/>
      <c r="BI299" s="2"/>
      <c r="BJ299" s="2"/>
      <c r="BK299" s="2"/>
      <c r="BL299" s="2"/>
      <c r="BM299" s="2"/>
      <c r="BN299" s="2"/>
      <c r="BO299" s="2"/>
      <c r="BP299" s="2"/>
    </row>
    <row r="300" spans="33:68" x14ac:dyDescent="0.2">
      <c r="AG300" s="2"/>
      <c r="AH300" s="2"/>
      <c r="AI300" s="2"/>
      <c r="AJ300" s="2"/>
      <c r="AK300" s="2"/>
      <c r="AL300" s="2"/>
      <c r="AM300" s="2"/>
      <c r="AN300" s="2"/>
      <c r="AO300" s="2"/>
      <c r="AP300" s="2"/>
      <c r="AQ300" s="2"/>
      <c r="AR300" s="2"/>
      <c r="AS300" s="2"/>
      <c r="AT300" s="2"/>
      <c r="AU300" s="2"/>
      <c r="AV300" s="2"/>
      <c r="AW300" s="2"/>
      <c r="AX300" s="2"/>
      <c r="AY300" s="2"/>
      <c r="AZ300" s="2"/>
      <c r="BA300" s="2"/>
      <c r="BB300" s="2"/>
      <c r="BC300" s="2"/>
      <c r="BD300" s="2"/>
      <c r="BE300" s="2"/>
      <c r="BF300" s="2"/>
      <c r="BG300" s="2"/>
      <c r="BH300" s="2"/>
      <c r="BI300" s="2"/>
      <c r="BJ300" s="2"/>
      <c r="BK300" s="2"/>
      <c r="BL300" s="2"/>
      <c r="BM300" s="2"/>
      <c r="BN300" s="2"/>
      <c r="BO300" s="2"/>
      <c r="BP300" s="2"/>
    </row>
    <row r="301" spans="33:68" x14ac:dyDescent="0.2">
      <c r="AG301" s="2"/>
      <c r="AH301" s="2"/>
      <c r="AI301" s="2"/>
      <c r="AJ301" s="2"/>
      <c r="AK301" s="2"/>
      <c r="AL301" s="2"/>
      <c r="AM301" s="2"/>
      <c r="AN301" s="2"/>
      <c r="AO301" s="2"/>
      <c r="AP301" s="2"/>
      <c r="AQ301" s="2"/>
      <c r="AR301" s="2"/>
      <c r="AS301" s="2"/>
      <c r="AT301" s="2"/>
      <c r="AU301" s="2"/>
      <c r="AV301" s="2"/>
      <c r="AW301" s="2"/>
      <c r="AX301" s="2"/>
      <c r="AY301" s="2"/>
      <c r="AZ301" s="2"/>
      <c r="BA301" s="2"/>
      <c r="BB301" s="2"/>
      <c r="BC301" s="2"/>
      <c r="BD301" s="2"/>
      <c r="BE301" s="2"/>
      <c r="BF301" s="2"/>
      <c r="BG301" s="2"/>
      <c r="BH301" s="2"/>
      <c r="BI301" s="2"/>
      <c r="BJ301" s="2"/>
      <c r="BK301" s="2"/>
      <c r="BL301" s="2"/>
      <c r="BM301" s="2"/>
      <c r="BN301" s="2"/>
      <c r="BO301" s="2"/>
      <c r="BP301" s="2"/>
    </row>
    <row r="302" spans="33:68" x14ac:dyDescent="0.2">
      <c r="AG302" s="2"/>
      <c r="AH302" s="2"/>
      <c r="AI302" s="2"/>
      <c r="AJ302" s="2"/>
      <c r="AK302" s="2"/>
      <c r="AL302" s="2"/>
      <c r="AM302" s="2"/>
      <c r="AN302" s="2"/>
      <c r="AO302" s="2"/>
      <c r="AP302" s="2"/>
      <c r="AQ302" s="2"/>
      <c r="AR302" s="2"/>
      <c r="AS302" s="2"/>
      <c r="AT302" s="2"/>
      <c r="AU302" s="2"/>
      <c r="AV302" s="2"/>
      <c r="AW302" s="2"/>
      <c r="AX302" s="2"/>
      <c r="AY302" s="2"/>
      <c r="AZ302" s="2"/>
      <c r="BA302" s="2"/>
      <c r="BB302" s="2"/>
      <c r="BC302" s="2"/>
      <c r="BD302" s="2"/>
      <c r="BE302" s="2"/>
      <c r="BF302" s="2"/>
      <c r="BG302" s="2"/>
      <c r="BH302" s="2"/>
      <c r="BI302" s="2"/>
      <c r="BJ302" s="2"/>
      <c r="BK302" s="2"/>
      <c r="BL302" s="2"/>
      <c r="BM302" s="2"/>
      <c r="BN302" s="2"/>
      <c r="BO302" s="2"/>
      <c r="BP302" s="2"/>
    </row>
    <row r="303" spans="33:68" x14ac:dyDescent="0.2">
      <c r="AG303" s="2"/>
      <c r="AH303" s="2"/>
      <c r="AI303" s="2"/>
      <c r="AJ303" s="2"/>
      <c r="AK303" s="2"/>
      <c r="AL303" s="2"/>
      <c r="AM303" s="2"/>
      <c r="AN303" s="2"/>
      <c r="AO303" s="2"/>
      <c r="AP303" s="2"/>
      <c r="AQ303" s="2"/>
      <c r="AR303" s="2"/>
      <c r="AS303" s="2"/>
      <c r="AT303" s="2"/>
      <c r="AU303" s="2"/>
      <c r="AV303" s="2"/>
      <c r="AW303" s="2"/>
      <c r="AX303" s="2"/>
      <c r="AY303" s="2"/>
      <c r="AZ303" s="2"/>
      <c r="BA303" s="2"/>
      <c r="BB303" s="2"/>
      <c r="BC303" s="2"/>
      <c r="BD303" s="2"/>
      <c r="BE303" s="2"/>
      <c r="BF303" s="2"/>
      <c r="BG303" s="2"/>
      <c r="BH303" s="2"/>
      <c r="BI303" s="2"/>
      <c r="BJ303" s="2"/>
      <c r="BK303" s="2"/>
      <c r="BL303" s="2"/>
      <c r="BM303" s="2"/>
      <c r="BN303" s="2"/>
      <c r="BO303" s="2"/>
      <c r="BP303" s="2"/>
    </row>
    <row r="304" spans="33:68" x14ac:dyDescent="0.2">
      <c r="AG304" s="2"/>
      <c r="AH304" s="2"/>
      <c r="AI304" s="2"/>
      <c r="AJ304" s="2"/>
      <c r="AK304" s="2"/>
      <c r="AL304" s="2"/>
      <c r="AM304" s="2"/>
      <c r="AN304" s="2"/>
      <c r="AO304" s="2"/>
      <c r="AP304" s="2"/>
      <c r="AQ304" s="2"/>
      <c r="AR304" s="2"/>
      <c r="AS304" s="2"/>
      <c r="AT304" s="2"/>
      <c r="AU304" s="2"/>
      <c r="AV304" s="2"/>
      <c r="AW304" s="2"/>
      <c r="AX304" s="2"/>
      <c r="AY304" s="2"/>
      <c r="AZ304" s="2"/>
      <c r="BA304" s="2"/>
      <c r="BB304" s="2"/>
      <c r="BC304" s="2"/>
      <c r="BD304" s="2"/>
      <c r="BE304" s="2"/>
      <c r="BF304" s="2"/>
      <c r="BG304" s="2"/>
      <c r="BH304" s="2"/>
      <c r="BI304" s="2"/>
      <c r="BJ304" s="2"/>
      <c r="BK304" s="2"/>
      <c r="BL304" s="2"/>
      <c r="BM304" s="2"/>
      <c r="BN304" s="2"/>
      <c r="BO304" s="2"/>
      <c r="BP304" s="2"/>
    </row>
    <row r="305" spans="33:68" x14ac:dyDescent="0.2">
      <c r="AG305" s="2"/>
      <c r="AH305" s="2"/>
      <c r="AI305" s="2"/>
      <c r="AJ305" s="2"/>
      <c r="AK305" s="2"/>
      <c r="AL305" s="2"/>
      <c r="AM305" s="2"/>
      <c r="AN305" s="2"/>
      <c r="AO305" s="2"/>
      <c r="AP305" s="2"/>
      <c r="AQ305" s="2"/>
      <c r="AR305" s="2"/>
      <c r="AS305" s="2"/>
      <c r="AT305" s="2"/>
      <c r="AU305" s="2"/>
      <c r="AV305" s="2"/>
      <c r="AW305" s="2"/>
      <c r="AX305" s="2"/>
      <c r="AY305" s="2"/>
      <c r="AZ305" s="2"/>
      <c r="BA305" s="2"/>
      <c r="BB305" s="2"/>
      <c r="BC305" s="2"/>
      <c r="BD305" s="2"/>
      <c r="BE305" s="2"/>
      <c r="BF305" s="2"/>
      <c r="BG305" s="2"/>
      <c r="BH305" s="2"/>
      <c r="BI305" s="2"/>
      <c r="BJ305" s="2"/>
      <c r="BK305" s="2"/>
      <c r="BL305" s="2"/>
      <c r="BM305" s="2"/>
      <c r="BN305" s="2"/>
      <c r="BO305" s="2"/>
      <c r="BP305" s="2"/>
    </row>
    <row r="306" spans="33:68" x14ac:dyDescent="0.2">
      <c r="AG306" s="2"/>
      <c r="AH306" s="2"/>
      <c r="AI306" s="2"/>
      <c r="AJ306" s="2"/>
      <c r="AK306" s="2"/>
      <c r="AL306" s="2"/>
      <c r="AM306" s="2"/>
      <c r="AN306" s="2"/>
      <c r="AO306" s="2"/>
      <c r="AP306" s="2"/>
      <c r="AQ306" s="2"/>
      <c r="AR306" s="2"/>
      <c r="AS306" s="2"/>
      <c r="AT306" s="2"/>
      <c r="AU306" s="2"/>
      <c r="AV306" s="2"/>
      <c r="AW306" s="2"/>
      <c r="AX306" s="2"/>
      <c r="AY306" s="2"/>
      <c r="AZ306" s="2"/>
      <c r="BA306" s="2"/>
      <c r="BB306" s="2"/>
      <c r="BC306" s="2"/>
      <c r="BD306" s="2"/>
      <c r="BE306" s="2"/>
      <c r="BF306" s="2"/>
      <c r="BG306" s="2"/>
      <c r="BH306" s="2"/>
      <c r="BI306" s="2"/>
      <c r="BJ306" s="2"/>
      <c r="BK306" s="2"/>
      <c r="BL306" s="2"/>
      <c r="BM306" s="2"/>
      <c r="BN306" s="2"/>
      <c r="BO306" s="2"/>
      <c r="BP306" s="2"/>
    </row>
    <row r="307" spans="33:68" x14ac:dyDescent="0.2">
      <c r="AG307" s="2"/>
      <c r="AH307" s="2"/>
      <c r="AI307" s="2"/>
      <c r="AJ307" s="2"/>
      <c r="AK307" s="2"/>
      <c r="AL307" s="2"/>
      <c r="AM307" s="2"/>
      <c r="AN307" s="2"/>
      <c r="AO307" s="2"/>
      <c r="AP307" s="2"/>
      <c r="AQ307" s="2"/>
      <c r="AR307" s="2"/>
      <c r="AS307" s="2"/>
      <c r="AT307" s="2"/>
      <c r="AU307" s="2"/>
      <c r="AV307" s="2"/>
      <c r="AW307" s="2"/>
      <c r="AX307" s="2"/>
      <c r="AY307" s="2"/>
      <c r="AZ307" s="2"/>
      <c r="BA307" s="2"/>
      <c r="BB307" s="2"/>
      <c r="BC307" s="2"/>
      <c r="BD307" s="2"/>
      <c r="BE307" s="2"/>
      <c r="BF307" s="2"/>
      <c r="BG307" s="2"/>
      <c r="BH307" s="2"/>
      <c r="BI307" s="2"/>
      <c r="BJ307" s="2"/>
      <c r="BK307" s="2"/>
      <c r="BL307" s="2"/>
      <c r="BM307" s="2"/>
      <c r="BN307" s="2"/>
      <c r="BO307" s="2"/>
      <c r="BP307" s="2"/>
    </row>
    <row r="308" spans="33:68" x14ac:dyDescent="0.2">
      <c r="AG308" s="2"/>
      <c r="AH308" s="2"/>
      <c r="AI308" s="2"/>
      <c r="AJ308" s="2"/>
      <c r="AK308" s="2"/>
      <c r="AL308" s="2"/>
      <c r="AM308" s="2"/>
      <c r="AN308" s="2"/>
      <c r="AO308" s="2"/>
      <c r="AP308" s="2"/>
      <c r="AQ308" s="2"/>
      <c r="AR308" s="2"/>
      <c r="AS308" s="2"/>
      <c r="AT308" s="2"/>
      <c r="AU308" s="2"/>
      <c r="AV308" s="2"/>
      <c r="AW308" s="2"/>
      <c r="AX308" s="2"/>
      <c r="AY308" s="2"/>
      <c r="AZ308" s="2"/>
      <c r="BA308" s="2"/>
      <c r="BB308" s="2"/>
      <c r="BC308" s="2"/>
      <c r="BD308" s="2"/>
      <c r="BE308" s="2"/>
      <c r="BF308" s="2"/>
      <c r="BG308" s="2"/>
      <c r="BH308" s="2"/>
      <c r="BI308" s="2"/>
      <c r="BJ308" s="2"/>
      <c r="BK308" s="2"/>
      <c r="BL308" s="2"/>
      <c r="BM308" s="2"/>
      <c r="BN308" s="2"/>
      <c r="BO308" s="2"/>
      <c r="BP308" s="2"/>
    </row>
    <row r="309" spans="33:68" x14ac:dyDescent="0.2">
      <c r="AG309" s="2"/>
      <c r="AH309" s="2"/>
      <c r="AI309" s="2"/>
      <c r="AJ309" s="2"/>
      <c r="AK309" s="2"/>
      <c r="AL309" s="2"/>
      <c r="AM309" s="2"/>
      <c r="AN309" s="2"/>
      <c r="AO309" s="2"/>
      <c r="AP309" s="2"/>
      <c r="AQ309" s="2"/>
      <c r="AR309" s="2"/>
      <c r="AS309" s="2"/>
      <c r="AT309" s="2"/>
      <c r="AU309" s="2"/>
      <c r="AV309" s="2"/>
      <c r="AW309" s="2"/>
      <c r="AX309" s="2"/>
      <c r="AY309" s="2"/>
      <c r="AZ309" s="2"/>
      <c r="BA309" s="2"/>
      <c r="BB309" s="2"/>
      <c r="BC309" s="2"/>
      <c r="BD309" s="2"/>
      <c r="BE309" s="2"/>
      <c r="BF309" s="2"/>
      <c r="BG309" s="2"/>
      <c r="BH309" s="2"/>
      <c r="BI309" s="2"/>
      <c r="BJ309" s="2"/>
      <c r="BK309" s="2"/>
      <c r="BL309" s="2"/>
      <c r="BM309" s="2"/>
      <c r="BN309" s="2"/>
      <c r="BO309" s="2"/>
      <c r="BP309" s="2"/>
    </row>
    <row r="310" spans="33:68" x14ac:dyDescent="0.2">
      <c r="AG310" s="2"/>
      <c r="AH310" s="2"/>
      <c r="AI310" s="2"/>
      <c r="AJ310" s="2"/>
      <c r="AK310" s="2"/>
      <c r="AL310" s="2"/>
      <c r="AM310" s="2"/>
      <c r="AN310" s="2"/>
      <c r="AO310" s="2"/>
      <c r="AP310" s="2"/>
      <c r="AQ310" s="2"/>
      <c r="AR310" s="2"/>
      <c r="AS310" s="2"/>
      <c r="AT310" s="2"/>
      <c r="AU310" s="2"/>
      <c r="AV310" s="2"/>
      <c r="AW310" s="2"/>
      <c r="AX310" s="2"/>
      <c r="AY310" s="2"/>
      <c r="AZ310" s="2"/>
      <c r="BA310" s="2"/>
      <c r="BB310" s="2"/>
      <c r="BC310" s="2"/>
      <c r="BD310" s="2"/>
      <c r="BE310" s="2"/>
      <c r="BF310" s="2"/>
      <c r="BG310" s="2"/>
      <c r="BH310" s="2"/>
      <c r="BI310" s="2"/>
      <c r="BJ310" s="2"/>
      <c r="BK310" s="2"/>
      <c r="BL310" s="2"/>
      <c r="BM310" s="2"/>
      <c r="BN310" s="2"/>
      <c r="BO310" s="2"/>
      <c r="BP310" s="2"/>
    </row>
    <row r="311" spans="33:68" x14ac:dyDescent="0.2">
      <c r="AG311" s="2"/>
      <c r="AH311" s="2"/>
      <c r="AI311" s="2"/>
      <c r="AJ311" s="2"/>
      <c r="AK311" s="2"/>
      <c r="AL311" s="2"/>
      <c r="AM311" s="2"/>
      <c r="AN311" s="2"/>
      <c r="AO311" s="2"/>
      <c r="AP311" s="2"/>
      <c r="AQ311" s="2"/>
      <c r="AR311" s="2"/>
      <c r="AS311" s="2"/>
      <c r="AT311" s="2"/>
      <c r="AU311" s="2"/>
      <c r="AV311" s="2"/>
      <c r="AW311" s="2"/>
      <c r="AX311" s="2"/>
      <c r="AY311" s="2"/>
      <c r="AZ311" s="2"/>
      <c r="BA311" s="2"/>
      <c r="BB311" s="2"/>
      <c r="BC311" s="2"/>
      <c r="BD311" s="2"/>
      <c r="BE311" s="2"/>
      <c r="BF311" s="2"/>
      <c r="BG311" s="2"/>
      <c r="BH311" s="2"/>
      <c r="BI311" s="2"/>
      <c r="BJ311" s="2"/>
      <c r="BK311" s="2"/>
      <c r="BL311" s="2"/>
      <c r="BM311" s="2"/>
      <c r="BN311" s="2"/>
      <c r="BO311" s="2"/>
      <c r="BP311" s="2"/>
    </row>
    <row r="312" spans="33:68" x14ac:dyDescent="0.2">
      <c r="AG312" s="2"/>
      <c r="AH312" s="2"/>
      <c r="AI312" s="2"/>
      <c r="AJ312" s="2"/>
      <c r="AK312" s="2"/>
      <c r="AL312" s="2"/>
      <c r="AM312" s="2"/>
      <c r="AN312" s="2"/>
      <c r="AO312" s="2"/>
      <c r="AP312" s="2"/>
      <c r="AQ312" s="2"/>
      <c r="AR312" s="2"/>
      <c r="AS312" s="2"/>
      <c r="AT312" s="2"/>
      <c r="AU312" s="2"/>
      <c r="AV312" s="2"/>
      <c r="AW312" s="2"/>
      <c r="AX312" s="2"/>
      <c r="AY312" s="2"/>
      <c r="AZ312" s="2"/>
      <c r="BA312" s="2"/>
      <c r="BB312" s="2"/>
      <c r="BC312" s="2"/>
      <c r="BD312" s="2"/>
      <c r="BE312" s="2"/>
      <c r="BF312" s="2"/>
      <c r="BG312" s="2"/>
      <c r="BH312" s="2"/>
      <c r="BI312" s="2"/>
      <c r="BJ312" s="2"/>
      <c r="BK312" s="2"/>
      <c r="BL312" s="2"/>
      <c r="BM312" s="2"/>
      <c r="BN312" s="2"/>
      <c r="BO312" s="2"/>
      <c r="BP312" s="2"/>
    </row>
    <row r="313" spans="33:68" x14ac:dyDescent="0.2">
      <c r="AG313" s="2"/>
      <c r="AH313" s="2"/>
      <c r="AI313" s="2"/>
      <c r="AJ313" s="2"/>
      <c r="AK313" s="2"/>
      <c r="AL313" s="2"/>
      <c r="AM313" s="2"/>
      <c r="AN313" s="2"/>
      <c r="AO313" s="2"/>
      <c r="AP313" s="2"/>
      <c r="AQ313" s="2"/>
      <c r="AR313" s="2"/>
      <c r="AS313" s="2"/>
      <c r="AT313" s="2"/>
      <c r="AU313" s="2"/>
      <c r="AV313" s="2"/>
      <c r="AW313" s="2"/>
      <c r="AX313" s="2"/>
      <c r="AY313" s="2"/>
      <c r="AZ313" s="2"/>
      <c r="BA313" s="2"/>
      <c r="BB313" s="2"/>
      <c r="BC313" s="2"/>
      <c r="BD313" s="2"/>
      <c r="BE313" s="2"/>
      <c r="BF313" s="2"/>
      <c r="BG313" s="2"/>
      <c r="BH313" s="2"/>
      <c r="BI313" s="2"/>
      <c r="BJ313" s="2"/>
      <c r="BK313" s="2"/>
      <c r="BL313" s="2"/>
      <c r="BM313" s="2"/>
      <c r="BN313" s="2"/>
      <c r="BO313" s="2"/>
      <c r="BP313" s="2"/>
    </row>
    <row r="314" spans="33:68" x14ac:dyDescent="0.2">
      <c r="AG314" s="2"/>
      <c r="AH314" s="2"/>
      <c r="AI314" s="2"/>
      <c r="AJ314" s="2"/>
      <c r="AK314" s="2"/>
      <c r="AL314" s="2"/>
      <c r="AM314" s="2"/>
      <c r="AN314" s="2"/>
      <c r="AO314" s="2"/>
      <c r="AP314" s="2"/>
      <c r="AQ314" s="2"/>
      <c r="AR314" s="2"/>
      <c r="AS314" s="2"/>
      <c r="AT314" s="2"/>
      <c r="AU314" s="2"/>
      <c r="AV314" s="2"/>
      <c r="AW314" s="2"/>
      <c r="AX314" s="2"/>
      <c r="AY314" s="2"/>
      <c r="AZ314" s="2"/>
      <c r="BA314" s="2"/>
      <c r="BB314" s="2"/>
      <c r="BC314" s="2"/>
      <c r="BD314" s="2"/>
      <c r="BE314" s="2"/>
      <c r="BF314" s="2"/>
      <c r="BG314" s="2"/>
      <c r="BH314" s="2"/>
      <c r="BI314" s="2"/>
      <c r="BJ314" s="2"/>
      <c r="BK314" s="2"/>
      <c r="BL314" s="2"/>
      <c r="BM314" s="2"/>
      <c r="BN314" s="2"/>
      <c r="BO314" s="2"/>
      <c r="BP314" s="2"/>
    </row>
    <row r="315" spans="33:68" x14ac:dyDescent="0.2">
      <c r="AG315" s="2"/>
      <c r="AH315" s="2"/>
      <c r="AI315" s="2"/>
      <c r="AJ315" s="2"/>
      <c r="AK315" s="2"/>
      <c r="AL315" s="2"/>
      <c r="AM315" s="2"/>
      <c r="AN315" s="2"/>
      <c r="AO315" s="2"/>
      <c r="AP315" s="2"/>
      <c r="AQ315" s="2"/>
      <c r="AR315" s="2"/>
      <c r="AS315" s="2"/>
      <c r="AT315" s="2"/>
      <c r="AU315" s="2"/>
      <c r="AV315" s="2"/>
      <c r="AW315" s="2"/>
      <c r="AX315" s="2"/>
      <c r="AY315" s="2"/>
      <c r="AZ315" s="2"/>
      <c r="BA315" s="2"/>
      <c r="BB315" s="2"/>
      <c r="BC315" s="2"/>
      <c r="BD315" s="2"/>
      <c r="BE315" s="2"/>
      <c r="BF315" s="2"/>
      <c r="BG315" s="2"/>
      <c r="BH315" s="2"/>
      <c r="BI315" s="2"/>
      <c r="BJ315" s="2"/>
      <c r="BK315" s="2"/>
      <c r="BL315" s="2"/>
      <c r="BM315" s="2"/>
      <c r="BN315" s="2"/>
      <c r="BO315" s="2"/>
      <c r="BP315" s="2"/>
    </row>
    <row r="316" spans="33:68" x14ac:dyDescent="0.2">
      <c r="AG316" s="2"/>
      <c r="AH316" s="2"/>
      <c r="AI316" s="2"/>
      <c r="AJ316" s="2"/>
      <c r="AK316" s="2"/>
      <c r="AL316" s="2"/>
      <c r="AM316" s="2"/>
      <c r="AN316" s="2"/>
      <c r="AO316" s="2"/>
      <c r="AP316" s="2"/>
      <c r="AQ316" s="2"/>
      <c r="AR316" s="2"/>
      <c r="AS316" s="2"/>
      <c r="AT316" s="2"/>
      <c r="AU316" s="2"/>
      <c r="AV316" s="2"/>
      <c r="AW316" s="2"/>
      <c r="AX316" s="2"/>
      <c r="AY316" s="2"/>
      <c r="AZ316" s="2"/>
      <c r="BA316" s="2"/>
      <c r="BB316" s="2"/>
      <c r="BC316" s="2"/>
      <c r="BD316" s="2"/>
      <c r="BE316" s="2"/>
      <c r="BF316" s="2"/>
      <c r="BG316" s="2"/>
      <c r="BH316" s="2"/>
      <c r="BI316" s="2"/>
      <c r="BJ316" s="2"/>
      <c r="BK316" s="2"/>
      <c r="BL316" s="2"/>
      <c r="BM316" s="2"/>
      <c r="BN316" s="2"/>
      <c r="BO316" s="2"/>
      <c r="BP316" s="2"/>
    </row>
    <row r="317" spans="33:68" x14ac:dyDescent="0.2">
      <c r="AG317" s="2"/>
      <c r="AH317" s="2"/>
      <c r="AI317" s="2"/>
      <c r="AJ317" s="2"/>
      <c r="AK317" s="2"/>
      <c r="AL317" s="2"/>
      <c r="AM317" s="2"/>
      <c r="AN317" s="2"/>
      <c r="AO317" s="2"/>
      <c r="AP317" s="2"/>
      <c r="AQ317" s="2"/>
      <c r="AR317" s="2"/>
      <c r="AS317" s="2"/>
      <c r="AT317" s="2"/>
      <c r="AU317" s="2"/>
      <c r="AV317" s="2"/>
      <c r="AW317" s="2"/>
      <c r="AX317" s="2"/>
      <c r="AY317" s="2"/>
      <c r="AZ317" s="2"/>
      <c r="BA317" s="2"/>
      <c r="BB317" s="2"/>
      <c r="BC317" s="2"/>
      <c r="BD317" s="2"/>
      <c r="BE317" s="2"/>
      <c r="BF317" s="2"/>
      <c r="BG317" s="2"/>
      <c r="BH317" s="2"/>
      <c r="BI317" s="2"/>
      <c r="BJ317" s="2"/>
      <c r="BK317" s="2"/>
      <c r="BL317" s="2"/>
      <c r="BM317" s="2"/>
      <c r="BN317" s="2"/>
      <c r="BO317" s="2"/>
      <c r="BP317" s="2"/>
    </row>
    <row r="318" spans="33:68" x14ac:dyDescent="0.2">
      <c r="AG318" s="2"/>
      <c r="AH318" s="2"/>
      <c r="AI318" s="2"/>
      <c r="AJ318" s="2"/>
      <c r="AK318" s="2"/>
      <c r="AL318" s="2"/>
      <c r="AM318" s="2"/>
      <c r="AN318" s="2"/>
      <c r="AO318" s="2"/>
      <c r="AP318" s="2"/>
      <c r="AQ318" s="2"/>
      <c r="AR318" s="2"/>
      <c r="AS318" s="2"/>
      <c r="AT318" s="2"/>
      <c r="AU318" s="2"/>
      <c r="AV318" s="2"/>
      <c r="AW318" s="2"/>
      <c r="AX318" s="2"/>
      <c r="AY318" s="2"/>
      <c r="AZ318" s="2"/>
      <c r="BA318" s="2"/>
      <c r="BB318" s="2"/>
      <c r="BC318" s="2"/>
      <c r="BD318" s="2"/>
      <c r="BE318" s="2"/>
      <c r="BF318" s="2"/>
      <c r="BG318" s="2"/>
      <c r="BH318" s="2"/>
      <c r="BI318" s="2"/>
      <c r="BJ318" s="2"/>
      <c r="BK318" s="2"/>
      <c r="BL318" s="2"/>
      <c r="BM318" s="2"/>
      <c r="BN318" s="2"/>
      <c r="BO318" s="2"/>
      <c r="BP318" s="2"/>
    </row>
    <row r="319" spans="33:68" x14ac:dyDescent="0.2">
      <c r="AG319" s="2"/>
      <c r="AH319" s="2"/>
      <c r="AI319" s="2"/>
      <c r="AJ319" s="2"/>
      <c r="AK319" s="2"/>
      <c r="AL319" s="2"/>
      <c r="AM319" s="2"/>
      <c r="AN319" s="2"/>
      <c r="AO319" s="2"/>
      <c r="AP319" s="2"/>
      <c r="AQ319" s="2"/>
      <c r="AR319" s="2"/>
      <c r="AS319" s="2"/>
      <c r="AT319" s="2"/>
      <c r="AU319" s="2"/>
      <c r="AV319" s="2"/>
      <c r="AW319" s="2"/>
      <c r="AX319" s="2"/>
      <c r="AY319" s="2"/>
      <c r="AZ319" s="2"/>
      <c r="BA319" s="2"/>
      <c r="BB319" s="2"/>
      <c r="BC319" s="2"/>
      <c r="BD319" s="2"/>
      <c r="BE319" s="2"/>
      <c r="BF319" s="2"/>
      <c r="BG319" s="2"/>
      <c r="BH319" s="2"/>
      <c r="BI319" s="2"/>
      <c r="BJ319" s="2"/>
      <c r="BK319" s="2"/>
      <c r="BL319" s="2"/>
      <c r="BM319" s="2"/>
      <c r="BN319" s="2"/>
      <c r="BO319" s="2"/>
      <c r="BP319" s="2"/>
    </row>
    <row r="320" spans="33:68" x14ac:dyDescent="0.2">
      <c r="AG320" s="2"/>
      <c r="AH320" s="2"/>
      <c r="AI320" s="2"/>
      <c r="AJ320" s="2"/>
      <c r="AK320" s="2"/>
      <c r="AL320" s="2"/>
      <c r="AM320" s="2"/>
      <c r="AN320" s="2"/>
      <c r="AO320" s="2"/>
      <c r="AP320" s="2"/>
      <c r="AQ320" s="2"/>
      <c r="AR320" s="2"/>
      <c r="AS320" s="2"/>
      <c r="AT320" s="2"/>
      <c r="AU320" s="2"/>
      <c r="AV320" s="2"/>
      <c r="AW320" s="2"/>
      <c r="AX320" s="2"/>
      <c r="AY320" s="2"/>
      <c r="AZ320" s="2"/>
      <c r="BA320" s="2"/>
      <c r="BB320" s="2"/>
      <c r="BC320" s="2"/>
      <c r="BD320" s="2"/>
      <c r="BE320" s="2"/>
      <c r="BF320" s="2"/>
      <c r="BG320" s="2"/>
      <c r="BH320" s="2"/>
      <c r="BI320" s="2"/>
      <c r="BJ320" s="2"/>
      <c r="BK320" s="2"/>
      <c r="BL320" s="2"/>
      <c r="BM320" s="2"/>
      <c r="BN320" s="2"/>
      <c r="BO320" s="2"/>
      <c r="BP320" s="2"/>
    </row>
    <row r="321" spans="33:68" x14ac:dyDescent="0.2">
      <c r="AG321" s="2"/>
      <c r="AH321" s="2"/>
      <c r="AI321" s="2"/>
      <c r="AJ321" s="2"/>
      <c r="AK321" s="2"/>
      <c r="AL321" s="2"/>
      <c r="AM321" s="2"/>
      <c r="AN321" s="2"/>
      <c r="AO321" s="2"/>
      <c r="AP321" s="2"/>
      <c r="AQ321" s="2"/>
      <c r="AR321" s="2"/>
      <c r="AS321" s="2"/>
      <c r="AT321" s="2"/>
      <c r="AU321" s="2"/>
      <c r="AV321" s="2"/>
      <c r="AW321" s="2"/>
      <c r="AX321" s="2"/>
      <c r="AY321" s="2"/>
      <c r="AZ321" s="2"/>
      <c r="BA321" s="2"/>
      <c r="BB321" s="2"/>
      <c r="BC321" s="2"/>
      <c r="BD321" s="2"/>
      <c r="BE321" s="2"/>
      <c r="BF321" s="2"/>
      <c r="BG321" s="2"/>
      <c r="BH321" s="2"/>
      <c r="BI321" s="2"/>
      <c r="BJ321" s="2"/>
      <c r="BK321" s="2"/>
      <c r="BL321" s="2"/>
      <c r="BM321" s="2"/>
      <c r="BN321" s="2"/>
      <c r="BO321" s="2"/>
      <c r="BP321" s="2"/>
    </row>
    <row r="322" spans="33:68" x14ac:dyDescent="0.2">
      <c r="AG322" s="2"/>
      <c r="AH322" s="2"/>
      <c r="AI322" s="2"/>
      <c r="AJ322" s="2"/>
      <c r="AK322" s="2"/>
      <c r="AL322" s="2"/>
      <c r="AM322" s="2"/>
      <c r="AN322" s="2"/>
      <c r="AO322" s="2"/>
      <c r="AP322" s="2"/>
      <c r="AQ322" s="2"/>
      <c r="AR322" s="2"/>
      <c r="AS322" s="2"/>
      <c r="AT322" s="2"/>
      <c r="AU322" s="2"/>
      <c r="AV322" s="2"/>
      <c r="AW322" s="2"/>
      <c r="AX322" s="2"/>
      <c r="AY322" s="2"/>
      <c r="AZ322" s="2"/>
      <c r="BA322" s="2"/>
      <c r="BB322" s="2"/>
      <c r="BC322" s="2"/>
      <c r="BD322" s="2"/>
      <c r="BE322" s="2"/>
      <c r="BF322" s="2"/>
      <c r="BG322" s="2"/>
      <c r="BH322" s="2"/>
      <c r="BI322" s="2"/>
      <c r="BJ322" s="2"/>
      <c r="BK322" s="2"/>
      <c r="BL322" s="2"/>
      <c r="BM322" s="2"/>
      <c r="BN322" s="2"/>
      <c r="BO322" s="2"/>
      <c r="BP322" s="2"/>
    </row>
    <row r="323" spans="33:68" x14ac:dyDescent="0.2">
      <c r="AG323" s="2"/>
      <c r="AH323" s="2"/>
      <c r="AI323" s="2"/>
      <c r="AJ323" s="2"/>
      <c r="AK323" s="2"/>
      <c r="AL323" s="2"/>
      <c r="AM323" s="2"/>
      <c r="AN323" s="2"/>
      <c r="AO323" s="2"/>
      <c r="AP323" s="2"/>
      <c r="AQ323" s="2"/>
      <c r="AR323" s="2"/>
      <c r="AS323" s="2"/>
      <c r="AT323" s="2"/>
      <c r="AU323" s="2"/>
      <c r="AV323" s="2"/>
      <c r="AW323" s="2"/>
      <c r="AX323" s="2"/>
      <c r="AY323" s="2"/>
      <c r="AZ323" s="2"/>
      <c r="BA323" s="2"/>
      <c r="BB323" s="2"/>
      <c r="BC323" s="2"/>
      <c r="BD323" s="2"/>
      <c r="BE323" s="2"/>
      <c r="BF323" s="2"/>
      <c r="BG323" s="2"/>
      <c r="BH323" s="2"/>
      <c r="BI323" s="2"/>
      <c r="BJ323" s="2"/>
      <c r="BK323" s="2"/>
      <c r="BL323" s="2"/>
      <c r="BM323" s="2"/>
      <c r="BN323" s="2"/>
      <c r="BO323" s="2"/>
      <c r="BP323" s="2"/>
    </row>
    <row r="324" spans="33:68" x14ac:dyDescent="0.2">
      <c r="AG324" s="2"/>
      <c r="AH324" s="2"/>
      <c r="AI324" s="2"/>
      <c r="AJ324" s="2"/>
      <c r="AK324" s="2"/>
      <c r="AL324" s="2"/>
      <c r="AM324" s="2"/>
      <c r="AN324" s="2"/>
      <c r="AO324" s="2"/>
      <c r="AP324" s="2"/>
      <c r="AQ324" s="2"/>
      <c r="AR324" s="2"/>
      <c r="AS324" s="2"/>
      <c r="AT324" s="2"/>
      <c r="AU324" s="2"/>
      <c r="AV324" s="2"/>
      <c r="AW324" s="2"/>
      <c r="AX324" s="2"/>
      <c r="AY324" s="2"/>
      <c r="AZ324" s="2"/>
      <c r="BA324" s="2"/>
      <c r="BB324" s="2"/>
      <c r="BC324" s="2"/>
      <c r="BD324" s="2"/>
      <c r="BE324" s="2"/>
      <c r="BF324" s="2"/>
      <c r="BG324" s="2"/>
      <c r="BH324" s="2"/>
      <c r="BI324" s="2"/>
      <c r="BJ324" s="2"/>
      <c r="BK324" s="2"/>
      <c r="BL324" s="2"/>
      <c r="BM324" s="2"/>
      <c r="BN324" s="2"/>
      <c r="BO324" s="2"/>
      <c r="BP324" s="2"/>
    </row>
    <row r="325" spans="33:68" x14ac:dyDescent="0.2">
      <c r="AG325" s="2"/>
      <c r="AH325" s="2"/>
      <c r="AI325" s="2"/>
      <c r="AJ325" s="2"/>
      <c r="AK325" s="2"/>
      <c r="AL325" s="2"/>
      <c r="AM325" s="2"/>
      <c r="AN325" s="2"/>
      <c r="AO325" s="2"/>
      <c r="AP325" s="2"/>
      <c r="AQ325" s="2"/>
      <c r="AR325" s="2"/>
      <c r="AS325" s="2"/>
      <c r="AT325" s="2"/>
      <c r="AU325" s="2"/>
      <c r="AV325" s="2"/>
      <c r="AW325" s="2"/>
      <c r="AX325" s="2"/>
      <c r="AY325" s="2"/>
      <c r="AZ325" s="2"/>
      <c r="BA325" s="2"/>
      <c r="BB325" s="2"/>
      <c r="BC325" s="2"/>
      <c r="BD325" s="2"/>
      <c r="BE325" s="2"/>
      <c r="BF325" s="2"/>
      <c r="BG325" s="2"/>
      <c r="BH325" s="2"/>
      <c r="BI325" s="2"/>
      <c r="BJ325" s="2"/>
      <c r="BK325" s="2"/>
      <c r="BL325" s="2"/>
      <c r="BM325" s="2"/>
      <c r="BN325" s="2"/>
      <c r="BO325" s="2"/>
      <c r="BP325" s="2"/>
    </row>
    <row r="326" spans="33:68" x14ac:dyDescent="0.2">
      <c r="AG326" s="2"/>
      <c r="AH326" s="2"/>
      <c r="AI326" s="2"/>
      <c r="AJ326" s="2"/>
      <c r="AK326" s="2"/>
      <c r="AL326" s="2"/>
      <c r="AM326" s="2"/>
      <c r="AN326" s="2"/>
      <c r="AO326" s="2"/>
      <c r="AP326" s="2"/>
      <c r="AQ326" s="2"/>
      <c r="AR326" s="2"/>
      <c r="AS326" s="2"/>
      <c r="AT326" s="2"/>
      <c r="AU326" s="2"/>
      <c r="AV326" s="2"/>
      <c r="AW326" s="2"/>
      <c r="AX326" s="2"/>
      <c r="AY326" s="2"/>
      <c r="AZ326" s="2"/>
      <c r="BA326" s="2"/>
      <c r="BB326" s="2"/>
      <c r="BC326" s="2"/>
      <c r="BD326" s="2"/>
      <c r="BE326" s="2"/>
      <c r="BF326" s="2"/>
      <c r="BG326" s="2"/>
      <c r="BH326" s="2"/>
      <c r="BI326" s="2"/>
      <c r="BJ326" s="2"/>
      <c r="BK326" s="2"/>
      <c r="BL326" s="2"/>
      <c r="BM326" s="2"/>
      <c r="BN326" s="2"/>
      <c r="BO326" s="2"/>
      <c r="BP326" s="2"/>
    </row>
    <row r="327" spans="33:68" x14ac:dyDescent="0.2">
      <c r="AG327" s="2"/>
      <c r="AH327" s="2"/>
      <c r="AI327" s="2"/>
      <c r="AJ327" s="2"/>
      <c r="AK327" s="2"/>
      <c r="AL327" s="2"/>
      <c r="AM327" s="2"/>
      <c r="AN327" s="2"/>
      <c r="AO327" s="2"/>
      <c r="AP327" s="2"/>
      <c r="AQ327" s="2"/>
      <c r="AR327" s="2"/>
      <c r="AS327" s="2"/>
      <c r="AT327" s="2"/>
      <c r="AU327" s="2"/>
      <c r="AV327" s="2"/>
      <c r="AW327" s="2"/>
      <c r="AX327" s="2"/>
      <c r="AY327" s="2"/>
      <c r="AZ327" s="2"/>
      <c r="BA327" s="2"/>
      <c r="BB327" s="2"/>
      <c r="BC327" s="2"/>
      <c r="BD327" s="2"/>
      <c r="BE327" s="2"/>
      <c r="BF327" s="2"/>
      <c r="BG327" s="2"/>
      <c r="BH327" s="2"/>
      <c r="BI327" s="2"/>
      <c r="BJ327" s="2"/>
      <c r="BK327" s="2"/>
      <c r="BL327" s="2"/>
      <c r="BM327" s="2"/>
      <c r="BN327" s="2"/>
      <c r="BO327" s="2"/>
      <c r="BP327" s="2"/>
    </row>
    <row r="328" spans="33:68" x14ac:dyDescent="0.2">
      <c r="AG328" s="2"/>
      <c r="AH328" s="2"/>
      <c r="AI328" s="2"/>
      <c r="AJ328" s="2"/>
      <c r="AK328" s="2"/>
      <c r="AL328" s="2"/>
      <c r="AM328" s="2"/>
      <c r="AN328" s="2"/>
      <c r="AO328" s="2"/>
      <c r="AP328" s="2"/>
      <c r="AQ328" s="2"/>
      <c r="AR328" s="2"/>
      <c r="AS328" s="2"/>
      <c r="AT328" s="2"/>
      <c r="AU328" s="2"/>
      <c r="AV328" s="2"/>
      <c r="AW328" s="2"/>
      <c r="AX328" s="2"/>
      <c r="AY328" s="2"/>
      <c r="AZ328" s="2"/>
      <c r="BA328" s="2"/>
      <c r="BB328" s="2"/>
      <c r="BC328" s="2"/>
      <c r="BD328" s="2"/>
      <c r="BE328" s="2"/>
      <c r="BF328" s="2"/>
      <c r="BG328" s="2"/>
      <c r="BH328" s="2"/>
      <c r="BI328" s="2"/>
      <c r="BJ328" s="2"/>
      <c r="BK328" s="2"/>
      <c r="BL328" s="2"/>
      <c r="BM328" s="2"/>
      <c r="BN328" s="2"/>
      <c r="BO328" s="2"/>
      <c r="BP328" s="2"/>
    </row>
    <row r="329" spans="33:68" x14ac:dyDescent="0.2">
      <c r="AG329" s="2"/>
      <c r="AH329" s="2"/>
      <c r="AI329" s="2"/>
      <c r="AJ329" s="2"/>
      <c r="AK329" s="2"/>
      <c r="AL329" s="2"/>
      <c r="AM329" s="2"/>
      <c r="AN329" s="2"/>
      <c r="AO329" s="2"/>
      <c r="AP329" s="2"/>
      <c r="AQ329" s="2"/>
      <c r="AR329" s="2"/>
      <c r="AS329" s="2"/>
      <c r="AT329" s="2"/>
      <c r="AU329" s="2"/>
      <c r="AV329" s="2"/>
      <c r="AW329" s="2"/>
      <c r="AX329" s="2"/>
      <c r="AY329" s="2"/>
      <c r="AZ329" s="2"/>
      <c r="BA329" s="2"/>
      <c r="BB329" s="2"/>
      <c r="BC329" s="2"/>
      <c r="BD329" s="2"/>
      <c r="BE329" s="2"/>
      <c r="BF329" s="2"/>
      <c r="BG329" s="2"/>
      <c r="BH329" s="2"/>
      <c r="BI329" s="2"/>
      <c r="BJ329" s="2"/>
      <c r="BK329" s="2"/>
      <c r="BL329" s="2"/>
      <c r="BM329" s="2"/>
      <c r="BN329" s="2"/>
      <c r="BO329" s="2"/>
      <c r="BP329" s="2"/>
    </row>
    <row r="330" spans="33:68" x14ac:dyDescent="0.2">
      <c r="AG330" s="2"/>
      <c r="AH330" s="2"/>
      <c r="AI330" s="2"/>
      <c r="AJ330" s="2"/>
      <c r="AK330" s="2"/>
      <c r="AL330" s="2"/>
      <c r="AM330" s="2"/>
      <c r="AN330" s="2"/>
      <c r="AO330" s="2"/>
      <c r="AP330" s="2"/>
      <c r="AQ330" s="2"/>
      <c r="AR330" s="2"/>
      <c r="AS330" s="2"/>
      <c r="AT330" s="2"/>
      <c r="AU330" s="2"/>
      <c r="AV330" s="2"/>
      <c r="AW330" s="2"/>
      <c r="AX330" s="2"/>
      <c r="AY330" s="2"/>
      <c r="AZ330" s="2"/>
      <c r="BA330" s="2"/>
      <c r="BB330" s="2"/>
      <c r="BC330" s="2"/>
      <c r="BD330" s="2"/>
      <c r="BE330" s="2"/>
      <c r="BF330" s="2"/>
      <c r="BG330" s="2"/>
      <c r="BH330" s="2"/>
      <c r="BI330" s="2"/>
      <c r="BJ330" s="2"/>
      <c r="BK330" s="2"/>
      <c r="BL330" s="2"/>
      <c r="BM330" s="2"/>
      <c r="BN330" s="2"/>
      <c r="BO330" s="2"/>
      <c r="BP330" s="2"/>
    </row>
    <row r="331" spans="33:68" x14ac:dyDescent="0.2">
      <c r="AG331" s="2"/>
      <c r="AH331" s="2"/>
      <c r="AI331" s="2"/>
      <c r="AJ331" s="2"/>
      <c r="AK331" s="2"/>
      <c r="AL331" s="2"/>
      <c r="AM331" s="2"/>
      <c r="AN331" s="2"/>
      <c r="AO331" s="2"/>
      <c r="AP331" s="2"/>
      <c r="AQ331" s="2"/>
      <c r="AR331" s="2"/>
      <c r="AS331" s="2"/>
      <c r="AT331" s="2"/>
      <c r="AU331" s="2"/>
      <c r="AV331" s="2"/>
      <c r="AW331" s="2"/>
      <c r="AX331" s="2"/>
      <c r="AY331" s="2"/>
      <c r="AZ331" s="2"/>
      <c r="BA331" s="2"/>
      <c r="BB331" s="2"/>
      <c r="BC331" s="2"/>
      <c r="BD331" s="2"/>
      <c r="BE331" s="2"/>
      <c r="BF331" s="2"/>
      <c r="BG331" s="2"/>
      <c r="BH331" s="2"/>
      <c r="BI331" s="2"/>
      <c r="BJ331" s="2"/>
      <c r="BK331" s="2"/>
      <c r="BL331" s="2"/>
      <c r="BM331" s="2"/>
      <c r="BN331" s="2"/>
      <c r="BO331" s="2"/>
      <c r="BP331" s="2"/>
    </row>
    <row r="332" spans="33:68" x14ac:dyDescent="0.2">
      <c r="AG332" s="2"/>
      <c r="AH332" s="2"/>
      <c r="AI332" s="2"/>
      <c r="AJ332" s="2"/>
      <c r="AK332" s="2"/>
      <c r="AL332" s="2"/>
      <c r="AM332" s="2"/>
      <c r="AN332" s="2"/>
      <c r="AO332" s="2"/>
      <c r="AP332" s="2"/>
      <c r="AQ332" s="2"/>
      <c r="AR332" s="2"/>
      <c r="AS332" s="2"/>
      <c r="AT332" s="2"/>
      <c r="AU332" s="2"/>
      <c r="AV332" s="2"/>
      <c r="AW332" s="2"/>
      <c r="AX332" s="2"/>
      <c r="AY332" s="2"/>
      <c r="AZ332" s="2"/>
      <c r="BA332" s="2"/>
      <c r="BB332" s="2"/>
      <c r="BC332" s="2"/>
      <c r="BD332" s="2"/>
      <c r="BE332" s="2"/>
      <c r="BF332" s="2"/>
      <c r="BG332" s="2"/>
      <c r="BH332" s="2"/>
      <c r="BI332" s="2"/>
      <c r="BJ332" s="2"/>
      <c r="BK332" s="2"/>
      <c r="BL332" s="2"/>
      <c r="BM332" s="2"/>
      <c r="BN332" s="2"/>
      <c r="BO332" s="2"/>
      <c r="BP332" s="2"/>
    </row>
    <row r="333" spans="33:68" x14ac:dyDescent="0.2">
      <c r="AG333" s="2"/>
      <c r="AH333" s="2"/>
      <c r="AI333" s="2"/>
      <c r="AJ333" s="2"/>
      <c r="AK333" s="2"/>
      <c r="AL333" s="2"/>
      <c r="AM333" s="2"/>
      <c r="AN333" s="2"/>
      <c r="AO333" s="2"/>
      <c r="AP333" s="2"/>
      <c r="AQ333" s="2"/>
      <c r="AR333" s="2"/>
      <c r="AS333" s="2"/>
      <c r="AT333" s="2"/>
      <c r="AU333" s="2"/>
      <c r="AV333" s="2"/>
      <c r="AW333" s="2"/>
      <c r="AX333" s="2"/>
      <c r="AY333" s="2"/>
      <c r="AZ333" s="2"/>
      <c r="BA333" s="2"/>
      <c r="BB333" s="2"/>
      <c r="BC333" s="2"/>
      <c r="BD333" s="2"/>
      <c r="BE333" s="2"/>
      <c r="BF333" s="2"/>
      <c r="BG333" s="2"/>
      <c r="BH333" s="2"/>
      <c r="BI333" s="2"/>
      <c r="BJ333" s="2"/>
      <c r="BK333" s="2"/>
      <c r="BL333" s="2"/>
      <c r="BM333" s="2"/>
      <c r="BN333" s="2"/>
      <c r="BO333" s="2"/>
      <c r="BP333" s="2"/>
    </row>
    <row r="334" spans="33:68" x14ac:dyDescent="0.2">
      <c r="AG334" s="2"/>
      <c r="AH334" s="2"/>
      <c r="AI334" s="2"/>
      <c r="AJ334" s="2"/>
      <c r="AK334" s="2"/>
      <c r="AL334" s="2"/>
      <c r="AM334" s="2"/>
      <c r="AN334" s="2"/>
      <c r="AO334" s="2"/>
      <c r="AP334" s="2"/>
      <c r="AQ334" s="2"/>
      <c r="AR334" s="2"/>
      <c r="AS334" s="2"/>
      <c r="AT334" s="2"/>
      <c r="AU334" s="2"/>
      <c r="AV334" s="2"/>
      <c r="AW334" s="2"/>
      <c r="AX334" s="2"/>
      <c r="AY334" s="2"/>
      <c r="AZ334" s="2"/>
      <c r="BA334" s="2"/>
      <c r="BB334" s="2"/>
      <c r="BC334" s="2"/>
      <c r="BD334" s="2"/>
      <c r="BE334" s="2"/>
      <c r="BF334" s="2"/>
      <c r="BG334" s="2"/>
      <c r="BH334" s="2"/>
      <c r="BI334" s="2"/>
      <c r="BJ334" s="2"/>
      <c r="BK334" s="2"/>
      <c r="BL334" s="2"/>
      <c r="BM334" s="2"/>
      <c r="BN334" s="2"/>
      <c r="BO334" s="2"/>
      <c r="BP334" s="2"/>
    </row>
    <row r="335" spans="33:68" x14ac:dyDescent="0.2">
      <c r="AG335" s="2"/>
      <c r="AH335" s="2"/>
      <c r="AI335" s="2"/>
      <c r="AJ335" s="2"/>
      <c r="AK335" s="2"/>
      <c r="AL335" s="2"/>
      <c r="AM335" s="2"/>
      <c r="AN335" s="2"/>
      <c r="AO335" s="2"/>
      <c r="AP335" s="2"/>
      <c r="AQ335" s="2"/>
      <c r="AR335" s="2"/>
      <c r="AS335" s="2"/>
      <c r="AT335" s="2"/>
      <c r="AU335" s="2"/>
      <c r="AV335" s="2"/>
      <c r="AW335" s="2"/>
      <c r="AX335" s="2"/>
      <c r="AY335" s="2"/>
      <c r="AZ335" s="2"/>
      <c r="BA335" s="2"/>
      <c r="BB335" s="2"/>
      <c r="BC335" s="2"/>
      <c r="BD335" s="2"/>
      <c r="BE335" s="2"/>
      <c r="BF335" s="2"/>
      <c r="BG335" s="2"/>
      <c r="BH335" s="2"/>
      <c r="BI335" s="2"/>
      <c r="BJ335" s="2"/>
      <c r="BK335" s="2"/>
      <c r="BL335" s="2"/>
      <c r="BM335" s="2"/>
      <c r="BN335" s="2"/>
      <c r="BO335" s="2"/>
      <c r="BP335" s="2"/>
    </row>
    <row r="336" spans="33:68" x14ac:dyDescent="0.2">
      <c r="AG336" s="2"/>
      <c r="AH336" s="2"/>
      <c r="AI336" s="2"/>
      <c r="AJ336" s="2"/>
      <c r="AK336" s="2"/>
      <c r="AL336" s="2"/>
      <c r="AM336" s="2"/>
      <c r="AN336" s="2"/>
      <c r="AO336" s="2"/>
      <c r="AP336" s="2"/>
      <c r="AQ336" s="2"/>
      <c r="AR336" s="2"/>
      <c r="AS336" s="2"/>
      <c r="AT336" s="2"/>
      <c r="AU336" s="2"/>
      <c r="AV336" s="2"/>
      <c r="AW336" s="2"/>
      <c r="AX336" s="2"/>
      <c r="AY336" s="2"/>
      <c r="AZ336" s="2"/>
      <c r="BA336" s="2"/>
      <c r="BB336" s="2"/>
      <c r="BC336" s="2"/>
      <c r="BD336" s="2"/>
      <c r="BE336" s="2"/>
      <c r="BF336" s="2"/>
      <c r="BG336" s="2"/>
      <c r="BH336" s="2"/>
      <c r="BI336" s="2"/>
      <c r="BJ336" s="2"/>
      <c r="BK336" s="2"/>
      <c r="BL336" s="2"/>
      <c r="BM336" s="2"/>
      <c r="BN336" s="2"/>
      <c r="BO336" s="2"/>
      <c r="BP336" s="2"/>
    </row>
    <row r="337" spans="33:68" x14ac:dyDescent="0.2">
      <c r="AG337" s="2"/>
      <c r="AH337" s="2"/>
      <c r="AI337" s="2"/>
      <c r="AJ337" s="2"/>
      <c r="AK337" s="2"/>
      <c r="AL337" s="2"/>
      <c r="AM337" s="2"/>
      <c r="AN337" s="2"/>
      <c r="AO337" s="2"/>
      <c r="AP337" s="2"/>
      <c r="AQ337" s="2"/>
      <c r="AR337" s="2"/>
      <c r="AS337" s="2"/>
      <c r="AT337" s="2"/>
      <c r="AU337" s="2"/>
      <c r="AV337" s="2"/>
      <c r="AW337" s="2"/>
      <c r="AX337" s="2"/>
      <c r="AY337" s="2"/>
      <c r="AZ337" s="2"/>
      <c r="BA337" s="2"/>
      <c r="BB337" s="2"/>
      <c r="BC337" s="2"/>
      <c r="BD337" s="2"/>
      <c r="BE337" s="2"/>
      <c r="BF337" s="2"/>
      <c r="BG337" s="2"/>
      <c r="BH337" s="2"/>
      <c r="BI337" s="2"/>
      <c r="BJ337" s="2"/>
      <c r="BK337" s="2"/>
      <c r="BL337" s="2"/>
      <c r="BM337" s="2"/>
      <c r="BN337" s="2"/>
      <c r="BO337" s="2"/>
      <c r="BP337" s="2"/>
    </row>
    <row r="338" spans="33:68" x14ac:dyDescent="0.2">
      <c r="AG338" s="2"/>
      <c r="AH338" s="2"/>
      <c r="AI338" s="2"/>
      <c r="AJ338" s="2"/>
      <c r="AK338" s="2"/>
      <c r="AL338" s="2"/>
      <c r="AM338" s="2"/>
      <c r="AN338" s="2"/>
      <c r="AO338" s="2"/>
      <c r="AP338" s="2"/>
      <c r="AQ338" s="2"/>
      <c r="AR338" s="2"/>
      <c r="AS338" s="2"/>
      <c r="AT338" s="2"/>
      <c r="AU338" s="2"/>
      <c r="AV338" s="2"/>
      <c r="AW338" s="2"/>
      <c r="AX338" s="2"/>
      <c r="AY338" s="2"/>
      <c r="AZ338" s="2"/>
      <c r="BA338" s="2"/>
      <c r="BB338" s="2"/>
      <c r="BC338" s="2"/>
      <c r="BD338" s="2"/>
      <c r="BE338" s="2"/>
      <c r="BF338" s="2"/>
      <c r="BG338" s="2"/>
      <c r="BH338" s="2"/>
      <c r="BI338" s="2"/>
      <c r="BJ338" s="2"/>
      <c r="BK338" s="2"/>
      <c r="BL338" s="2"/>
      <c r="BM338" s="2"/>
      <c r="BN338" s="2"/>
      <c r="BO338" s="2"/>
      <c r="BP338" s="2"/>
    </row>
    <row r="339" spans="33:68" x14ac:dyDescent="0.2">
      <c r="AG339" s="2"/>
      <c r="AH339" s="2"/>
      <c r="AI339" s="2"/>
      <c r="AJ339" s="2"/>
      <c r="AK339" s="2"/>
      <c r="AL339" s="2"/>
      <c r="AM339" s="2"/>
      <c r="AN339" s="2"/>
      <c r="AO339" s="2"/>
      <c r="AP339" s="2"/>
      <c r="AQ339" s="2"/>
      <c r="AR339" s="2"/>
      <c r="AS339" s="2"/>
      <c r="AT339" s="2"/>
      <c r="AU339" s="2"/>
      <c r="AV339" s="2"/>
      <c r="AW339" s="2"/>
      <c r="AX339" s="2"/>
      <c r="AY339" s="2"/>
      <c r="AZ339" s="2"/>
      <c r="BA339" s="2"/>
      <c r="BB339" s="2"/>
      <c r="BC339" s="2"/>
      <c r="BD339" s="2"/>
      <c r="BE339" s="2"/>
      <c r="BF339" s="2"/>
      <c r="BG339" s="2"/>
      <c r="BH339" s="2"/>
      <c r="BI339" s="2"/>
      <c r="BJ339" s="2"/>
      <c r="BK339" s="2"/>
      <c r="BL339" s="2"/>
      <c r="BM339" s="2"/>
      <c r="BN339" s="2"/>
      <c r="BO339" s="2"/>
      <c r="BP339" s="2"/>
    </row>
    <row r="340" spans="33:68" x14ac:dyDescent="0.2">
      <c r="AG340" s="2"/>
      <c r="AH340" s="2"/>
      <c r="AI340" s="2"/>
      <c r="AJ340" s="2"/>
      <c r="AK340" s="2"/>
      <c r="AL340" s="2"/>
      <c r="AM340" s="2"/>
      <c r="AN340" s="2"/>
      <c r="AO340" s="2"/>
      <c r="AP340" s="2"/>
      <c r="AQ340" s="2"/>
      <c r="AR340" s="2"/>
      <c r="AS340" s="2"/>
      <c r="AT340" s="2"/>
      <c r="AU340" s="2"/>
      <c r="AV340" s="2"/>
      <c r="AW340" s="2"/>
      <c r="AX340" s="2"/>
      <c r="AY340" s="2"/>
      <c r="AZ340" s="2"/>
      <c r="BA340" s="2"/>
      <c r="BB340" s="2"/>
      <c r="BC340" s="2"/>
      <c r="BD340" s="2"/>
      <c r="BE340" s="2"/>
      <c r="BF340" s="2"/>
      <c r="BG340" s="2"/>
      <c r="BH340" s="2"/>
      <c r="BI340" s="2"/>
      <c r="BJ340" s="2"/>
      <c r="BK340" s="2"/>
      <c r="BL340" s="2"/>
      <c r="BM340" s="2"/>
      <c r="BN340" s="2"/>
      <c r="BO340" s="2"/>
      <c r="BP340" s="2"/>
    </row>
    <row r="341" spans="33:68" x14ac:dyDescent="0.2">
      <c r="AG341" s="2"/>
      <c r="AH341" s="2"/>
      <c r="AI341" s="2"/>
      <c r="AJ341" s="2"/>
      <c r="AK341" s="2"/>
      <c r="AL341" s="2"/>
      <c r="AM341" s="2"/>
      <c r="AN341" s="2"/>
      <c r="AO341" s="2"/>
      <c r="AP341" s="2"/>
      <c r="AQ341" s="2"/>
      <c r="AR341" s="2"/>
      <c r="AS341" s="2"/>
      <c r="AT341" s="2"/>
      <c r="AU341" s="2"/>
      <c r="AV341" s="2"/>
      <c r="AW341" s="2"/>
      <c r="AX341" s="2"/>
      <c r="AY341" s="2"/>
      <c r="AZ341" s="2"/>
      <c r="BA341" s="2"/>
      <c r="BB341" s="2"/>
      <c r="BC341" s="2"/>
      <c r="BD341" s="2"/>
      <c r="BE341" s="2"/>
      <c r="BF341" s="2"/>
      <c r="BG341" s="2"/>
      <c r="BH341" s="2"/>
      <c r="BI341" s="2"/>
      <c r="BJ341" s="2"/>
      <c r="BK341" s="2"/>
      <c r="BL341" s="2"/>
      <c r="BM341" s="2"/>
      <c r="BN341" s="2"/>
      <c r="BO341" s="2"/>
      <c r="BP341" s="2"/>
    </row>
    <row r="342" spans="33:68" x14ac:dyDescent="0.2">
      <c r="AG342" s="2"/>
      <c r="AH342" s="2"/>
      <c r="AI342" s="2"/>
      <c r="AJ342" s="2"/>
      <c r="AK342" s="2"/>
      <c r="AL342" s="2"/>
      <c r="AM342" s="2"/>
      <c r="AN342" s="2"/>
      <c r="AO342" s="2"/>
      <c r="AP342" s="2"/>
      <c r="AQ342" s="2"/>
      <c r="AR342" s="2"/>
      <c r="AS342" s="2"/>
      <c r="AT342" s="2"/>
      <c r="AU342" s="2"/>
      <c r="AV342" s="2"/>
      <c r="AW342" s="2"/>
      <c r="AX342" s="2"/>
      <c r="AY342" s="2"/>
      <c r="AZ342" s="2"/>
      <c r="BA342" s="2"/>
      <c r="BB342" s="2"/>
      <c r="BC342" s="2"/>
      <c r="BD342" s="2"/>
      <c r="BE342" s="2"/>
      <c r="BF342" s="2"/>
      <c r="BG342" s="2"/>
      <c r="BH342" s="2"/>
      <c r="BI342" s="2"/>
      <c r="BJ342" s="2"/>
      <c r="BK342" s="2"/>
      <c r="BL342" s="2"/>
      <c r="BM342" s="2"/>
      <c r="BN342" s="2"/>
      <c r="BO342" s="2"/>
      <c r="BP342" s="2"/>
    </row>
    <row r="343" spans="33:68" x14ac:dyDescent="0.2">
      <c r="AG343" s="2"/>
      <c r="AH343" s="2"/>
      <c r="AI343" s="2"/>
      <c r="AJ343" s="2"/>
      <c r="AK343" s="2"/>
      <c r="AL343" s="2"/>
      <c r="AM343" s="2"/>
      <c r="AN343" s="2"/>
      <c r="AO343" s="2"/>
      <c r="AP343" s="2"/>
      <c r="AQ343" s="2"/>
      <c r="AR343" s="2"/>
      <c r="AS343" s="2"/>
      <c r="AT343" s="2"/>
      <c r="AU343" s="2"/>
      <c r="AV343" s="2"/>
      <c r="AW343" s="2"/>
      <c r="AX343" s="2"/>
      <c r="AY343" s="2"/>
      <c r="AZ343" s="2"/>
      <c r="BA343" s="2"/>
      <c r="BB343" s="2"/>
      <c r="BC343" s="2"/>
      <c r="BD343" s="2"/>
      <c r="BE343" s="2"/>
      <c r="BF343" s="2"/>
      <c r="BG343" s="2"/>
      <c r="BH343" s="2"/>
      <c r="BI343" s="2"/>
      <c r="BJ343" s="2"/>
      <c r="BK343" s="2"/>
      <c r="BL343" s="2"/>
      <c r="BM343" s="2"/>
      <c r="BN343" s="2"/>
      <c r="BO343" s="2"/>
      <c r="BP343" s="2"/>
    </row>
    <row r="344" spans="33:68" x14ac:dyDescent="0.2">
      <c r="AG344" s="2"/>
      <c r="AH344" s="2"/>
      <c r="AI344" s="2"/>
      <c r="AJ344" s="2"/>
      <c r="AK344" s="2"/>
      <c r="AL344" s="2"/>
      <c r="AM344" s="2"/>
      <c r="AN344" s="2"/>
      <c r="AO344" s="2"/>
      <c r="AP344" s="2"/>
      <c r="AQ344" s="2"/>
      <c r="AR344" s="2"/>
      <c r="AS344" s="2"/>
      <c r="AT344" s="2"/>
      <c r="AU344" s="2"/>
      <c r="AV344" s="2"/>
      <c r="AW344" s="2"/>
      <c r="AX344" s="2"/>
      <c r="AY344" s="2"/>
      <c r="AZ344" s="2"/>
      <c r="BA344" s="2"/>
      <c r="BB344" s="2"/>
      <c r="BC344" s="2"/>
      <c r="BD344" s="2"/>
      <c r="BE344" s="2"/>
      <c r="BF344" s="2"/>
      <c r="BG344" s="2"/>
      <c r="BH344" s="2"/>
      <c r="BI344" s="2"/>
      <c r="BJ344" s="2"/>
      <c r="BK344" s="2"/>
      <c r="BL344" s="2"/>
      <c r="BM344" s="2"/>
      <c r="BN344" s="2"/>
      <c r="BO344" s="2"/>
      <c r="BP344" s="2"/>
    </row>
    <row r="345" spans="33:68" x14ac:dyDescent="0.2">
      <c r="AG345" s="2"/>
      <c r="AH345" s="2"/>
      <c r="AI345" s="2"/>
      <c r="AJ345" s="2"/>
      <c r="AK345" s="2"/>
      <c r="AL345" s="2"/>
      <c r="AM345" s="2"/>
      <c r="AN345" s="2"/>
      <c r="AO345" s="2"/>
      <c r="AP345" s="2"/>
      <c r="AQ345" s="2"/>
      <c r="AR345" s="2"/>
      <c r="AS345" s="2"/>
      <c r="AT345" s="2"/>
      <c r="AU345" s="2"/>
      <c r="AV345" s="2"/>
      <c r="AW345" s="2"/>
      <c r="AX345" s="2"/>
      <c r="AY345" s="2"/>
      <c r="AZ345" s="2"/>
      <c r="BA345" s="2"/>
      <c r="BB345" s="2"/>
      <c r="BC345" s="2"/>
      <c r="BD345" s="2"/>
      <c r="BE345" s="2"/>
      <c r="BF345" s="2"/>
      <c r="BG345" s="2"/>
      <c r="BH345" s="2"/>
      <c r="BI345" s="2"/>
      <c r="BJ345" s="2"/>
      <c r="BK345" s="2"/>
      <c r="BL345" s="2"/>
      <c r="BM345" s="2"/>
      <c r="BN345" s="2"/>
      <c r="BO345" s="2"/>
      <c r="BP345" s="2"/>
    </row>
    <row r="346" spans="33:68" x14ac:dyDescent="0.2">
      <c r="AG346" s="2"/>
      <c r="AH346" s="2"/>
      <c r="AI346" s="2"/>
      <c r="AJ346" s="2"/>
      <c r="AK346" s="2"/>
      <c r="AL346" s="2"/>
      <c r="AM346" s="2"/>
      <c r="AN346" s="2"/>
      <c r="AO346" s="2"/>
      <c r="AP346" s="2"/>
      <c r="AQ346" s="2"/>
      <c r="AR346" s="2"/>
      <c r="AS346" s="2"/>
      <c r="AT346" s="2"/>
      <c r="AU346" s="2"/>
      <c r="AV346" s="2"/>
      <c r="AW346" s="2"/>
      <c r="AX346" s="2"/>
      <c r="AY346" s="2"/>
      <c r="AZ346" s="2"/>
      <c r="BA346" s="2"/>
      <c r="BB346" s="2"/>
      <c r="BC346" s="2"/>
      <c r="BD346" s="2"/>
      <c r="BE346" s="2"/>
      <c r="BF346" s="2"/>
      <c r="BG346" s="2"/>
      <c r="BH346" s="2"/>
      <c r="BI346" s="2"/>
      <c r="BJ346" s="2"/>
      <c r="BK346" s="2"/>
      <c r="BL346" s="2"/>
      <c r="BM346" s="2"/>
      <c r="BN346" s="2"/>
      <c r="BO346" s="2"/>
      <c r="BP346" s="2"/>
    </row>
    <row r="347" spans="33:68" x14ac:dyDescent="0.2">
      <c r="AG347" s="2"/>
      <c r="AH347" s="2"/>
      <c r="AI347" s="2"/>
      <c r="AJ347" s="2"/>
      <c r="AK347" s="2"/>
      <c r="AL347" s="2"/>
      <c r="AM347" s="2"/>
      <c r="AN347" s="2"/>
      <c r="AO347" s="2"/>
      <c r="AP347" s="2"/>
      <c r="AQ347" s="2"/>
      <c r="AR347" s="2"/>
      <c r="AS347" s="2"/>
      <c r="AT347" s="2"/>
      <c r="AU347" s="2"/>
      <c r="AV347" s="2"/>
      <c r="AW347" s="2"/>
      <c r="AX347" s="2"/>
      <c r="AY347" s="2"/>
      <c r="AZ347" s="2"/>
      <c r="BA347" s="2"/>
      <c r="BB347" s="2"/>
      <c r="BC347" s="2"/>
      <c r="BD347" s="2"/>
      <c r="BE347" s="2"/>
      <c r="BF347" s="2"/>
      <c r="BG347" s="2"/>
      <c r="BH347" s="2"/>
      <c r="BI347" s="2"/>
      <c r="BJ347" s="2"/>
      <c r="BK347" s="2"/>
      <c r="BL347" s="2"/>
      <c r="BM347" s="2"/>
      <c r="BN347" s="2"/>
      <c r="BO347" s="2"/>
      <c r="BP347" s="2"/>
    </row>
    <row r="348" spans="33:68" x14ac:dyDescent="0.2">
      <c r="AG348" s="2"/>
      <c r="AH348" s="2"/>
      <c r="AI348" s="2"/>
      <c r="AJ348" s="2"/>
      <c r="AK348" s="2"/>
      <c r="AL348" s="2"/>
      <c r="AM348" s="2"/>
      <c r="AN348" s="2"/>
      <c r="AO348" s="2"/>
      <c r="AP348" s="2"/>
      <c r="AQ348" s="2"/>
      <c r="AR348" s="2"/>
      <c r="AS348" s="2"/>
      <c r="AT348" s="2"/>
      <c r="AU348" s="2"/>
      <c r="AV348" s="2"/>
      <c r="AW348" s="2"/>
      <c r="AX348" s="2"/>
      <c r="AY348" s="2"/>
      <c r="AZ348" s="2"/>
      <c r="BA348" s="2"/>
      <c r="BB348" s="2"/>
      <c r="BC348" s="2"/>
      <c r="BD348" s="2"/>
      <c r="BE348" s="2"/>
      <c r="BF348" s="2"/>
      <c r="BG348" s="2"/>
      <c r="BH348" s="2"/>
      <c r="BI348" s="2"/>
      <c r="BJ348" s="2"/>
      <c r="BK348" s="2"/>
      <c r="BL348" s="2"/>
      <c r="BM348" s="2"/>
      <c r="BN348" s="2"/>
      <c r="BO348" s="2"/>
      <c r="BP348" s="2"/>
    </row>
    <row r="349" spans="33:68" x14ac:dyDescent="0.2">
      <c r="AG349" s="2"/>
      <c r="AH349" s="2"/>
      <c r="AI349" s="2"/>
      <c r="AJ349" s="2"/>
      <c r="AK349" s="2"/>
      <c r="AL349" s="2"/>
      <c r="AM349" s="2"/>
      <c r="AN349" s="2"/>
      <c r="AO349" s="2"/>
      <c r="AP349" s="2"/>
      <c r="AQ349" s="2"/>
      <c r="AR349" s="2"/>
      <c r="AS349" s="2"/>
      <c r="AT349" s="2"/>
      <c r="AU349" s="2"/>
      <c r="AV349" s="2"/>
      <c r="AW349" s="2"/>
      <c r="AX349" s="2"/>
      <c r="AY349" s="2"/>
      <c r="AZ349" s="2"/>
      <c r="BA349" s="2"/>
      <c r="BB349" s="2"/>
      <c r="BC349" s="2"/>
      <c r="BD349" s="2"/>
      <c r="BE349" s="2"/>
      <c r="BF349" s="2"/>
      <c r="BG349" s="2"/>
      <c r="BH349" s="2"/>
      <c r="BI349" s="2"/>
      <c r="BJ349" s="2"/>
      <c r="BK349" s="2"/>
      <c r="BL349" s="2"/>
      <c r="BM349" s="2"/>
      <c r="BN349" s="2"/>
      <c r="BO349" s="2"/>
      <c r="BP349" s="2"/>
    </row>
    <row r="350" spans="33:68" x14ac:dyDescent="0.2">
      <c r="AG350" s="2"/>
      <c r="AH350" s="2"/>
      <c r="AI350" s="2"/>
      <c r="AJ350" s="2"/>
      <c r="AK350" s="2"/>
      <c r="AL350" s="2"/>
      <c r="AM350" s="2"/>
      <c r="AN350" s="2"/>
      <c r="AO350" s="2"/>
      <c r="AP350" s="2"/>
      <c r="AQ350" s="2"/>
      <c r="AR350" s="2"/>
      <c r="AS350" s="2"/>
      <c r="AT350" s="2"/>
      <c r="AU350" s="2"/>
      <c r="AV350" s="2"/>
      <c r="AW350" s="2"/>
      <c r="AX350" s="2"/>
      <c r="AY350" s="2"/>
      <c r="AZ350" s="2"/>
      <c r="BA350" s="2"/>
      <c r="BB350" s="2"/>
      <c r="BC350" s="2"/>
      <c r="BD350" s="2"/>
      <c r="BE350" s="2"/>
      <c r="BF350" s="2"/>
      <c r="BG350" s="2"/>
      <c r="BH350" s="2"/>
      <c r="BI350" s="2"/>
      <c r="BJ350" s="2"/>
      <c r="BK350" s="2"/>
      <c r="BL350" s="2"/>
      <c r="BM350" s="2"/>
      <c r="BN350" s="2"/>
      <c r="BO350" s="2"/>
      <c r="BP350" s="2"/>
    </row>
    <row r="351" spans="33:68" x14ac:dyDescent="0.2">
      <c r="AG351" s="2"/>
      <c r="AH351" s="2"/>
      <c r="AI351" s="2"/>
      <c r="AJ351" s="2"/>
      <c r="AK351" s="2"/>
      <c r="AL351" s="2"/>
      <c r="AM351" s="2"/>
      <c r="AN351" s="2"/>
      <c r="AO351" s="2"/>
      <c r="AP351" s="2"/>
      <c r="AQ351" s="2"/>
      <c r="AR351" s="2"/>
      <c r="AS351" s="2"/>
      <c r="AT351" s="2"/>
      <c r="AU351" s="2"/>
      <c r="AV351" s="2"/>
      <c r="AW351" s="2"/>
      <c r="AX351" s="2"/>
      <c r="AY351" s="2"/>
      <c r="AZ351" s="2"/>
      <c r="BA351" s="2"/>
      <c r="BB351" s="2"/>
      <c r="BC351" s="2"/>
      <c r="BD351" s="2"/>
      <c r="BE351" s="2"/>
      <c r="BF351" s="2"/>
      <c r="BG351" s="2"/>
      <c r="BH351" s="2"/>
      <c r="BI351" s="2"/>
      <c r="BJ351" s="2"/>
      <c r="BK351" s="2"/>
      <c r="BL351" s="2"/>
      <c r="BM351" s="2"/>
      <c r="BN351" s="2"/>
      <c r="BO351" s="2"/>
      <c r="BP351" s="2"/>
    </row>
    <row r="352" spans="33:68" x14ac:dyDescent="0.2">
      <c r="AG352" s="2"/>
      <c r="AH352" s="2"/>
      <c r="AI352" s="2"/>
      <c r="AJ352" s="2"/>
      <c r="AK352" s="2"/>
      <c r="AL352" s="2"/>
      <c r="AM352" s="2"/>
      <c r="AN352" s="2"/>
      <c r="AO352" s="2"/>
      <c r="AP352" s="2"/>
      <c r="AQ352" s="2"/>
      <c r="AR352" s="2"/>
      <c r="AS352" s="2"/>
      <c r="AT352" s="2"/>
      <c r="AU352" s="2"/>
      <c r="AV352" s="2"/>
      <c r="AW352" s="2"/>
      <c r="AX352" s="2"/>
      <c r="AY352" s="2"/>
      <c r="AZ352" s="2"/>
      <c r="BA352" s="2"/>
      <c r="BB352" s="2"/>
      <c r="BC352" s="2"/>
      <c r="BD352" s="2"/>
      <c r="BE352" s="2"/>
      <c r="BF352" s="2"/>
      <c r="BG352" s="2"/>
      <c r="BH352" s="2"/>
      <c r="BI352" s="2"/>
      <c r="BJ352" s="2"/>
      <c r="BK352" s="2"/>
      <c r="BL352" s="2"/>
      <c r="BM352" s="2"/>
      <c r="BN352" s="2"/>
      <c r="BO352" s="2"/>
      <c r="BP352" s="2"/>
    </row>
    <row r="353" spans="33:68" x14ac:dyDescent="0.2">
      <c r="AG353" s="2"/>
      <c r="AH353" s="2"/>
      <c r="AI353" s="2"/>
      <c r="AJ353" s="2"/>
      <c r="AK353" s="2"/>
      <c r="AL353" s="2"/>
      <c r="AM353" s="2"/>
      <c r="AN353" s="2"/>
      <c r="AO353" s="2"/>
      <c r="AP353" s="2"/>
      <c r="AQ353" s="2"/>
      <c r="AR353" s="2"/>
      <c r="AS353" s="2"/>
      <c r="AT353" s="2"/>
      <c r="AU353" s="2"/>
      <c r="AV353" s="2"/>
      <c r="AW353" s="2"/>
      <c r="AX353" s="2"/>
      <c r="AY353" s="2"/>
      <c r="AZ353" s="2"/>
      <c r="BA353" s="2"/>
      <c r="BB353" s="2"/>
      <c r="BC353" s="2"/>
      <c r="BD353" s="2"/>
      <c r="BE353" s="2"/>
      <c r="BF353" s="2"/>
      <c r="BG353" s="2"/>
      <c r="BH353" s="2"/>
      <c r="BI353" s="2"/>
      <c r="BJ353" s="2"/>
      <c r="BK353" s="2"/>
      <c r="BL353" s="2"/>
      <c r="BM353" s="2"/>
      <c r="BN353" s="2"/>
      <c r="BO353" s="2"/>
      <c r="BP353" s="2"/>
    </row>
    <row r="354" spans="33:68" x14ac:dyDescent="0.2">
      <c r="AG354" s="2"/>
      <c r="AH354" s="2"/>
      <c r="AI354" s="2"/>
      <c r="AJ354" s="2"/>
      <c r="AK354" s="2"/>
      <c r="AL354" s="2"/>
      <c r="AM354" s="2"/>
      <c r="AN354" s="2"/>
      <c r="AO354" s="2"/>
      <c r="AP354" s="2"/>
      <c r="AQ354" s="2"/>
      <c r="AR354" s="2"/>
      <c r="AS354" s="2"/>
      <c r="AT354" s="2"/>
      <c r="AU354" s="2"/>
      <c r="AV354" s="2"/>
      <c r="AW354" s="2"/>
      <c r="AX354" s="2"/>
      <c r="AY354" s="2"/>
      <c r="AZ354" s="2"/>
      <c r="BA354" s="2"/>
      <c r="BB354" s="2"/>
      <c r="BC354" s="2"/>
      <c r="BD354" s="2"/>
      <c r="BE354" s="2"/>
      <c r="BF354" s="2"/>
      <c r="BG354" s="2"/>
      <c r="BH354" s="2"/>
      <c r="BI354" s="2"/>
      <c r="BJ354" s="2"/>
      <c r="BK354" s="2"/>
      <c r="BL354" s="2"/>
      <c r="BM354" s="2"/>
      <c r="BN354" s="2"/>
      <c r="BO354" s="2"/>
      <c r="BP354" s="2"/>
    </row>
    <row r="355" spans="33:68" x14ac:dyDescent="0.2">
      <c r="AG355" s="2"/>
      <c r="AH355" s="2"/>
      <c r="AI355" s="2"/>
      <c r="AJ355" s="2"/>
      <c r="AK355" s="2"/>
      <c r="AL355" s="2"/>
      <c r="AM355" s="2"/>
      <c r="AN355" s="2"/>
      <c r="AO355" s="2"/>
      <c r="AP355" s="2"/>
      <c r="AQ355" s="2"/>
      <c r="AR355" s="2"/>
      <c r="AS355" s="2"/>
      <c r="AT355" s="2"/>
      <c r="AU355" s="2"/>
      <c r="AV355" s="2"/>
      <c r="AW355" s="2"/>
      <c r="AX355" s="2"/>
      <c r="AY355" s="2"/>
      <c r="AZ355" s="2"/>
      <c r="BA355" s="2"/>
      <c r="BB355" s="2"/>
      <c r="BC355" s="2"/>
      <c r="BD355" s="2"/>
      <c r="BE355" s="2"/>
      <c r="BF355" s="2"/>
      <c r="BG355" s="2"/>
      <c r="BH355" s="2"/>
      <c r="BI355" s="2"/>
      <c r="BJ355" s="2"/>
      <c r="BK355" s="2"/>
      <c r="BL355" s="2"/>
      <c r="BM355" s="2"/>
      <c r="BN355" s="2"/>
      <c r="BO355" s="2"/>
      <c r="BP355" s="2"/>
    </row>
    <row r="356" spans="33:68" x14ac:dyDescent="0.2">
      <c r="AG356" s="2"/>
      <c r="AH356" s="2"/>
      <c r="AI356" s="2"/>
      <c r="AJ356" s="2"/>
      <c r="AK356" s="2"/>
      <c r="AL356" s="2"/>
      <c r="AM356" s="2"/>
      <c r="AN356" s="2"/>
      <c r="AO356" s="2"/>
      <c r="AP356" s="2"/>
      <c r="AQ356" s="2"/>
      <c r="AR356" s="2"/>
      <c r="AS356" s="2"/>
      <c r="AT356" s="2"/>
      <c r="AU356" s="2"/>
      <c r="AV356" s="2"/>
      <c r="AW356" s="2"/>
      <c r="AX356" s="2"/>
      <c r="AY356" s="2"/>
      <c r="AZ356" s="2"/>
      <c r="BA356" s="2"/>
      <c r="BB356" s="2"/>
      <c r="BC356" s="2"/>
      <c r="BD356" s="2"/>
      <c r="BE356" s="2"/>
      <c r="BF356" s="2"/>
      <c r="BG356" s="2"/>
      <c r="BH356" s="2"/>
      <c r="BI356" s="2"/>
      <c r="BJ356" s="2"/>
      <c r="BK356" s="2"/>
      <c r="BL356" s="2"/>
      <c r="BM356" s="2"/>
      <c r="BN356" s="2"/>
      <c r="BO356" s="2"/>
      <c r="BP356" s="2"/>
    </row>
    <row r="357" spans="33:68" x14ac:dyDescent="0.2">
      <c r="AG357" s="2"/>
      <c r="AH357" s="2"/>
      <c r="AI357" s="2"/>
      <c r="AJ357" s="2"/>
      <c r="AK357" s="2"/>
      <c r="AL357" s="2"/>
      <c r="AM357" s="2"/>
      <c r="AN357" s="2"/>
      <c r="AO357" s="2"/>
      <c r="AP357" s="2"/>
      <c r="AQ357" s="2"/>
      <c r="AR357" s="2"/>
      <c r="AS357" s="2"/>
      <c r="AT357" s="2"/>
      <c r="AU357" s="2"/>
      <c r="AV357" s="2"/>
      <c r="AW357" s="2"/>
      <c r="AX357" s="2"/>
      <c r="AY357" s="2"/>
      <c r="AZ357" s="2"/>
      <c r="BA357" s="2"/>
      <c r="BB357" s="2"/>
      <c r="BC357" s="2"/>
      <c r="BD357" s="2"/>
      <c r="BE357" s="2"/>
      <c r="BF357" s="2"/>
      <c r="BG357" s="2"/>
      <c r="BH357" s="2"/>
      <c r="BI357" s="2"/>
      <c r="BJ357" s="2"/>
      <c r="BK357" s="2"/>
      <c r="BL357" s="2"/>
      <c r="BM357" s="2"/>
      <c r="BN357" s="2"/>
      <c r="BO357" s="2"/>
      <c r="BP357" s="2"/>
    </row>
    <row r="358" spans="33:68" x14ac:dyDescent="0.2">
      <c r="AG358" s="2"/>
      <c r="AH358" s="2"/>
      <c r="AI358" s="2"/>
      <c r="AJ358" s="2"/>
      <c r="AK358" s="2"/>
      <c r="AL358" s="2"/>
      <c r="AM358" s="2"/>
      <c r="AN358" s="2"/>
      <c r="AO358" s="2"/>
      <c r="AP358" s="2"/>
      <c r="AQ358" s="2"/>
      <c r="AR358" s="2"/>
      <c r="AS358" s="2"/>
      <c r="AT358" s="2"/>
      <c r="AU358" s="2"/>
      <c r="AV358" s="2"/>
      <c r="AW358" s="2"/>
      <c r="AX358" s="2"/>
      <c r="AY358" s="2"/>
      <c r="AZ358" s="2"/>
      <c r="BA358" s="2"/>
      <c r="BB358" s="2"/>
      <c r="BC358" s="2"/>
      <c r="BD358" s="2"/>
      <c r="BE358" s="2"/>
      <c r="BF358" s="2"/>
      <c r="BG358" s="2"/>
      <c r="BH358" s="2"/>
      <c r="BI358" s="2"/>
      <c r="BJ358" s="2"/>
      <c r="BK358" s="2"/>
      <c r="BL358" s="2"/>
      <c r="BM358" s="2"/>
      <c r="BN358" s="2"/>
      <c r="BO358" s="2"/>
      <c r="BP358" s="2"/>
    </row>
    <row r="359" spans="33:68" x14ac:dyDescent="0.2">
      <c r="AG359" s="2"/>
      <c r="AH359" s="2"/>
      <c r="AI359" s="2"/>
      <c r="AJ359" s="2"/>
      <c r="AK359" s="2"/>
      <c r="AL359" s="2"/>
      <c r="AM359" s="2"/>
      <c r="AN359" s="2"/>
      <c r="AO359" s="2"/>
      <c r="AP359" s="2"/>
      <c r="AQ359" s="2"/>
      <c r="AR359" s="2"/>
      <c r="AS359" s="2"/>
      <c r="AT359" s="2"/>
      <c r="AU359" s="2"/>
      <c r="AV359" s="2"/>
      <c r="AW359" s="2"/>
      <c r="AX359" s="2"/>
      <c r="AY359" s="2"/>
      <c r="AZ359" s="2"/>
      <c r="BA359" s="2"/>
      <c r="BB359" s="2"/>
      <c r="BC359" s="2"/>
      <c r="BD359" s="2"/>
      <c r="BE359" s="2"/>
      <c r="BF359" s="2"/>
      <c r="BG359" s="2"/>
      <c r="BH359" s="2"/>
      <c r="BI359" s="2"/>
      <c r="BJ359" s="2"/>
      <c r="BK359" s="2"/>
      <c r="BL359" s="2"/>
      <c r="BM359" s="2"/>
      <c r="BN359" s="2"/>
      <c r="BO359" s="2"/>
      <c r="BP359" s="2"/>
    </row>
    <row r="360" spans="33:68" x14ac:dyDescent="0.2">
      <c r="AG360" s="2"/>
      <c r="AH360" s="2"/>
      <c r="AI360" s="2"/>
      <c r="AJ360" s="2"/>
      <c r="AK360" s="2"/>
      <c r="AL360" s="2"/>
      <c r="AM360" s="2"/>
      <c r="AN360" s="2"/>
      <c r="AO360" s="2"/>
      <c r="AP360" s="2"/>
      <c r="AQ360" s="2"/>
      <c r="AR360" s="2"/>
      <c r="AS360" s="2"/>
      <c r="AT360" s="2"/>
      <c r="AU360" s="2"/>
      <c r="AV360" s="2"/>
      <c r="AW360" s="2"/>
      <c r="AX360" s="2"/>
      <c r="AY360" s="2"/>
      <c r="AZ360" s="2"/>
      <c r="BA360" s="2"/>
      <c r="BB360" s="2"/>
      <c r="BC360" s="2"/>
      <c r="BD360" s="2"/>
      <c r="BE360" s="2"/>
      <c r="BF360" s="2"/>
      <c r="BG360" s="2"/>
      <c r="BH360" s="2"/>
      <c r="BI360" s="2"/>
      <c r="BJ360" s="2"/>
      <c r="BK360" s="2"/>
      <c r="BL360" s="2"/>
      <c r="BM360" s="2"/>
      <c r="BN360" s="2"/>
      <c r="BO360" s="2"/>
      <c r="BP360" s="2"/>
    </row>
    <row r="361" spans="33:68" x14ac:dyDescent="0.2">
      <c r="AG361" s="2"/>
      <c r="AH361" s="2"/>
      <c r="AI361" s="2"/>
      <c r="AJ361" s="2"/>
      <c r="AK361" s="2"/>
      <c r="AL361" s="2"/>
      <c r="AM361" s="2"/>
      <c r="AN361" s="2"/>
      <c r="AO361" s="2"/>
      <c r="AP361" s="2"/>
      <c r="AQ361" s="2"/>
      <c r="AR361" s="2"/>
      <c r="AS361" s="2"/>
      <c r="AT361" s="2"/>
      <c r="AU361" s="2"/>
      <c r="AV361" s="2"/>
      <c r="AW361" s="2"/>
      <c r="AX361" s="2"/>
      <c r="AY361" s="2"/>
      <c r="AZ361" s="2"/>
      <c r="BA361" s="2"/>
      <c r="BB361" s="2"/>
      <c r="BC361" s="2"/>
      <c r="BD361" s="2"/>
      <c r="BE361" s="2"/>
      <c r="BF361" s="2"/>
      <c r="BG361" s="2"/>
      <c r="BH361" s="2"/>
      <c r="BI361" s="2"/>
      <c r="BJ361" s="2"/>
      <c r="BK361" s="2"/>
      <c r="BL361" s="2"/>
      <c r="BM361" s="2"/>
      <c r="BN361" s="2"/>
      <c r="BO361" s="2"/>
      <c r="BP361" s="2"/>
    </row>
    <row r="362" spans="33:68" x14ac:dyDescent="0.2">
      <c r="AG362" s="2"/>
      <c r="AH362" s="2"/>
      <c r="AI362" s="2"/>
      <c r="AJ362" s="2"/>
      <c r="AK362" s="2"/>
      <c r="AL362" s="2"/>
      <c r="AM362" s="2"/>
      <c r="AN362" s="2"/>
      <c r="AO362" s="2"/>
      <c r="AP362" s="2"/>
      <c r="AQ362" s="2"/>
      <c r="AR362" s="2"/>
      <c r="AS362" s="2"/>
      <c r="AT362" s="2"/>
      <c r="AU362" s="2"/>
      <c r="AV362" s="2"/>
      <c r="AW362" s="2"/>
      <c r="AX362" s="2"/>
      <c r="AY362" s="2"/>
      <c r="AZ362" s="2"/>
      <c r="BA362" s="2"/>
      <c r="BB362" s="2"/>
      <c r="BC362" s="2"/>
      <c r="BD362" s="2"/>
      <c r="BE362" s="2"/>
      <c r="BF362" s="2"/>
      <c r="BG362" s="2"/>
      <c r="BH362" s="2"/>
      <c r="BI362" s="2"/>
      <c r="BJ362" s="2"/>
      <c r="BK362" s="2"/>
      <c r="BL362" s="2"/>
      <c r="BM362" s="2"/>
      <c r="BN362" s="2"/>
      <c r="BO362" s="2"/>
      <c r="BP362" s="2"/>
    </row>
    <row r="363" spans="33:68" x14ac:dyDescent="0.2">
      <c r="AG363" s="2"/>
      <c r="AH363" s="2"/>
      <c r="AI363" s="2"/>
      <c r="AJ363" s="2"/>
      <c r="AK363" s="2"/>
      <c r="AL363" s="2"/>
      <c r="AM363" s="2"/>
      <c r="AN363" s="2"/>
      <c r="AO363" s="2"/>
      <c r="AP363" s="2"/>
      <c r="AQ363" s="2"/>
      <c r="AR363" s="2"/>
      <c r="AS363" s="2"/>
      <c r="AT363" s="2"/>
      <c r="AU363" s="2"/>
      <c r="AV363" s="2"/>
      <c r="AW363" s="2"/>
      <c r="AX363" s="2"/>
      <c r="AY363" s="2"/>
      <c r="AZ363" s="2"/>
      <c r="BA363" s="2"/>
      <c r="BB363" s="2"/>
      <c r="BC363" s="2"/>
      <c r="BD363" s="2"/>
      <c r="BE363" s="2"/>
      <c r="BF363" s="2"/>
      <c r="BG363" s="2"/>
      <c r="BH363" s="2"/>
      <c r="BI363" s="2"/>
      <c r="BJ363" s="2"/>
      <c r="BK363" s="2"/>
      <c r="BL363" s="2"/>
      <c r="BM363" s="2"/>
      <c r="BN363" s="2"/>
      <c r="BO363" s="2"/>
      <c r="BP363" s="2"/>
    </row>
    <row r="364" spans="33:68" x14ac:dyDescent="0.2">
      <c r="AG364" s="2"/>
      <c r="AH364" s="2"/>
      <c r="AI364" s="2"/>
      <c r="AJ364" s="2"/>
      <c r="AK364" s="2"/>
      <c r="AL364" s="2"/>
      <c r="AM364" s="2"/>
      <c r="AN364" s="2"/>
      <c r="AO364" s="2"/>
      <c r="AP364" s="2"/>
      <c r="AQ364" s="2"/>
      <c r="AR364" s="2"/>
      <c r="AS364" s="2"/>
      <c r="AT364" s="2"/>
      <c r="AU364" s="2"/>
      <c r="AV364" s="2"/>
      <c r="AW364" s="2"/>
      <c r="AX364" s="2"/>
      <c r="AY364" s="2"/>
      <c r="AZ364" s="2"/>
      <c r="BA364" s="2"/>
      <c r="BB364" s="2"/>
      <c r="BC364" s="2"/>
      <c r="BD364" s="2"/>
      <c r="BE364" s="2"/>
      <c r="BF364" s="2"/>
      <c r="BG364" s="2"/>
      <c r="BH364" s="2"/>
      <c r="BI364" s="2"/>
      <c r="BJ364" s="2"/>
      <c r="BK364" s="2"/>
      <c r="BL364" s="2"/>
      <c r="BM364" s="2"/>
      <c r="BN364" s="2"/>
      <c r="BO364" s="2"/>
      <c r="BP364" s="2"/>
    </row>
    <row r="365" spans="33:68" x14ac:dyDescent="0.2">
      <c r="AG365" s="2"/>
      <c r="AH365" s="2"/>
      <c r="AI365" s="2"/>
      <c r="AJ365" s="2"/>
      <c r="AK365" s="2"/>
      <c r="AL365" s="2"/>
      <c r="AM365" s="2"/>
      <c r="AN365" s="2"/>
      <c r="AO365" s="2"/>
      <c r="AP365" s="2"/>
      <c r="AQ365" s="2"/>
      <c r="AR365" s="2"/>
      <c r="AS365" s="2"/>
      <c r="AT365" s="2"/>
      <c r="AU365" s="2"/>
      <c r="AV365" s="2"/>
      <c r="AW365" s="2"/>
      <c r="AX365" s="2"/>
      <c r="AY365" s="2"/>
      <c r="AZ365" s="2"/>
      <c r="BA365" s="2"/>
      <c r="BB365" s="2"/>
      <c r="BC365" s="2"/>
      <c r="BD365" s="2"/>
      <c r="BE365" s="2"/>
      <c r="BF365" s="2"/>
      <c r="BG365" s="2"/>
      <c r="BH365" s="2"/>
      <c r="BI365" s="2"/>
      <c r="BJ365" s="2"/>
      <c r="BK365" s="2"/>
      <c r="BL365" s="2"/>
      <c r="BM365" s="2"/>
      <c r="BN365" s="2"/>
      <c r="BO365" s="2"/>
      <c r="BP365" s="2"/>
    </row>
    <row r="366" spans="33:68" x14ac:dyDescent="0.2">
      <c r="AG366" s="2"/>
      <c r="AH366" s="2"/>
      <c r="AI366" s="2"/>
      <c r="AJ366" s="2"/>
      <c r="AK366" s="2"/>
      <c r="AL366" s="2"/>
      <c r="AM366" s="2"/>
      <c r="AN366" s="2"/>
      <c r="AO366" s="2"/>
      <c r="AP366" s="2"/>
      <c r="AQ366" s="2"/>
      <c r="AR366" s="2"/>
      <c r="AS366" s="2"/>
      <c r="AT366" s="2"/>
      <c r="AU366" s="2"/>
      <c r="AV366" s="2"/>
      <c r="AW366" s="2"/>
      <c r="AX366" s="2"/>
      <c r="AY366" s="2"/>
      <c r="AZ366" s="2"/>
      <c r="BA366" s="2"/>
      <c r="BB366" s="2"/>
      <c r="BC366" s="2"/>
      <c r="BD366" s="2"/>
      <c r="BE366" s="2"/>
      <c r="BF366" s="2"/>
      <c r="BG366" s="2"/>
      <c r="BH366" s="2"/>
      <c r="BI366" s="2"/>
      <c r="BJ366" s="2"/>
      <c r="BK366" s="2"/>
      <c r="BL366" s="2"/>
      <c r="BM366" s="2"/>
      <c r="BN366" s="2"/>
      <c r="BO366" s="2"/>
      <c r="BP366" s="2"/>
    </row>
    <row r="367" spans="33:68" x14ac:dyDescent="0.2">
      <c r="AG367" s="2"/>
      <c r="AH367" s="2"/>
      <c r="AI367" s="2"/>
      <c r="AJ367" s="2"/>
      <c r="AK367" s="2"/>
      <c r="AL367" s="2"/>
      <c r="AM367" s="2"/>
      <c r="AN367" s="2"/>
      <c r="AO367" s="2"/>
      <c r="AP367" s="2"/>
      <c r="AQ367" s="2"/>
      <c r="AR367" s="2"/>
      <c r="AS367" s="2"/>
      <c r="AT367" s="2"/>
      <c r="AU367" s="2"/>
      <c r="AV367" s="2"/>
      <c r="AW367" s="2"/>
      <c r="AX367" s="2"/>
      <c r="AY367" s="2"/>
      <c r="AZ367" s="2"/>
      <c r="BA367" s="2"/>
      <c r="BB367" s="2"/>
      <c r="BC367" s="2"/>
      <c r="BD367" s="2"/>
      <c r="BE367" s="2"/>
      <c r="BF367" s="2"/>
      <c r="BG367" s="2"/>
      <c r="BH367" s="2"/>
      <c r="BI367" s="2"/>
      <c r="BJ367" s="2"/>
      <c r="BK367" s="2"/>
      <c r="BL367" s="2"/>
      <c r="BM367" s="2"/>
      <c r="BN367" s="2"/>
      <c r="BO367" s="2"/>
      <c r="BP367" s="2"/>
    </row>
    <row r="368" spans="33:68" x14ac:dyDescent="0.2">
      <c r="AG368" s="2"/>
      <c r="AH368" s="2"/>
      <c r="AI368" s="2"/>
      <c r="AJ368" s="2"/>
      <c r="AK368" s="2"/>
      <c r="AL368" s="2"/>
      <c r="AM368" s="2"/>
      <c r="AN368" s="2"/>
      <c r="AO368" s="2"/>
      <c r="AP368" s="2"/>
      <c r="AQ368" s="2"/>
      <c r="AR368" s="2"/>
      <c r="AS368" s="2"/>
      <c r="AT368" s="2"/>
      <c r="AU368" s="2"/>
      <c r="AV368" s="2"/>
      <c r="AW368" s="2"/>
      <c r="AX368" s="2"/>
      <c r="AY368" s="2"/>
      <c r="AZ368" s="2"/>
      <c r="BA368" s="2"/>
      <c r="BB368" s="2"/>
      <c r="BC368" s="2"/>
      <c r="BD368" s="2"/>
      <c r="BE368" s="2"/>
      <c r="BF368" s="2"/>
      <c r="BG368" s="2"/>
      <c r="BH368" s="2"/>
      <c r="BI368" s="2"/>
      <c r="BJ368" s="2"/>
      <c r="BK368" s="2"/>
      <c r="BL368" s="2"/>
      <c r="BM368" s="2"/>
      <c r="BN368" s="2"/>
      <c r="BO368" s="2"/>
      <c r="BP368" s="2"/>
    </row>
    <row r="369" spans="33:68" x14ac:dyDescent="0.2">
      <c r="AG369" s="2"/>
      <c r="AH369" s="2"/>
      <c r="AI369" s="2"/>
      <c r="AJ369" s="2"/>
      <c r="AK369" s="2"/>
      <c r="AL369" s="2"/>
      <c r="AM369" s="2"/>
      <c r="AN369" s="2"/>
      <c r="AO369" s="2"/>
      <c r="AP369" s="2"/>
      <c r="AQ369" s="2"/>
      <c r="AR369" s="2"/>
      <c r="AS369" s="2"/>
      <c r="AT369" s="2"/>
      <c r="AU369" s="2"/>
      <c r="AV369" s="2"/>
      <c r="AW369" s="2"/>
      <c r="AX369" s="2"/>
      <c r="AY369" s="2"/>
      <c r="AZ369" s="2"/>
      <c r="BA369" s="2"/>
      <c r="BB369" s="2"/>
      <c r="BC369" s="2"/>
      <c r="BD369" s="2"/>
      <c r="BE369" s="2"/>
      <c r="BF369" s="2"/>
      <c r="BG369" s="2"/>
      <c r="BH369" s="2"/>
      <c r="BI369" s="2"/>
      <c r="BJ369" s="2"/>
      <c r="BK369" s="2"/>
      <c r="BL369" s="2"/>
      <c r="BM369" s="2"/>
      <c r="BN369" s="2"/>
      <c r="BO369" s="2"/>
      <c r="BP369" s="2"/>
    </row>
    <row r="370" spans="33:68" x14ac:dyDescent="0.2">
      <c r="AG370" s="2"/>
      <c r="AH370" s="2"/>
      <c r="AI370" s="2"/>
      <c r="AJ370" s="2"/>
      <c r="AK370" s="2"/>
      <c r="AL370" s="2"/>
      <c r="AM370" s="2"/>
      <c r="AN370" s="2"/>
      <c r="AO370" s="2"/>
      <c r="AP370" s="2"/>
      <c r="AQ370" s="2"/>
      <c r="AR370" s="2"/>
      <c r="AS370" s="2"/>
      <c r="AT370" s="2"/>
      <c r="AU370" s="2"/>
      <c r="AV370" s="2"/>
      <c r="AW370" s="2"/>
      <c r="AX370" s="2"/>
      <c r="AY370" s="2"/>
      <c r="AZ370" s="2"/>
      <c r="BA370" s="2"/>
      <c r="BB370" s="2"/>
      <c r="BC370" s="2"/>
      <c r="BD370" s="2"/>
      <c r="BE370" s="2"/>
      <c r="BF370" s="2"/>
      <c r="BG370" s="2"/>
      <c r="BH370" s="2"/>
      <c r="BI370" s="2"/>
      <c r="BJ370" s="2"/>
      <c r="BK370" s="2"/>
      <c r="BL370" s="2"/>
      <c r="BM370" s="2"/>
      <c r="BN370" s="2"/>
      <c r="BO370" s="2"/>
      <c r="BP370" s="2"/>
    </row>
    <row r="371" spans="33:68" x14ac:dyDescent="0.2">
      <c r="AG371" s="2"/>
      <c r="AH371" s="2"/>
      <c r="AI371" s="2"/>
      <c r="AJ371" s="2"/>
      <c r="AK371" s="2"/>
      <c r="AL371" s="2"/>
      <c r="AM371" s="2"/>
      <c r="AN371" s="2"/>
      <c r="AO371" s="2"/>
      <c r="AP371" s="2"/>
      <c r="AQ371" s="2"/>
      <c r="AR371" s="2"/>
      <c r="AS371" s="2"/>
      <c r="AT371" s="2"/>
      <c r="AU371" s="2"/>
      <c r="AV371" s="2"/>
      <c r="AW371" s="2"/>
      <c r="AX371" s="2"/>
      <c r="AY371" s="2"/>
      <c r="AZ371" s="2"/>
      <c r="BA371" s="2"/>
      <c r="BB371" s="2"/>
      <c r="BC371" s="2"/>
      <c r="BD371" s="2"/>
      <c r="BE371" s="2"/>
      <c r="BF371" s="2"/>
      <c r="BG371" s="2"/>
      <c r="BH371" s="2"/>
      <c r="BI371" s="2"/>
      <c r="BJ371" s="2"/>
      <c r="BK371" s="2"/>
      <c r="BL371" s="2"/>
      <c r="BM371" s="2"/>
      <c r="BN371" s="2"/>
      <c r="BO371" s="2"/>
      <c r="BP371" s="2"/>
    </row>
    <row r="372" spans="33:68" x14ac:dyDescent="0.2">
      <c r="AG372" s="2"/>
      <c r="AH372" s="2"/>
      <c r="AI372" s="2"/>
      <c r="AJ372" s="2"/>
      <c r="AK372" s="2"/>
      <c r="AL372" s="2"/>
      <c r="AM372" s="2"/>
      <c r="AN372" s="2"/>
      <c r="AO372" s="2"/>
      <c r="AP372" s="2"/>
      <c r="AQ372" s="2"/>
      <c r="AR372" s="2"/>
      <c r="AS372" s="2"/>
      <c r="AT372" s="2"/>
      <c r="AU372" s="2"/>
      <c r="AV372" s="2"/>
      <c r="AW372" s="2"/>
      <c r="AX372" s="2"/>
      <c r="AY372" s="2"/>
      <c r="AZ372" s="2"/>
      <c r="BA372" s="2"/>
      <c r="BB372" s="2"/>
      <c r="BC372" s="2"/>
      <c r="BD372" s="2"/>
      <c r="BE372" s="2"/>
      <c r="BF372" s="2"/>
      <c r="BG372" s="2"/>
      <c r="BH372" s="2"/>
      <c r="BI372" s="2"/>
      <c r="BJ372" s="2"/>
      <c r="BK372" s="2"/>
      <c r="BL372" s="2"/>
      <c r="BM372" s="2"/>
      <c r="BN372" s="2"/>
      <c r="BO372" s="2"/>
      <c r="BP372" s="2"/>
    </row>
    <row r="373" spans="33:68" x14ac:dyDescent="0.2">
      <c r="AG373" s="2"/>
      <c r="AH373" s="2"/>
      <c r="AI373" s="2"/>
      <c r="AJ373" s="2"/>
      <c r="AK373" s="2"/>
      <c r="AL373" s="2"/>
      <c r="AM373" s="2"/>
      <c r="AN373" s="2"/>
      <c r="AO373" s="2"/>
      <c r="AP373" s="2"/>
      <c r="AQ373" s="2"/>
      <c r="AR373" s="2"/>
      <c r="AS373" s="2"/>
      <c r="AT373" s="2"/>
      <c r="AU373" s="2"/>
      <c r="AV373" s="2"/>
      <c r="AW373" s="2"/>
      <c r="AX373" s="2"/>
      <c r="AY373" s="2"/>
      <c r="AZ373" s="2"/>
      <c r="BA373" s="2"/>
      <c r="BB373" s="2"/>
      <c r="BC373" s="2"/>
      <c r="BD373" s="2"/>
      <c r="BE373" s="2"/>
      <c r="BF373" s="2"/>
      <c r="BG373" s="2"/>
      <c r="BH373" s="2"/>
      <c r="BI373" s="2"/>
      <c r="BJ373" s="2"/>
      <c r="BK373" s="2"/>
      <c r="BL373" s="2"/>
      <c r="BM373" s="2"/>
      <c r="BN373" s="2"/>
      <c r="BO373" s="2"/>
      <c r="BP373" s="2"/>
    </row>
    <row r="374" spans="33:68" x14ac:dyDescent="0.2">
      <c r="AG374" s="2"/>
      <c r="AH374" s="2"/>
      <c r="AI374" s="2"/>
      <c r="AJ374" s="2"/>
      <c r="AK374" s="2"/>
      <c r="AL374" s="2"/>
      <c r="AM374" s="2"/>
      <c r="AN374" s="2"/>
      <c r="AO374" s="2"/>
      <c r="AP374" s="2"/>
      <c r="AQ374" s="2"/>
      <c r="AR374" s="2"/>
      <c r="AS374" s="2"/>
      <c r="AT374" s="2"/>
      <c r="AU374" s="2"/>
      <c r="AV374" s="2"/>
      <c r="AW374" s="2"/>
      <c r="AX374" s="2"/>
      <c r="AY374" s="2"/>
      <c r="AZ374" s="2"/>
      <c r="BA374" s="2"/>
      <c r="BB374" s="2"/>
      <c r="BC374" s="2"/>
      <c r="BD374" s="2"/>
      <c r="BE374" s="2"/>
      <c r="BF374" s="2"/>
      <c r="BG374" s="2"/>
      <c r="BH374" s="2"/>
      <c r="BI374" s="2"/>
      <c r="BJ374" s="2"/>
      <c r="BK374" s="2"/>
      <c r="BL374" s="2"/>
      <c r="BM374" s="2"/>
      <c r="BN374" s="2"/>
      <c r="BO374" s="2"/>
      <c r="BP374" s="2"/>
    </row>
    <row r="375" spans="33:68" x14ac:dyDescent="0.2">
      <c r="AG375" s="2"/>
      <c r="AH375" s="2"/>
      <c r="AI375" s="2"/>
      <c r="AJ375" s="2"/>
      <c r="AK375" s="2"/>
      <c r="AL375" s="2"/>
      <c r="AM375" s="2"/>
      <c r="AN375" s="2"/>
      <c r="AO375" s="2"/>
      <c r="AP375" s="2"/>
      <c r="AQ375" s="2"/>
      <c r="AR375" s="2"/>
      <c r="AS375" s="2"/>
      <c r="AT375" s="2"/>
      <c r="AU375" s="2"/>
      <c r="AV375" s="2"/>
      <c r="AW375" s="2"/>
      <c r="AX375" s="2"/>
      <c r="AY375" s="2"/>
      <c r="AZ375" s="2"/>
      <c r="BA375" s="2"/>
      <c r="BB375" s="2"/>
      <c r="BC375" s="2"/>
      <c r="BD375" s="2"/>
      <c r="BE375" s="2"/>
      <c r="BF375" s="2"/>
      <c r="BG375" s="2"/>
      <c r="BH375" s="2"/>
      <c r="BI375" s="2"/>
      <c r="BJ375" s="2"/>
      <c r="BK375" s="2"/>
      <c r="BL375" s="2"/>
      <c r="BM375" s="2"/>
      <c r="BN375" s="2"/>
      <c r="BO375" s="2"/>
      <c r="BP375" s="2"/>
    </row>
    <row r="376" spans="33:68" x14ac:dyDescent="0.2">
      <c r="AG376" s="2"/>
      <c r="AH376" s="2"/>
      <c r="AI376" s="2"/>
      <c r="AJ376" s="2"/>
      <c r="AK376" s="2"/>
      <c r="AL376" s="2"/>
      <c r="AM376" s="2"/>
      <c r="AN376" s="2"/>
      <c r="AO376" s="2"/>
      <c r="AP376" s="2"/>
      <c r="AQ376" s="2"/>
      <c r="AR376" s="2"/>
      <c r="AS376" s="2"/>
      <c r="AT376" s="2"/>
      <c r="AU376" s="2"/>
      <c r="AV376" s="2"/>
      <c r="AW376" s="2"/>
      <c r="AX376" s="2"/>
      <c r="AY376" s="2"/>
      <c r="AZ376" s="2"/>
      <c r="BA376" s="2"/>
      <c r="BB376" s="2"/>
      <c r="BC376" s="2"/>
      <c r="BD376" s="2"/>
      <c r="BE376" s="2"/>
      <c r="BF376" s="2"/>
      <c r="BG376" s="2"/>
      <c r="BH376" s="2"/>
      <c r="BI376" s="2"/>
      <c r="BJ376" s="2"/>
      <c r="BK376" s="2"/>
      <c r="BL376" s="2"/>
      <c r="BM376" s="2"/>
      <c r="BN376" s="2"/>
      <c r="BO376" s="2"/>
      <c r="BP376" s="2"/>
    </row>
    <row r="377" spans="33:68" x14ac:dyDescent="0.2">
      <c r="AG377" s="2"/>
      <c r="AH377" s="2"/>
      <c r="AI377" s="2"/>
      <c r="AJ377" s="2"/>
      <c r="AK377" s="2"/>
      <c r="AL377" s="2"/>
      <c r="AM377" s="2"/>
      <c r="AN377" s="2"/>
      <c r="AO377" s="2"/>
      <c r="AP377" s="2"/>
      <c r="AQ377" s="2"/>
      <c r="AR377" s="2"/>
      <c r="AS377" s="2"/>
      <c r="AT377" s="2"/>
      <c r="AU377" s="2"/>
      <c r="AV377" s="2"/>
      <c r="AW377" s="2"/>
      <c r="AX377" s="2"/>
      <c r="AY377" s="2"/>
      <c r="AZ377" s="2"/>
      <c r="BA377" s="2"/>
      <c r="BB377" s="2"/>
      <c r="BC377" s="2"/>
      <c r="BD377" s="2"/>
      <c r="BE377" s="2"/>
      <c r="BF377" s="2"/>
      <c r="BG377" s="2"/>
      <c r="BH377" s="2"/>
      <c r="BI377" s="2"/>
      <c r="BJ377" s="2"/>
      <c r="BK377" s="2"/>
      <c r="BL377" s="2"/>
      <c r="BM377" s="2"/>
      <c r="BN377" s="2"/>
      <c r="BO377" s="2"/>
      <c r="BP377" s="2"/>
    </row>
    <row r="378" spans="33:68" x14ac:dyDescent="0.2">
      <c r="AG378" s="2"/>
      <c r="AH378" s="2"/>
      <c r="AI378" s="2"/>
      <c r="AJ378" s="2"/>
      <c r="AK378" s="2"/>
      <c r="AL378" s="2"/>
      <c r="AM378" s="2"/>
      <c r="AN378" s="2"/>
      <c r="AO378" s="2"/>
      <c r="AP378" s="2"/>
      <c r="AQ378" s="2"/>
      <c r="AR378" s="2"/>
      <c r="AS378" s="2"/>
      <c r="AT378" s="2"/>
      <c r="AU378" s="2"/>
      <c r="AV378" s="2"/>
      <c r="AW378" s="2"/>
      <c r="AX378" s="2"/>
      <c r="AY378" s="2"/>
      <c r="AZ378" s="2"/>
      <c r="BA378" s="2"/>
      <c r="BB378" s="2"/>
      <c r="BC378" s="2"/>
      <c r="BD378" s="2"/>
      <c r="BE378" s="2"/>
      <c r="BF378" s="2"/>
      <c r="BG378" s="2"/>
      <c r="BH378" s="2"/>
      <c r="BI378" s="2"/>
      <c r="BJ378" s="2"/>
      <c r="BK378" s="2"/>
      <c r="BL378" s="2"/>
      <c r="BM378" s="2"/>
      <c r="BN378" s="2"/>
      <c r="BO378" s="2"/>
      <c r="BP378" s="2"/>
    </row>
    <row r="379" spans="33:68" x14ac:dyDescent="0.2">
      <c r="AG379" s="2"/>
      <c r="AH379" s="2"/>
      <c r="AI379" s="2"/>
      <c r="AJ379" s="2"/>
      <c r="AK379" s="2"/>
      <c r="AL379" s="2"/>
      <c r="AM379" s="2"/>
      <c r="AN379" s="2"/>
      <c r="AO379" s="2"/>
      <c r="AP379" s="2"/>
      <c r="AQ379" s="2"/>
      <c r="AR379" s="2"/>
      <c r="AS379" s="2"/>
      <c r="AT379" s="2"/>
      <c r="AU379" s="2"/>
      <c r="AV379" s="2"/>
      <c r="AW379" s="2"/>
      <c r="AX379" s="2"/>
      <c r="AY379" s="2"/>
      <c r="AZ379" s="2"/>
      <c r="BA379" s="2"/>
      <c r="BB379" s="2"/>
      <c r="BC379" s="2"/>
      <c r="BD379" s="2"/>
      <c r="BE379" s="2"/>
      <c r="BF379" s="2"/>
      <c r="BG379" s="2"/>
      <c r="BH379" s="2"/>
      <c r="BI379" s="2"/>
      <c r="BJ379" s="2"/>
      <c r="BK379" s="2"/>
      <c r="BL379" s="2"/>
      <c r="BM379" s="2"/>
      <c r="BN379" s="2"/>
      <c r="BO379" s="2"/>
      <c r="BP379" s="2"/>
    </row>
    <row r="380" spans="33:68" x14ac:dyDescent="0.2">
      <c r="AG380" s="2"/>
      <c r="AH380" s="2"/>
      <c r="AI380" s="2"/>
      <c r="AJ380" s="2"/>
      <c r="AK380" s="2"/>
      <c r="AL380" s="2"/>
      <c r="AM380" s="2"/>
      <c r="AN380" s="2"/>
      <c r="AO380" s="2"/>
      <c r="AP380" s="2"/>
      <c r="AQ380" s="2"/>
      <c r="AR380" s="2"/>
      <c r="AS380" s="2"/>
      <c r="AT380" s="2"/>
      <c r="AU380" s="2"/>
      <c r="AV380" s="2"/>
      <c r="AW380" s="2"/>
      <c r="AX380" s="2"/>
      <c r="AY380" s="2"/>
      <c r="AZ380" s="2"/>
      <c r="BA380" s="2"/>
      <c r="BB380" s="2"/>
      <c r="BC380" s="2"/>
      <c r="BD380" s="2"/>
      <c r="BE380" s="2"/>
      <c r="BF380" s="2"/>
      <c r="BG380" s="2"/>
      <c r="BH380" s="2"/>
      <c r="BI380" s="2"/>
      <c r="BJ380" s="2"/>
      <c r="BK380" s="2"/>
      <c r="BL380" s="2"/>
      <c r="BM380" s="2"/>
      <c r="BN380" s="2"/>
      <c r="BO380" s="2"/>
      <c r="BP380" s="2"/>
    </row>
    <row r="381" spans="33:68" x14ac:dyDescent="0.2">
      <c r="AG381" s="2"/>
      <c r="AH381" s="2"/>
      <c r="AI381" s="2"/>
      <c r="AJ381" s="2"/>
      <c r="AK381" s="2"/>
      <c r="AL381" s="2"/>
      <c r="AM381" s="2"/>
      <c r="AN381" s="2"/>
      <c r="AO381" s="2"/>
      <c r="AP381" s="2"/>
      <c r="AQ381" s="2"/>
      <c r="AR381" s="2"/>
      <c r="AS381" s="2"/>
      <c r="AT381" s="2"/>
      <c r="AU381" s="2"/>
      <c r="AV381" s="2"/>
      <c r="AW381" s="2"/>
      <c r="AX381" s="2"/>
      <c r="AY381" s="2"/>
      <c r="AZ381" s="2"/>
      <c r="BA381" s="2"/>
      <c r="BB381" s="2"/>
      <c r="BC381" s="2"/>
      <c r="BD381" s="2"/>
      <c r="BE381" s="2"/>
      <c r="BF381" s="2"/>
      <c r="BG381" s="2"/>
      <c r="BH381" s="2"/>
      <c r="BI381" s="2"/>
      <c r="BJ381" s="2"/>
      <c r="BK381" s="2"/>
      <c r="BL381" s="2"/>
      <c r="BM381" s="2"/>
      <c r="BN381" s="2"/>
      <c r="BO381" s="2"/>
      <c r="BP381" s="2"/>
    </row>
    <row r="382" spans="33:68" x14ac:dyDescent="0.2">
      <c r="AG382" s="2"/>
      <c r="AH382" s="2"/>
      <c r="AI382" s="2"/>
      <c r="AJ382" s="2"/>
      <c r="AK382" s="2"/>
      <c r="AL382" s="2"/>
      <c r="AM382" s="2"/>
      <c r="AN382" s="2"/>
      <c r="AO382" s="2"/>
      <c r="AP382" s="2"/>
      <c r="AQ382" s="2"/>
      <c r="AR382" s="2"/>
      <c r="AS382" s="2"/>
      <c r="AT382" s="2"/>
      <c r="AU382" s="2"/>
      <c r="AV382" s="2"/>
      <c r="AW382" s="2"/>
      <c r="AX382" s="2"/>
      <c r="AY382" s="2"/>
      <c r="AZ382" s="2"/>
      <c r="BA382" s="2"/>
      <c r="BB382" s="2"/>
      <c r="BC382" s="2"/>
      <c r="BD382" s="2"/>
      <c r="BE382" s="2"/>
      <c r="BF382" s="2"/>
      <c r="BG382" s="2"/>
      <c r="BH382" s="2"/>
      <c r="BI382" s="2"/>
      <c r="BJ382" s="2"/>
      <c r="BK382" s="2"/>
      <c r="BL382" s="2"/>
      <c r="BM382" s="2"/>
      <c r="BN382" s="2"/>
      <c r="BO382" s="2"/>
      <c r="BP382" s="2"/>
    </row>
    <row r="383" spans="33:68" x14ac:dyDescent="0.2">
      <c r="AG383" s="2"/>
      <c r="AH383" s="2"/>
      <c r="AI383" s="2"/>
      <c r="AJ383" s="2"/>
      <c r="AK383" s="2"/>
      <c r="AL383" s="2"/>
      <c r="AM383" s="2"/>
      <c r="AN383" s="2"/>
      <c r="AO383" s="2"/>
      <c r="AP383" s="2"/>
      <c r="AQ383" s="2"/>
      <c r="AR383" s="2"/>
      <c r="AS383" s="2"/>
      <c r="AT383" s="2"/>
      <c r="AU383" s="2"/>
      <c r="AV383" s="2"/>
      <c r="AW383" s="2"/>
      <c r="AX383" s="2"/>
      <c r="AY383" s="2"/>
      <c r="AZ383" s="2"/>
      <c r="BA383" s="2"/>
      <c r="BB383" s="2"/>
      <c r="BC383" s="2"/>
      <c r="BD383" s="2"/>
      <c r="BE383" s="2"/>
      <c r="BF383" s="2"/>
      <c r="BG383" s="2"/>
      <c r="BH383" s="2"/>
      <c r="BI383" s="2"/>
      <c r="BJ383" s="2"/>
      <c r="BK383" s="2"/>
      <c r="BL383" s="2"/>
      <c r="BM383" s="2"/>
      <c r="BN383" s="2"/>
      <c r="BO383" s="2"/>
      <c r="BP383" s="2"/>
    </row>
    <row r="384" spans="33:68" x14ac:dyDescent="0.2">
      <c r="AG384" s="2"/>
      <c r="AH384" s="2"/>
      <c r="AI384" s="2"/>
      <c r="AJ384" s="2"/>
      <c r="AK384" s="2"/>
      <c r="AL384" s="2"/>
      <c r="AM384" s="2"/>
      <c r="AN384" s="2"/>
      <c r="AO384" s="2"/>
      <c r="AP384" s="2"/>
      <c r="AQ384" s="2"/>
      <c r="AR384" s="2"/>
      <c r="AS384" s="2"/>
      <c r="AT384" s="2"/>
      <c r="AU384" s="2"/>
      <c r="AV384" s="2"/>
      <c r="AW384" s="2"/>
      <c r="AX384" s="2"/>
      <c r="AY384" s="2"/>
      <c r="AZ384" s="2"/>
      <c r="BA384" s="2"/>
      <c r="BB384" s="2"/>
      <c r="BC384" s="2"/>
      <c r="BD384" s="2"/>
      <c r="BE384" s="2"/>
      <c r="BF384" s="2"/>
      <c r="BG384" s="2"/>
      <c r="BH384" s="2"/>
      <c r="BI384" s="2"/>
      <c r="BJ384" s="2"/>
      <c r="BK384" s="2"/>
      <c r="BL384" s="2"/>
      <c r="BM384" s="2"/>
      <c r="BN384" s="2"/>
      <c r="BO384" s="2"/>
      <c r="BP384" s="2"/>
    </row>
    <row r="385" spans="33:68" x14ac:dyDescent="0.2">
      <c r="AG385" s="2"/>
      <c r="AH385" s="2"/>
      <c r="AI385" s="2"/>
      <c r="AJ385" s="2"/>
      <c r="AK385" s="2"/>
      <c r="AL385" s="2"/>
      <c r="AM385" s="2"/>
      <c r="AN385" s="2"/>
      <c r="AO385" s="2"/>
      <c r="AP385" s="2"/>
      <c r="AQ385" s="2"/>
      <c r="AR385" s="2"/>
      <c r="AS385" s="2"/>
      <c r="AT385" s="2"/>
      <c r="AU385" s="2"/>
      <c r="AV385" s="2"/>
      <c r="AW385" s="2"/>
      <c r="AX385" s="2"/>
      <c r="AY385" s="2"/>
      <c r="AZ385" s="2"/>
      <c r="BA385" s="2"/>
      <c r="BB385" s="2"/>
      <c r="BC385" s="2"/>
      <c r="BD385" s="2"/>
      <c r="BE385" s="2"/>
      <c r="BF385" s="2"/>
      <c r="BG385" s="2"/>
      <c r="BH385" s="2"/>
      <c r="BI385" s="2"/>
      <c r="BJ385" s="2"/>
      <c r="BK385" s="2"/>
      <c r="BL385" s="2"/>
      <c r="BM385" s="2"/>
      <c r="BN385" s="2"/>
      <c r="BO385" s="2"/>
      <c r="BP385" s="2"/>
    </row>
    <row r="386" spans="33:68" x14ac:dyDescent="0.2">
      <c r="AG386" s="2"/>
      <c r="AH386" s="2"/>
      <c r="AI386" s="2"/>
      <c r="AJ386" s="2"/>
      <c r="AK386" s="2"/>
      <c r="AL386" s="2"/>
      <c r="AM386" s="2"/>
      <c r="AN386" s="2"/>
      <c r="AO386" s="2"/>
      <c r="AP386" s="2"/>
      <c r="AQ386" s="2"/>
      <c r="AR386" s="2"/>
      <c r="AS386" s="2"/>
      <c r="AT386" s="2"/>
      <c r="AU386" s="2"/>
      <c r="AV386" s="2"/>
      <c r="AW386" s="2"/>
      <c r="AX386" s="2"/>
      <c r="AY386" s="2"/>
      <c r="AZ386" s="2"/>
      <c r="BA386" s="2"/>
      <c r="BB386" s="2"/>
      <c r="BC386" s="2"/>
      <c r="BD386" s="2"/>
      <c r="BE386" s="2"/>
      <c r="BF386" s="2"/>
      <c r="BG386" s="2"/>
      <c r="BH386" s="2"/>
      <c r="BI386" s="2"/>
      <c r="BJ386" s="2"/>
      <c r="BK386" s="2"/>
      <c r="BL386" s="2"/>
      <c r="BM386" s="2"/>
      <c r="BN386" s="2"/>
      <c r="BO386" s="2"/>
      <c r="BP386" s="2"/>
    </row>
    <row r="387" spans="33:68" x14ac:dyDescent="0.2">
      <c r="AG387" s="2"/>
      <c r="AH387" s="2"/>
      <c r="AI387" s="2"/>
      <c r="AJ387" s="2"/>
      <c r="AK387" s="2"/>
      <c r="AL387" s="2"/>
      <c r="AM387" s="2"/>
      <c r="AN387" s="2"/>
      <c r="AO387" s="2"/>
      <c r="AP387" s="2"/>
      <c r="AQ387" s="2"/>
      <c r="AR387" s="2"/>
      <c r="AS387" s="2"/>
      <c r="AT387" s="2"/>
      <c r="AU387" s="2"/>
      <c r="AV387" s="2"/>
      <c r="AW387" s="2"/>
      <c r="AX387" s="2"/>
      <c r="AY387" s="2"/>
      <c r="AZ387" s="2"/>
      <c r="BA387" s="2"/>
      <c r="BB387" s="2"/>
      <c r="BC387" s="2"/>
      <c r="BD387" s="2"/>
      <c r="BE387" s="2"/>
      <c r="BF387" s="2"/>
      <c r="BG387" s="2"/>
      <c r="BH387" s="2"/>
      <c r="BI387" s="2"/>
      <c r="BJ387" s="2"/>
      <c r="BK387" s="2"/>
      <c r="BL387" s="2"/>
      <c r="BM387" s="2"/>
      <c r="BN387" s="2"/>
      <c r="BO387" s="2"/>
      <c r="BP387" s="2"/>
    </row>
    <row r="388" spans="33:68" x14ac:dyDescent="0.2">
      <c r="AG388" s="2"/>
      <c r="AH388" s="2"/>
      <c r="AI388" s="2"/>
      <c r="AJ388" s="2"/>
      <c r="AK388" s="2"/>
      <c r="AL388" s="2"/>
      <c r="AM388" s="2"/>
      <c r="AN388" s="2"/>
      <c r="AO388" s="2"/>
      <c r="AP388" s="2"/>
      <c r="AQ388" s="2"/>
      <c r="AR388" s="2"/>
      <c r="AS388" s="2"/>
      <c r="AT388" s="2"/>
      <c r="AU388" s="2"/>
      <c r="AV388" s="2"/>
      <c r="AW388" s="2"/>
      <c r="AX388" s="2"/>
      <c r="AY388" s="2"/>
      <c r="AZ388" s="2"/>
      <c r="BA388" s="2"/>
      <c r="BB388" s="2"/>
      <c r="BC388" s="2"/>
      <c r="BD388" s="2"/>
      <c r="BE388" s="2"/>
      <c r="BF388" s="2"/>
      <c r="BG388" s="2"/>
      <c r="BH388" s="2"/>
      <c r="BI388" s="2"/>
      <c r="BJ388" s="2"/>
      <c r="BK388" s="2"/>
      <c r="BL388" s="2"/>
      <c r="BM388" s="2"/>
      <c r="BN388" s="2"/>
      <c r="BO388" s="2"/>
      <c r="BP388" s="2"/>
    </row>
    <row r="389" spans="33:68" x14ac:dyDescent="0.2">
      <c r="AG389" s="2"/>
      <c r="AH389" s="2"/>
      <c r="AI389" s="2"/>
      <c r="AJ389" s="2"/>
      <c r="AK389" s="2"/>
      <c r="AL389" s="2"/>
      <c r="AM389" s="2"/>
      <c r="AN389" s="2"/>
      <c r="AO389" s="2"/>
      <c r="AP389" s="2"/>
      <c r="AQ389" s="2"/>
      <c r="AR389" s="2"/>
      <c r="AS389" s="2"/>
      <c r="AT389" s="2"/>
      <c r="AU389" s="2"/>
      <c r="AV389" s="2"/>
      <c r="AW389" s="2"/>
      <c r="AX389" s="2"/>
      <c r="AY389" s="2"/>
      <c r="AZ389" s="2"/>
      <c r="BA389" s="2"/>
      <c r="BB389" s="2"/>
      <c r="BC389" s="2"/>
      <c r="BD389" s="2"/>
      <c r="BE389" s="2"/>
      <c r="BF389" s="2"/>
      <c r="BG389" s="2"/>
      <c r="BH389" s="2"/>
      <c r="BI389" s="2"/>
      <c r="BJ389" s="2"/>
      <c r="BK389" s="2"/>
      <c r="BL389" s="2"/>
      <c r="BM389" s="2"/>
      <c r="BN389" s="2"/>
      <c r="BO389" s="2"/>
      <c r="BP389" s="2"/>
    </row>
    <row r="390" spans="33:68" x14ac:dyDescent="0.2">
      <c r="AG390" s="2"/>
      <c r="AH390" s="2"/>
      <c r="AI390" s="2"/>
      <c r="AJ390" s="2"/>
      <c r="AK390" s="2"/>
      <c r="AL390" s="2"/>
      <c r="AM390" s="2"/>
      <c r="AN390" s="2"/>
      <c r="AO390" s="2"/>
      <c r="AP390" s="2"/>
      <c r="AQ390" s="2"/>
      <c r="AR390" s="2"/>
      <c r="AS390" s="2"/>
      <c r="AT390" s="2"/>
      <c r="AU390" s="2"/>
      <c r="AV390" s="2"/>
      <c r="AW390" s="2"/>
      <c r="AX390" s="2"/>
      <c r="AY390" s="2"/>
      <c r="AZ390" s="2"/>
      <c r="BA390" s="2"/>
      <c r="BB390" s="2"/>
      <c r="BC390" s="2"/>
      <c r="BD390" s="2"/>
      <c r="BE390" s="2"/>
      <c r="BF390" s="2"/>
      <c r="BG390" s="2"/>
      <c r="BH390" s="2"/>
      <c r="BI390" s="2"/>
      <c r="BJ390" s="2"/>
      <c r="BK390" s="2"/>
      <c r="BL390" s="2"/>
      <c r="BM390" s="2"/>
      <c r="BN390" s="2"/>
      <c r="BO390" s="2"/>
      <c r="BP390" s="2"/>
    </row>
    <row r="391" spans="33:68" x14ac:dyDescent="0.2">
      <c r="AG391" s="2"/>
      <c r="AH391" s="2"/>
      <c r="AI391" s="2"/>
      <c r="AJ391" s="2"/>
      <c r="AK391" s="2"/>
      <c r="AL391" s="2"/>
      <c r="AM391" s="2"/>
      <c r="AN391" s="2"/>
      <c r="AO391" s="2"/>
      <c r="AP391" s="2"/>
      <c r="AQ391" s="2"/>
      <c r="AR391" s="2"/>
      <c r="AS391" s="2"/>
      <c r="AT391" s="2"/>
      <c r="AU391" s="2"/>
      <c r="AV391" s="2"/>
      <c r="AW391" s="2"/>
      <c r="AX391" s="2"/>
      <c r="AY391" s="2"/>
      <c r="AZ391" s="2"/>
      <c r="BA391" s="2"/>
      <c r="BB391" s="2"/>
      <c r="BC391" s="2"/>
      <c r="BD391" s="2"/>
      <c r="BE391" s="2"/>
      <c r="BF391" s="2"/>
      <c r="BG391" s="2"/>
      <c r="BH391" s="2"/>
      <c r="BI391" s="2"/>
      <c r="BJ391" s="2"/>
      <c r="BK391" s="2"/>
      <c r="BL391" s="2"/>
      <c r="BM391" s="2"/>
      <c r="BN391" s="2"/>
      <c r="BO391" s="2"/>
      <c r="BP391" s="2"/>
    </row>
    <row r="392" spans="33:68" x14ac:dyDescent="0.2">
      <c r="AG392" s="2"/>
      <c r="AH392" s="2"/>
      <c r="AI392" s="2"/>
      <c r="AJ392" s="2"/>
      <c r="AK392" s="2"/>
      <c r="AL392" s="2"/>
      <c r="AM392" s="2"/>
      <c r="AN392" s="2"/>
      <c r="AO392" s="2"/>
      <c r="AP392" s="2"/>
      <c r="AQ392" s="2"/>
      <c r="AR392" s="2"/>
      <c r="AS392" s="2"/>
      <c r="AT392" s="2"/>
      <c r="AU392" s="2"/>
      <c r="AV392" s="2"/>
      <c r="AW392" s="2"/>
      <c r="AX392" s="2"/>
      <c r="AY392" s="2"/>
      <c r="AZ392" s="2"/>
      <c r="BA392" s="2"/>
      <c r="BB392" s="2"/>
      <c r="BC392" s="2"/>
      <c r="BD392" s="2"/>
      <c r="BE392" s="2"/>
      <c r="BF392" s="2"/>
      <c r="BG392" s="2"/>
      <c r="BH392" s="2"/>
      <c r="BI392" s="2"/>
      <c r="BJ392" s="2"/>
      <c r="BK392" s="2"/>
      <c r="BL392" s="2"/>
      <c r="BM392" s="2"/>
      <c r="BN392" s="2"/>
      <c r="BO392" s="2"/>
      <c r="BP392" s="2"/>
    </row>
    <row r="393" spans="33:68" x14ac:dyDescent="0.2">
      <c r="AG393" s="2"/>
      <c r="AH393" s="2"/>
      <c r="AI393" s="2"/>
      <c r="AJ393" s="2"/>
      <c r="AK393" s="2"/>
      <c r="AL393" s="2"/>
      <c r="AM393" s="2"/>
      <c r="AN393" s="2"/>
      <c r="AO393" s="2"/>
      <c r="AP393" s="2"/>
      <c r="AQ393" s="2"/>
      <c r="AR393" s="2"/>
      <c r="AS393" s="2"/>
      <c r="AT393" s="2"/>
      <c r="AU393" s="2"/>
      <c r="AV393" s="2"/>
      <c r="AW393" s="2"/>
      <c r="AX393" s="2"/>
      <c r="AY393" s="2"/>
      <c r="AZ393" s="2"/>
      <c r="BA393" s="2"/>
      <c r="BB393" s="2"/>
      <c r="BC393" s="2"/>
      <c r="BD393" s="2"/>
      <c r="BE393" s="2"/>
      <c r="BF393" s="2"/>
      <c r="BG393" s="2"/>
      <c r="BH393" s="2"/>
      <c r="BI393" s="2"/>
      <c r="BJ393" s="2"/>
      <c r="BK393" s="2"/>
      <c r="BL393" s="2"/>
      <c r="BM393" s="2"/>
      <c r="BN393" s="2"/>
      <c r="BO393" s="2"/>
      <c r="BP393" s="2"/>
    </row>
    <row r="394" spans="33:68" x14ac:dyDescent="0.2">
      <c r="AG394" s="2"/>
      <c r="AH394" s="2"/>
      <c r="AI394" s="2"/>
      <c r="AJ394" s="2"/>
      <c r="AK394" s="2"/>
      <c r="AL394" s="2"/>
      <c r="AM394" s="2"/>
      <c r="AN394" s="2"/>
      <c r="AO394" s="2"/>
      <c r="AP394" s="2"/>
      <c r="AQ394" s="2"/>
      <c r="AR394" s="2"/>
      <c r="AS394" s="2"/>
      <c r="AT394" s="2"/>
      <c r="AU394" s="2"/>
      <c r="AV394" s="2"/>
      <c r="AW394" s="2"/>
      <c r="AX394" s="2"/>
      <c r="AY394" s="2"/>
      <c r="AZ394" s="2"/>
      <c r="BA394" s="2"/>
      <c r="BB394" s="2"/>
      <c r="BC394" s="2"/>
      <c r="BD394" s="2"/>
      <c r="BE394" s="2"/>
      <c r="BF394" s="2"/>
      <c r="BG394" s="2"/>
      <c r="BH394" s="2"/>
      <c r="BI394" s="2"/>
      <c r="BJ394" s="2"/>
      <c r="BK394" s="2"/>
      <c r="BL394" s="2"/>
      <c r="BM394" s="2"/>
      <c r="BN394" s="2"/>
      <c r="BO394" s="2"/>
      <c r="BP394" s="2"/>
    </row>
    <row r="395" spans="33:68" x14ac:dyDescent="0.2">
      <c r="AG395" s="2"/>
      <c r="AH395" s="2"/>
      <c r="AI395" s="2"/>
      <c r="AJ395" s="2"/>
      <c r="AK395" s="2"/>
      <c r="AL395" s="2"/>
      <c r="AM395" s="2"/>
      <c r="AN395" s="2"/>
      <c r="AO395" s="2"/>
      <c r="AP395" s="2"/>
      <c r="AQ395" s="2"/>
      <c r="AR395" s="2"/>
      <c r="AS395" s="2"/>
      <c r="AT395" s="2"/>
      <c r="AU395" s="2"/>
      <c r="AV395" s="2"/>
      <c r="AW395" s="2"/>
      <c r="AX395" s="2"/>
      <c r="AY395" s="2"/>
      <c r="AZ395" s="2"/>
      <c r="BA395" s="2"/>
      <c r="BB395" s="2"/>
      <c r="BC395" s="2"/>
      <c r="BD395" s="2"/>
      <c r="BE395" s="2"/>
      <c r="BF395" s="2"/>
      <c r="BG395" s="2"/>
      <c r="BH395" s="2"/>
      <c r="BI395" s="2"/>
      <c r="BJ395" s="2"/>
      <c r="BK395" s="2"/>
      <c r="BL395" s="2"/>
      <c r="BM395" s="2"/>
      <c r="BN395" s="2"/>
      <c r="BO395" s="2"/>
      <c r="BP395" s="2"/>
    </row>
    <row r="396" spans="33:68" x14ac:dyDescent="0.2">
      <c r="AG396" s="2"/>
      <c r="AH396" s="2"/>
      <c r="AI396" s="2"/>
      <c r="AJ396" s="2"/>
      <c r="AK396" s="2"/>
      <c r="AL396" s="2"/>
      <c r="AM396" s="2"/>
      <c r="AN396" s="2"/>
      <c r="AO396" s="2"/>
      <c r="AP396" s="2"/>
      <c r="AQ396" s="2"/>
      <c r="AR396" s="2"/>
      <c r="AS396" s="2"/>
      <c r="AT396" s="2"/>
      <c r="AU396" s="2"/>
      <c r="AV396" s="2"/>
      <c r="AW396" s="2"/>
      <c r="AX396" s="2"/>
      <c r="AY396" s="2"/>
      <c r="AZ396" s="2"/>
      <c r="BA396" s="2"/>
      <c r="BB396" s="2"/>
      <c r="BC396" s="2"/>
      <c r="BD396" s="2"/>
      <c r="BE396" s="2"/>
      <c r="BF396" s="2"/>
      <c r="BG396" s="2"/>
      <c r="BH396" s="2"/>
      <c r="BI396" s="2"/>
      <c r="BJ396" s="2"/>
      <c r="BK396" s="2"/>
      <c r="BL396" s="2"/>
      <c r="BM396" s="2"/>
      <c r="BN396" s="2"/>
      <c r="BO396" s="2"/>
      <c r="BP396" s="2"/>
    </row>
    <row r="397" spans="33:68" x14ac:dyDescent="0.2">
      <c r="AG397" s="2"/>
      <c r="AH397" s="2"/>
      <c r="AI397" s="2"/>
      <c r="AJ397" s="2"/>
      <c r="AK397" s="2"/>
      <c r="AL397" s="2"/>
      <c r="AM397" s="2"/>
      <c r="AN397" s="2"/>
      <c r="AO397" s="2"/>
      <c r="AP397" s="2"/>
      <c r="AQ397" s="2"/>
      <c r="AR397" s="2"/>
      <c r="AS397" s="2"/>
      <c r="AT397" s="2"/>
      <c r="AU397" s="2"/>
      <c r="AV397" s="2"/>
      <c r="AW397" s="2"/>
      <c r="AX397" s="2"/>
      <c r="AY397" s="2"/>
      <c r="AZ397" s="2"/>
      <c r="BA397" s="2"/>
      <c r="BB397" s="2"/>
      <c r="BC397" s="2"/>
      <c r="BD397" s="2"/>
      <c r="BE397" s="2"/>
      <c r="BF397" s="2"/>
      <c r="BG397" s="2"/>
      <c r="BH397" s="2"/>
      <c r="BI397" s="2"/>
      <c r="BJ397" s="2"/>
      <c r="BK397" s="2"/>
      <c r="BL397" s="2"/>
      <c r="BM397" s="2"/>
      <c r="BN397" s="2"/>
      <c r="BO397" s="2"/>
      <c r="BP397" s="2"/>
    </row>
    <row r="398" spans="33:68" x14ac:dyDescent="0.2">
      <c r="AG398" s="2"/>
      <c r="AH398" s="2"/>
      <c r="AI398" s="2"/>
      <c r="AJ398" s="2"/>
      <c r="AK398" s="2"/>
      <c r="AL398" s="2"/>
      <c r="AM398" s="2"/>
      <c r="AN398" s="2"/>
      <c r="AO398" s="2"/>
      <c r="AP398" s="2"/>
      <c r="AQ398" s="2"/>
      <c r="AR398" s="2"/>
      <c r="AS398" s="2"/>
      <c r="AT398" s="2"/>
      <c r="AU398" s="2"/>
      <c r="AV398" s="2"/>
      <c r="AW398" s="2"/>
      <c r="AX398" s="2"/>
      <c r="AY398" s="2"/>
      <c r="AZ398" s="2"/>
      <c r="BA398" s="2"/>
      <c r="BB398" s="2"/>
      <c r="BC398" s="2"/>
      <c r="BD398" s="2"/>
      <c r="BE398" s="2"/>
      <c r="BF398" s="2"/>
      <c r="BG398" s="2"/>
      <c r="BH398" s="2"/>
      <c r="BI398" s="2"/>
      <c r="BJ398" s="2"/>
      <c r="BK398" s="2"/>
      <c r="BL398" s="2"/>
      <c r="BM398" s="2"/>
      <c r="BN398" s="2"/>
      <c r="BO398" s="2"/>
      <c r="BP398" s="2"/>
    </row>
    <row r="399" spans="33:68" x14ac:dyDescent="0.2">
      <c r="AG399" s="2"/>
      <c r="AH399" s="2"/>
      <c r="AI399" s="2"/>
      <c r="AJ399" s="2"/>
      <c r="AK399" s="2"/>
      <c r="AL399" s="2"/>
      <c r="AM399" s="2"/>
      <c r="AN399" s="2"/>
      <c r="AO399" s="2"/>
      <c r="AP399" s="2"/>
      <c r="AQ399" s="2"/>
      <c r="AR399" s="2"/>
      <c r="AS399" s="2"/>
      <c r="AT399" s="2"/>
      <c r="AU399" s="2"/>
      <c r="AV399" s="2"/>
      <c r="AW399" s="2"/>
      <c r="AX399" s="2"/>
      <c r="AY399" s="2"/>
      <c r="AZ399" s="2"/>
      <c r="BA399" s="2"/>
      <c r="BB399" s="2"/>
      <c r="BC399" s="2"/>
      <c r="BD399" s="2"/>
      <c r="BE399" s="2"/>
      <c r="BF399" s="2"/>
      <c r="BG399" s="2"/>
      <c r="BH399" s="2"/>
      <c r="BI399" s="2"/>
      <c r="BJ399" s="2"/>
      <c r="BK399" s="2"/>
      <c r="BL399" s="2"/>
      <c r="BM399" s="2"/>
      <c r="BN399" s="2"/>
      <c r="BO399" s="2"/>
      <c r="BP399" s="2"/>
    </row>
    <row r="400" spans="33:68" x14ac:dyDescent="0.2">
      <c r="AG400" s="2"/>
      <c r="AH400" s="2"/>
      <c r="AI400" s="2"/>
      <c r="AJ400" s="2"/>
      <c r="AK400" s="2"/>
      <c r="AL400" s="2"/>
      <c r="AM400" s="2"/>
      <c r="AN400" s="2"/>
      <c r="AO400" s="2"/>
      <c r="AP400" s="2"/>
      <c r="AQ400" s="2"/>
      <c r="AR400" s="2"/>
      <c r="AS400" s="2"/>
      <c r="AT400" s="2"/>
      <c r="AU400" s="2"/>
      <c r="AV400" s="2"/>
      <c r="AW400" s="2"/>
      <c r="AX400" s="2"/>
      <c r="AY400" s="2"/>
      <c r="AZ400" s="2"/>
      <c r="BA400" s="2"/>
      <c r="BB400" s="2"/>
      <c r="BC400" s="2"/>
      <c r="BD400" s="2"/>
      <c r="BE400" s="2"/>
      <c r="BF400" s="2"/>
      <c r="BG400" s="2"/>
      <c r="BH400" s="2"/>
      <c r="BI400" s="2"/>
      <c r="BJ400" s="2"/>
      <c r="BK400" s="2"/>
      <c r="BL400" s="2"/>
      <c r="BM400" s="2"/>
      <c r="BN400" s="2"/>
      <c r="BO400" s="2"/>
      <c r="BP400" s="2"/>
    </row>
    <row r="401" spans="33:68" x14ac:dyDescent="0.2">
      <c r="AG401" s="2"/>
      <c r="AH401" s="2"/>
      <c r="AI401" s="2"/>
      <c r="AJ401" s="2"/>
      <c r="AK401" s="2"/>
      <c r="AL401" s="2"/>
      <c r="AM401" s="2"/>
      <c r="AN401" s="2"/>
      <c r="AO401" s="2"/>
      <c r="AP401" s="2"/>
      <c r="AQ401" s="2"/>
      <c r="AR401" s="2"/>
      <c r="AS401" s="2"/>
      <c r="AT401" s="2"/>
      <c r="AU401" s="2"/>
      <c r="AV401" s="2"/>
      <c r="AW401" s="2"/>
      <c r="AX401" s="2"/>
      <c r="AY401" s="2"/>
      <c r="AZ401" s="2"/>
      <c r="BA401" s="2"/>
      <c r="BB401" s="2"/>
      <c r="BC401" s="2"/>
      <c r="BD401" s="2"/>
      <c r="BE401" s="2"/>
      <c r="BF401" s="2"/>
      <c r="BG401" s="2"/>
      <c r="BH401" s="2"/>
      <c r="BI401" s="2"/>
      <c r="BJ401" s="2"/>
      <c r="BK401" s="2"/>
      <c r="BL401" s="2"/>
      <c r="BM401" s="2"/>
      <c r="BN401" s="2"/>
      <c r="BO401" s="2"/>
      <c r="BP401" s="2"/>
    </row>
    <row r="402" spans="33:68" x14ac:dyDescent="0.2">
      <c r="AG402" s="2"/>
      <c r="AH402" s="2"/>
      <c r="AI402" s="2"/>
      <c r="AJ402" s="2"/>
      <c r="AK402" s="2"/>
      <c r="AL402" s="2"/>
      <c r="AM402" s="2"/>
      <c r="AN402" s="2"/>
      <c r="AO402" s="2"/>
      <c r="AP402" s="2"/>
      <c r="AQ402" s="2"/>
      <c r="AR402" s="2"/>
      <c r="AS402" s="2"/>
      <c r="AT402" s="2"/>
      <c r="AU402" s="2"/>
      <c r="AV402" s="2"/>
      <c r="AW402" s="2"/>
      <c r="AX402" s="2"/>
      <c r="AY402" s="2"/>
      <c r="AZ402" s="2"/>
      <c r="BA402" s="2"/>
      <c r="BB402" s="2"/>
      <c r="BC402" s="2"/>
      <c r="BD402" s="2"/>
      <c r="BE402" s="2"/>
      <c r="BF402" s="2"/>
      <c r="BG402" s="2"/>
      <c r="BH402" s="2"/>
      <c r="BI402" s="2"/>
      <c r="BJ402" s="2"/>
      <c r="BK402" s="2"/>
      <c r="BL402" s="2"/>
      <c r="BM402" s="2"/>
      <c r="BN402" s="2"/>
      <c r="BO402" s="2"/>
      <c r="BP402" s="2"/>
    </row>
    <row r="403" spans="33:68" x14ac:dyDescent="0.2">
      <c r="AG403" s="2"/>
      <c r="AH403" s="2"/>
      <c r="AI403" s="2"/>
      <c r="AJ403" s="2"/>
      <c r="AK403" s="2"/>
      <c r="AL403" s="2"/>
      <c r="AM403" s="2"/>
      <c r="AN403" s="2"/>
      <c r="AO403" s="2"/>
      <c r="AP403" s="2"/>
      <c r="AQ403" s="2"/>
      <c r="AR403" s="2"/>
      <c r="AS403" s="2"/>
      <c r="AT403" s="2"/>
      <c r="AU403" s="2"/>
      <c r="AV403" s="2"/>
      <c r="AW403" s="2"/>
      <c r="AX403" s="2"/>
      <c r="AY403" s="2"/>
      <c r="AZ403" s="2"/>
      <c r="BA403" s="2"/>
      <c r="BB403" s="2"/>
      <c r="BC403" s="2"/>
      <c r="BD403" s="2"/>
      <c r="BE403" s="2"/>
      <c r="BF403" s="2"/>
      <c r="BG403" s="2"/>
      <c r="BH403" s="2"/>
      <c r="BI403" s="2"/>
      <c r="BJ403" s="2"/>
      <c r="BK403" s="2"/>
      <c r="BL403" s="2"/>
      <c r="BM403" s="2"/>
      <c r="BN403" s="2"/>
      <c r="BO403" s="2"/>
      <c r="BP403" s="2"/>
    </row>
    <row r="404" spans="33:68" x14ac:dyDescent="0.2">
      <c r="AG404" s="2"/>
      <c r="AH404" s="2"/>
      <c r="AI404" s="2"/>
      <c r="AJ404" s="2"/>
      <c r="AK404" s="2"/>
      <c r="AL404" s="2"/>
      <c r="AM404" s="2"/>
      <c r="AN404" s="2"/>
      <c r="AO404" s="2"/>
      <c r="AP404" s="2"/>
      <c r="AQ404" s="2"/>
      <c r="AR404" s="2"/>
      <c r="AS404" s="2"/>
      <c r="AT404" s="2"/>
      <c r="AU404" s="2"/>
      <c r="AV404" s="2"/>
      <c r="AW404" s="2"/>
      <c r="AX404" s="2"/>
      <c r="AY404" s="2"/>
      <c r="AZ404" s="2"/>
      <c r="BA404" s="2"/>
      <c r="BB404" s="2"/>
      <c r="BC404" s="2"/>
      <c r="BD404" s="2"/>
      <c r="BE404" s="2"/>
      <c r="BF404" s="2"/>
      <c r="BG404" s="2"/>
      <c r="BH404" s="2"/>
      <c r="BI404" s="2"/>
      <c r="BJ404" s="2"/>
      <c r="BK404" s="2"/>
      <c r="BL404" s="2"/>
      <c r="BM404" s="2"/>
      <c r="BN404" s="2"/>
      <c r="BO404" s="2"/>
      <c r="BP404" s="2"/>
    </row>
    <row r="405" spans="33:68" x14ac:dyDescent="0.2">
      <c r="AG405" s="2"/>
      <c r="AH405" s="2"/>
      <c r="AI405" s="2"/>
      <c r="AJ405" s="2"/>
      <c r="AK405" s="2"/>
      <c r="AL405" s="2"/>
      <c r="AM405" s="2"/>
      <c r="AN405" s="2"/>
      <c r="AO405" s="2"/>
      <c r="AP405" s="2"/>
      <c r="AQ405" s="2"/>
      <c r="AR405" s="2"/>
      <c r="AS405" s="2"/>
      <c r="AT405" s="2"/>
      <c r="AU405" s="2"/>
      <c r="AV405" s="2"/>
      <c r="AW405" s="2"/>
      <c r="AX405" s="2"/>
      <c r="AY405" s="2"/>
      <c r="AZ405" s="2"/>
      <c r="BA405" s="2"/>
      <c r="BB405" s="2"/>
      <c r="BC405" s="2"/>
      <c r="BD405" s="2"/>
      <c r="BE405" s="2"/>
      <c r="BF405" s="2"/>
      <c r="BG405" s="2"/>
      <c r="BH405" s="2"/>
      <c r="BI405" s="2"/>
      <c r="BJ405" s="2"/>
      <c r="BK405" s="2"/>
      <c r="BL405" s="2"/>
      <c r="BM405" s="2"/>
      <c r="BN405" s="2"/>
      <c r="BO405" s="2"/>
      <c r="BP405" s="2"/>
    </row>
    <row r="406" spans="33:68" x14ac:dyDescent="0.2">
      <c r="AG406" s="2"/>
      <c r="AH406" s="2"/>
      <c r="AI406" s="2"/>
      <c r="AJ406" s="2"/>
      <c r="AK406" s="2"/>
      <c r="AL406" s="2"/>
      <c r="AM406" s="2"/>
      <c r="AN406" s="2"/>
      <c r="AO406" s="2"/>
      <c r="AP406" s="2"/>
      <c r="AQ406" s="2"/>
      <c r="AR406" s="2"/>
      <c r="AS406" s="2"/>
      <c r="AT406" s="2"/>
      <c r="AU406" s="2"/>
      <c r="AV406" s="2"/>
      <c r="AW406" s="2"/>
      <c r="AX406" s="2"/>
      <c r="AY406" s="2"/>
      <c r="AZ406" s="2"/>
      <c r="BA406" s="2"/>
      <c r="BB406" s="2"/>
      <c r="BC406" s="2"/>
      <c r="BD406" s="2"/>
      <c r="BE406" s="2"/>
      <c r="BF406" s="2"/>
      <c r="BG406" s="2"/>
      <c r="BH406" s="2"/>
      <c r="BI406" s="2"/>
      <c r="BJ406" s="2"/>
      <c r="BK406" s="2"/>
      <c r="BL406" s="2"/>
      <c r="BM406" s="2"/>
      <c r="BN406" s="2"/>
      <c r="BO406" s="2"/>
      <c r="BP406" s="2"/>
    </row>
    <row r="407" spans="33:68" x14ac:dyDescent="0.2">
      <c r="AG407" s="2"/>
      <c r="AH407" s="2"/>
      <c r="AI407" s="2"/>
      <c r="AJ407" s="2"/>
      <c r="AK407" s="2"/>
      <c r="AL407" s="2"/>
      <c r="AM407" s="2"/>
      <c r="AN407" s="2"/>
      <c r="AO407" s="2"/>
      <c r="AP407" s="2"/>
      <c r="AQ407" s="2"/>
      <c r="AR407" s="2"/>
      <c r="AS407" s="2"/>
      <c r="AT407" s="2"/>
      <c r="AU407" s="2"/>
      <c r="AV407" s="2"/>
      <c r="AW407" s="2"/>
      <c r="AX407" s="2"/>
      <c r="AY407" s="2"/>
      <c r="AZ407" s="2"/>
      <c r="BA407" s="2"/>
      <c r="BB407" s="2"/>
      <c r="BC407" s="2"/>
      <c r="BD407" s="2"/>
      <c r="BE407" s="2"/>
      <c r="BF407" s="2"/>
      <c r="BG407" s="2"/>
      <c r="BH407" s="2"/>
      <c r="BI407" s="2"/>
      <c r="BJ407" s="2"/>
      <c r="BK407" s="2"/>
      <c r="BL407" s="2"/>
      <c r="BM407" s="2"/>
      <c r="BN407" s="2"/>
      <c r="BO407" s="2"/>
      <c r="BP407" s="2"/>
    </row>
    <row r="408" spans="33:68" x14ac:dyDescent="0.2">
      <c r="AG408" s="2"/>
      <c r="AH408" s="2"/>
      <c r="AI408" s="2"/>
      <c r="AJ408" s="2"/>
      <c r="AK408" s="2"/>
      <c r="AL408" s="2"/>
      <c r="AM408" s="2"/>
      <c r="AN408" s="2"/>
      <c r="AO408" s="2"/>
      <c r="AP408" s="2"/>
      <c r="AQ408" s="2"/>
      <c r="AR408" s="2"/>
      <c r="AS408" s="2"/>
      <c r="AT408" s="2"/>
      <c r="AU408" s="2"/>
      <c r="AV408" s="2"/>
      <c r="AW408" s="2"/>
      <c r="AX408" s="2"/>
      <c r="AY408" s="2"/>
      <c r="AZ408" s="2"/>
      <c r="BA408" s="2"/>
      <c r="BB408" s="2"/>
      <c r="BC408" s="2"/>
      <c r="BD408" s="2"/>
      <c r="BE408" s="2"/>
      <c r="BF408" s="2"/>
      <c r="BG408" s="2"/>
      <c r="BH408" s="2"/>
      <c r="BI408" s="2"/>
      <c r="BJ408" s="2"/>
      <c r="BK408" s="2"/>
      <c r="BL408" s="2"/>
      <c r="BM408" s="2"/>
      <c r="BN408" s="2"/>
      <c r="BO408" s="2"/>
      <c r="BP408" s="2"/>
    </row>
    <row r="409" spans="33:68" x14ac:dyDescent="0.2">
      <c r="AG409" s="2"/>
      <c r="AH409" s="2"/>
      <c r="AI409" s="2"/>
      <c r="AJ409" s="2"/>
      <c r="AK409" s="2"/>
      <c r="AL409" s="2"/>
      <c r="AM409" s="2"/>
      <c r="AN409" s="2"/>
      <c r="AO409" s="2"/>
      <c r="AP409" s="2"/>
      <c r="AQ409" s="2"/>
      <c r="AR409" s="2"/>
      <c r="AS409" s="2"/>
      <c r="AT409" s="2"/>
      <c r="AU409" s="2"/>
      <c r="AV409" s="2"/>
      <c r="AW409" s="2"/>
      <c r="AX409" s="2"/>
      <c r="AY409" s="2"/>
      <c r="AZ409" s="2"/>
      <c r="BA409" s="2"/>
      <c r="BB409" s="2"/>
      <c r="BC409" s="2"/>
      <c r="BD409" s="2"/>
      <c r="BE409" s="2"/>
      <c r="BF409" s="2"/>
      <c r="BG409" s="2"/>
      <c r="BH409" s="2"/>
      <c r="BI409" s="2"/>
      <c r="BJ409" s="2"/>
      <c r="BK409" s="2"/>
      <c r="BL409" s="2"/>
      <c r="BM409" s="2"/>
      <c r="BN409" s="2"/>
      <c r="BO409" s="2"/>
      <c r="BP409" s="2"/>
    </row>
    <row r="410" spans="33:68" x14ac:dyDescent="0.2">
      <c r="AG410" s="2"/>
      <c r="AH410" s="2"/>
      <c r="AI410" s="2"/>
      <c r="AJ410" s="2"/>
      <c r="AK410" s="2"/>
      <c r="AL410" s="2"/>
      <c r="AM410" s="2"/>
      <c r="AN410" s="2"/>
      <c r="AO410" s="2"/>
      <c r="AP410" s="2"/>
      <c r="AQ410" s="2"/>
      <c r="AR410" s="2"/>
      <c r="AS410" s="2"/>
      <c r="AT410" s="2"/>
      <c r="AU410" s="2"/>
      <c r="AV410" s="2"/>
      <c r="AW410" s="2"/>
      <c r="AX410" s="2"/>
      <c r="AY410" s="2"/>
      <c r="AZ410" s="2"/>
      <c r="BA410" s="2"/>
      <c r="BB410" s="2"/>
      <c r="BC410" s="2"/>
      <c r="BD410" s="2"/>
      <c r="BE410" s="2"/>
      <c r="BF410" s="2"/>
      <c r="BG410" s="2"/>
      <c r="BH410" s="2"/>
      <c r="BI410" s="2"/>
      <c r="BJ410" s="2"/>
      <c r="BK410" s="2"/>
      <c r="BL410" s="2"/>
      <c r="BM410" s="2"/>
      <c r="BN410" s="2"/>
      <c r="BO410" s="2"/>
      <c r="BP410" s="2"/>
    </row>
    <row r="411" spans="33:68" x14ac:dyDescent="0.2">
      <c r="AG411" s="2"/>
      <c r="AH411" s="2"/>
      <c r="AI411" s="2"/>
      <c r="AJ411" s="2"/>
      <c r="AK411" s="2"/>
      <c r="AL411" s="2"/>
      <c r="AM411" s="2"/>
      <c r="AN411" s="2"/>
      <c r="AO411" s="2"/>
      <c r="AP411" s="2"/>
      <c r="AQ411" s="2"/>
      <c r="AR411" s="2"/>
      <c r="AS411" s="2"/>
      <c r="AT411" s="2"/>
      <c r="AU411" s="2"/>
      <c r="AV411" s="2"/>
      <c r="AW411" s="2"/>
      <c r="AX411" s="2"/>
      <c r="AY411" s="2"/>
      <c r="AZ411" s="2"/>
      <c r="BA411" s="2"/>
      <c r="BB411" s="2"/>
      <c r="BC411" s="2"/>
      <c r="BD411" s="2"/>
      <c r="BE411" s="2"/>
      <c r="BF411" s="2"/>
      <c r="BG411" s="2"/>
      <c r="BH411" s="2"/>
      <c r="BI411" s="2"/>
      <c r="BJ411" s="2"/>
      <c r="BK411" s="2"/>
      <c r="BL411" s="2"/>
      <c r="BM411" s="2"/>
      <c r="BN411" s="2"/>
      <c r="BO411" s="2"/>
      <c r="BP411" s="2"/>
    </row>
    <row r="412" spans="33:68" x14ac:dyDescent="0.2">
      <c r="AG412" s="2"/>
      <c r="AH412" s="2"/>
      <c r="AI412" s="2"/>
      <c r="AJ412" s="2"/>
      <c r="AK412" s="2"/>
      <c r="AL412" s="2"/>
      <c r="AM412" s="2"/>
      <c r="AN412" s="2"/>
      <c r="AO412" s="2"/>
      <c r="AP412" s="2"/>
      <c r="AQ412" s="2"/>
      <c r="AR412" s="2"/>
      <c r="AS412" s="2"/>
      <c r="AT412" s="2"/>
      <c r="AU412" s="2"/>
      <c r="AV412" s="2"/>
      <c r="AW412" s="2"/>
      <c r="AX412" s="2"/>
      <c r="AY412" s="2"/>
      <c r="AZ412" s="2"/>
      <c r="BA412" s="2"/>
      <c r="BB412" s="2"/>
      <c r="BC412" s="2"/>
      <c r="BD412" s="2"/>
      <c r="BE412" s="2"/>
      <c r="BF412" s="2"/>
      <c r="BG412" s="2"/>
      <c r="BH412" s="2"/>
      <c r="BI412" s="2"/>
      <c r="BJ412" s="2"/>
      <c r="BK412" s="2"/>
      <c r="BL412" s="2"/>
      <c r="BM412" s="2"/>
      <c r="BN412" s="2"/>
      <c r="BO412" s="2"/>
      <c r="BP412" s="2"/>
    </row>
    <row r="413" spans="33:68" x14ac:dyDescent="0.2">
      <c r="AG413" s="2"/>
      <c r="AH413" s="2"/>
      <c r="AI413" s="2"/>
      <c r="AJ413" s="2"/>
      <c r="AK413" s="2"/>
      <c r="AL413" s="2"/>
      <c r="AM413" s="2"/>
      <c r="AN413" s="2"/>
      <c r="AO413" s="2"/>
      <c r="AP413" s="2"/>
      <c r="AQ413" s="2"/>
      <c r="AR413" s="2"/>
      <c r="AS413" s="2"/>
      <c r="AT413" s="2"/>
      <c r="AU413" s="2"/>
      <c r="AV413" s="2"/>
      <c r="AW413" s="2"/>
      <c r="AX413" s="2"/>
      <c r="AY413" s="2"/>
      <c r="AZ413" s="2"/>
      <c r="BA413" s="2"/>
      <c r="BB413" s="2"/>
      <c r="BC413" s="2"/>
      <c r="BD413" s="2"/>
      <c r="BE413" s="2"/>
      <c r="BF413" s="2"/>
      <c r="BG413" s="2"/>
      <c r="BH413" s="2"/>
      <c r="BI413" s="2"/>
      <c r="BJ413" s="2"/>
      <c r="BK413" s="2"/>
      <c r="BL413" s="2"/>
      <c r="BM413" s="2"/>
      <c r="BN413" s="2"/>
      <c r="BO413" s="2"/>
      <c r="BP413" s="2"/>
    </row>
    <row r="414" spans="33:68" x14ac:dyDescent="0.2">
      <c r="AG414" s="2"/>
      <c r="AH414" s="2"/>
      <c r="AI414" s="2"/>
      <c r="AJ414" s="2"/>
      <c r="AK414" s="2"/>
      <c r="AL414" s="2"/>
      <c r="AM414" s="2"/>
      <c r="AN414" s="2"/>
      <c r="AO414" s="2"/>
      <c r="AP414" s="2"/>
      <c r="AQ414" s="2"/>
      <c r="AR414" s="2"/>
      <c r="AS414" s="2"/>
      <c r="AT414" s="2"/>
      <c r="AU414" s="2"/>
      <c r="AV414" s="2"/>
      <c r="AW414" s="2"/>
      <c r="AX414" s="2"/>
      <c r="AY414" s="2"/>
      <c r="AZ414" s="2"/>
      <c r="BA414" s="2"/>
      <c r="BB414" s="2"/>
      <c r="BC414" s="2"/>
      <c r="BD414" s="2"/>
      <c r="BE414" s="2"/>
      <c r="BF414" s="2"/>
      <c r="BG414" s="2"/>
      <c r="BH414" s="2"/>
      <c r="BI414" s="2"/>
      <c r="BJ414" s="2"/>
      <c r="BK414" s="2"/>
      <c r="BL414" s="2"/>
      <c r="BM414" s="2"/>
      <c r="BN414" s="2"/>
      <c r="BO414" s="2"/>
      <c r="BP414" s="2"/>
    </row>
    <row r="415" spans="33:68" x14ac:dyDescent="0.2">
      <c r="AG415" s="2"/>
      <c r="AH415" s="2"/>
      <c r="AI415" s="2"/>
      <c r="AJ415" s="2"/>
      <c r="AK415" s="2"/>
      <c r="AL415" s="2"/>
      <c r="AM415" s="2"/>
      <c r="AN415" s="2"/>
      <c r="AO415" s="2"/>
      <c r="AP415" s="2"/>
      <c r="AQ415" s="2"/>
      <c r="AR415" s="2"/>
      <c r="AS415" s="2"/>
      <c r="AT415" s="2"/>
      <c r="AU415" s="2"/>
      <c r="AV415" s="2"/>
      <c r="AW415" s="2"/>
      <c r="AX415" s="2"/>
      <c r="AY415" s="2"/>
      <c r="AZ415" s="2"/>
      <c r="BA415" s="2"/>
      <c r="BB415" s="2"/>
      <c r="BC415" s="2"/>
      <c r="BD415" s="2"/>
      <c r="BE415" s="2"/>
      <c r="BF415" s="2"/>
      <c r="BG415" s="2"/>
      <c r="BH415" s="2"/>
      <c r="BI415" s="2"/>
      <c r="BJ415" s="2"/>
      <c r="BK415" s="2"/>
      <c r="BL415" s="2"/>
      <c r="BM415" s="2"/>
      <c r="BN415" s="2"/>
      <c r="BO415" s="2"/>
      <c r="BP415" s="2"/>
    </row>
    <row r="416" spans="33:68" x14ac:dyDescent="0.2">
      <c r="AG416" s="2"/>
      <c r="AH416" s="2"/>
      <c r="AI416" s="2"/>
      <c r="AJ416" s="2"/>
      <c r="AK416" s="2"/>
      <c r="AL416" s="2"/>
      <c r="AM416" s="2"/>
      <c r="AN416" s="2"/>
      <c r="AO416" s="2"/>
      <c r="AP416" s="2"/>
      <c r="AQ416" s="2"/>
      <c r="AR416" s="2"/>
      <c r="AS416" s="2"/>
      <c r="AT416" s="2"/>
      <c r="AU416" s="2"/>
      <c r="AV416" s="2"/>
      <c r="AW416" s="2"/>
      <c r="AX416" s="2"/>
      <c r="AY416" s="2"/>
      <c r="AZ416" s="2"/>
      <c r="BA416" s="2"/>
      <c r="BB416" s="2"/>
      <c r="BC416" s="2"/>
      <c r="BD416" s="2"/>
      <c r="BE416" s="2"/>
      <c r="BF416" s="2"/>
      <c r="BG416" s="2"/>
      <c r="BH416" s="2"/>
      <c r="BI416" s="2"/>
      <c r="BJ416" s="2"/>
      <c r="BK416" s="2"/>
      <c r="BL416" s="2"/>
      <c r="BM416" s="2"/>
      <c r="BN416" s="2"/>
      <c r="BO416" s="2"/>
      <c r="BP416" s="2"/>
    </row>
    <row r="417" spans="33:68" x14ac:dyDescent="0.2">
      <c r="AG417" s="2"/>
      <c r="AH417" s="2"/>
      <c r="AI417" s="2"/>
      <c r="AJ417" s="2"/>
      <c r="AK417" s="2"/>
      <c r="AL417" s="2"/>
      <c r="AM417" s="2"/>
      <c r="AN417" s="2"/>
      <c r="AO417" s="2"/>
      <c r="AP417" s="2"/>
      <c r="AQ417" s="2"/>
      <c r="AR417" s="2"/>
      <c r="AS417" s="2"/>
      <c r="AT417" s="2"/>
      <c r="AU417" s="2"/>
      <c r="AV417" s="2"/>
      <c r="AW417" s="2"/>
      <c r="AX417" s="2"/>
      <c r="AY417" s="2"/>
      <c r="AZ417" s="2"/>
      <c r="BA417" s="2"/>
      <c r="BB417" s="2"/>
      <c r="BC417" s="2"/>
      <c r="BD417" s="2"/>
      <c r="BE417" s="2"/>
      <c r="BF417" s="2"/>
      <c r="BG417" s="2"/>
      <c r="BH417" s="2"/>
      <c r="BI417" s="2"/>
      <c r="BJ417" s="2"/>
      <c r="BK417" s="2"/>
      <c r="BL417" s="2"/>
      <c r="BM417" s="2"/>
      <c r="BN417" s="2"/>
      <c r="BO417" s="2"/>
      <c r="BP417" s="2"/>
    </row>
    <row r="418" spans="33:68" x14ac:dyDescent="0.2">
      <c r="AG418" s="2"/>
      <c r="AH418" s="2"/>
      <c r="AI418" s="2"/>
      <c r="AJ418" s="2"/>
      <c r="AK418" s="2"/>
      <c r="AL418" s="2"/>
      <c r="AM418" s="2"/>
      <c r="AN418" s="2"/>
      <c r="AO418" s="2"/>
      <c r="AP418" s="2"/>
      <c r="AQ418" s="2"/>
      <c r="AR418" s="2"/>
      <c r="AS418" s="2"/>
      <c r="AT418" s="2"/>
      <c r="AU418" s="2"/>
      <c r="AV418" s="2"/>
      <c r="AW418" s="2"/>
      <c r="AX418" s="2"/>
      <c r="AY418" s="2"/>
      <c r="AZ418" s="2"/>
      <c r="BA418" s="2"/>
      <c r="BB418" s="2"/>
      <c r="BC418" s="2"/>
      <c r="BD418" s="2"/>
      <c r="BE418" s="2"/>
      <c r="BF418" s="2"/>
      <c r="BG418" s="2"/>
      <c r="BH418" s="2"/>
      <c r="BI418" s="2"/>
      <c r="BJ418" s="2"/>
      <c r="BK418" s="2"/>
      <c r="BL418" s="2"/>
      <c r="BM418" s="2"/>
      <c r="BN418" s="2"/>
      <c r="BO418" s="2"/>
      <c r="BP418" s="2"/>
    </row>
    <row r="419" spans="33:68" x14ac:dyDescent="0.2">
      <c r="AG419" s="2"/>
      <c r="AH419" s="2"/>
      <c r="AI419" s="2"/>
      <c r="AJ419" s="2"/>
      <c r="AK419" s="2"/>
      <c r="AL419" s="2"/>
      <c r="AM419" s="2"/>
      <c r="AN419" s="2"/>
      <c r="AO419" s="2"/>
      <c r="AP419" s="2"/>
      <c r="AQ419" s="2"/>
      <c r="AR419" s="2"/>
      <c r="AS419" s="2"/>
      <c r="AT419" s="2"/>
      <c r="AU419" s="2"/>
      <c r="AV419" s="2"/>
      <c r="AW419" s="2"/>
      <c r="AX419" s="2"/>
      <c r="AY419" s="2"/>
      <c r="AZ419" s="2"/>
      <c r="BA419" s="2"/>
      <c r="BB419" s="2"/>
      <c r="BC419" s="2"/>
      <c r="BD419" s="2"/>
      <c r="BE419" s="2"/>
      <c r="BF419" s="2"/>
      <c r="BG419" s="2"/>
      <c r="BH419" s="2"/>
      <c r="BI419" s="2"/>
      <c r="BJ419" s="2"/>
      <c r="BK419" s="2"/>
      <c r="BL419" s="2"/>
      <c r="BM419" s="2"/>
      <c r="BN419" s="2"/>
      <c r="BO419" s="2"/>
      <c r="BP419" s="2"/>
    </row>
    <row r="420" spans="33:68" x14ac:dyDescent="0.2">
      <c r="AG420" s="2"/>
      <c r="AH420" s="2"/>
      <c r="AI420" s="2"/>
      <c r="AJ420" s="2"/>
      <c r="AK420" s="2"/>
      <c r="AL420" s="2"/>
      <c r="AM420" s="2"/>
      <c r="AN420" s="2"/>
      <c r="AO420" s="2"/>
      <c r="AP420" s="2"/>
      <c r="AQ420" s="2"/>
      <c r="AR420" s="2"/>
      <c r="AS420" s="2"/>
      <c r="AT420" s="2"/>
      <c r="AU420" s="2"/>
      <c r="AV420" s="2"/>
      <c r="AW420" s="2"/>
      <c r="AX420" s="2"/>
      <c r="AY420" s="2"/>
      <c r="AZ420" s="2"/>
      <c r="BA420" s="2"/>
      <c r="BB420" s="2"/>
      <c r="BC420" s="2"/>
      <c r="BD420" s="2"/>
      <c r="BE420" s="2"/>
      <c r="BF420" s="2"/>
      <c r="BG420" s="2"/>
      <c r="BH420" s="2"/>
      <c r="BI420" s="2"/>
      <c r="BJ420" s="2"/>
      <c r="BK420" s="2"/>
      <c r="BL420" s="2"/>
      <c r="BM420" s="2"/>
      <c r="BN420" s="2"/>
      <c r="BO420" s="2"/>
      <c r="BP420" s="2"/>
    </row>
    <row r="421" spans="33:68" x14ac:dyDescent="0.2">
      <c r="AG421" s="2"/>
      <c r="AH421" s="2"/>
      <c r="AI421" s="2"/>
      <c r="AJ421" s="2"/>
      <c r="AK421" s="2"/>
      <c r="AL421" s="2"/>
      <c r="AM421" s="2"/>
      <c r="AN421" s="2"/>
      <c r="AO421" s="2"/>
      <c r="AP421" s="2"/>
      <c r="AQ421" s="2"/>
      <c r="AR421" s="2"/>
      <c r="AS421" s="2"/>
      <c r="AT421" s="2"/>
      <c r="AU421" s="2"/>
      <c r="AV421" s="2"/>
      <c r="AW421" s="2"/>
      <c r="AX421" s="2"/>
      <c r="AY421" s="2"/>
      <c r="AZ421" s="2"/>
      <c r="BA421" s="2"/>
      <c r="BB421" s="2"/>
      <c r="BC421" s="2"/>
      <c r="BD421" s="2"/>
      <c r="BE421" s="2"/>
      <c r="BF421" s="2"/>
      <c r="BG421" s="2"/>
      <c r="BH421" s="2"/>
      <c r="BI421" s="2"/>
      <c r="BJ421" s="2"/>
      <c r="BK421" s="2"/>
      <c r="BL421" s="2"/>
      <c r="BM421" s="2"/>
      <c r="BN421" s="2"/>
      <c r="BO421" s="2"/>
      <c r="BP421" s="2"/>
    </row>
    <row r="422" spans="33:68" x14ac:dyDescent="0.2">
      <c r="AG422" s="2"/>
      <c r="AH422" s="2"/>
      <c r="AI422" s="2"/>
      <c r="AJ422" s="2"/>
      <c r="AK422" s="2"/>
      <c r="AL422" s="2"/>
      <c r="AM422" s="2"/>
      <c r="AN422" s="2"/>
      <c r="AO422" s="2"/>
      <c r="AP422" s="2"/>
      <c r="AQ422" s="2"/>
      <c r="AR422" s="2"/>
      <c r="AS422" s="2"/>
      <c r="AT422" s="2"/>
      <c r="AU422" s="2"/>
      <c r="AV422" s="2"/>
      <c r="AW422" s="2"/>
      <c r="AX422" s="2"/>
      <c r="AY422" s="2"/>
      <c r="AZ422" s="2"/>
      <c r="BA422" s="2"/>
      <c r="BB422" s="2"/>
      <c r="BC422" s="2"/>
      <c r="BD422" s="2"/>
      <c r="BE422" s="2"/>
      <c r="BF422" s="2"/>
      <c r="BG422" s="2"/>
      <c r="BH422" s="2"/>
      <c r="BI422" s="2"/>
      <c r="BJ422" s="2"/>
      <c r="BK422" s="2"/>
      <c r="BL422" s="2"/>
      <c r="BM422" s="2"/>
      <c r="BN422" s="2"/>
      <c r="BO422" s="2"/>
      <c r="BP422" s="2"/>
    </row>
    <row r="423" spans="33:68" x14ac:dyDescent="0.2">
      <c r="AG423" s="2"/>
      <c r="AH423" s="2"/>
      <c r="AI423" s="2"/>
      <c r="AJ423" s="2"/>
      <c r="AK423" s="2"/>
      <c r="AL423" s="2"/>
      <c r="AM423" s="2"/>
      <c r="AN423" s="2"/>
      <c r="AO423" s="2"/>
      <c r="AP423" s="2"/>
      <c r="AQ423" s="2"/>
      <c r="AR423" s="2"/>
      <c r="AS423" s="2"/>
      <c r="AT423" s="2"/>
      <c r="AU423" s="2"/>
      <c r="AV423" s="2"/>
      <c r="AW423" s="2"/>
      <c r="AX423" s="2"/>
      <c r="AY423" s="2"/>
      <c r="AZ423" s="2"/>
      <c r="BA423" s="2"/>
      <c r="BB423" s="2"/>
      <c r="BC423" s="2"/>
      <c r="BD423" s="2"/>
      <c r="BE423" s="2"/>
      <c r="BF423" s="2"/>
      <c r="BG423" s="2"/>
      <c r="BH423" s="2"/>
      <c r="BI423" s="2"/>
      <c r="BJ423" s="2"/>
      <c r="BK423" s="2"/>
      <c r="BL423" s="2"/>
      <c r="BM423" s="2"/>
      <c r="BN423" s="2"/>
      <c r="BO423" s="2"/>
      <c r="BP423" s="2"/>
    </row>
    <row r="424" spans="33:68" x14ac:dyDescent="0.2">
      <c r="AG424" s="2"/>
      <c r="AH424" s="2"/>
      <c r="AI424" s="2"/>
      <c r="AJ424" s="2"/>
      <c r="AK424" s="2"/>
      <c r="AL424" s="2"/>
      <c r="AM424" s="2"/>
      <c r="AN424" s="2"/>
      <c r="AO424" s="2"/>
      <c r="AP424" s="2"/>
      <c r="AQ424" s="2"/>
      <c r="AR424" s="2"/>
      <c r="AS424" s="2"/>
      <c r="AT424" s="2"/>
      <c r="AU424" s="2"/>
      <c r="AV424" s="2"/>
      <c r="AW424" s="2"/>
      <c r="AX424" s="2"/>
      <c r="AY424" s="2"/>
      <c r="AZ424" s="2"/>
      <c r="BA424" s="2"/>
      <c r="BB424" s="2"/>
      <c r="BC424" s="2"/>
      <c r="BD424" s="2"/>
      <c r="BE424" s="2"/>
      <c r="BF424" s="2"/>
      <c r="BG424" s="2"/>
      <c r="BH424" s="2"/>
      <c r="BI424" s="2"/>
      <c r="BJ424" s="2"/>
      <c r="BK424" s="2"/>
      <c r="BL424" s="2"/>
      <c r="BM424" s="2"/>
      <c r="BN424" s="2"/>
      <c r="BO424" s="2"/>
      <c r="BP424" s="2"/>
    </row>
    <row r="425" spans="33:68" x14ac:dyDescent="0.2">
      <c r="AG425" s="2"/>
      <c r="AH425" s="2"/>
      <c r="AI425" s="2"/>
      <c r="AJ425" s="2"/>
      <c r="AK425" s="2"/>
      <c r="AL425" s="2"/>
      <c r="AM425" s="2"/>
      <c r="AN425" s="2"/>
      <c r="AO425" s="2"/>
      <c r="AP425" s="2"/>
      <c r="AQ425" s="2"/>
      <c r="AR425" s="2"/>
      <c r="AS425" s="2"/>
      <c r="AT425" s="2"/>
      <c r="AU425" s="2"/>
      <c r="AV425" s="2"/>
      <c r="AW425" s="2"/>
      <c r="AX425" s="2"/>
      <c r="AY425" s="2"/>
      <c r="AZ425" s="2"/>
      <c r="BA425" s="2"/>
      <c r="BB425" s="2"/>
      <c r="BC425" s="2"/>
      <c r="BD425" s="2"/>
      <c r="BE425" s="2"/>
      <c r="BF425" s="2"/>
      <c r="BG425" s="2"/>
      <c r="BH425" s="2"/>
      <c r="BI425" s="2"/>
      <c r="BJ425" s="2"/>
      <c r="BK425" s="2"/>
      <c r="BL425" s="2"/>
      <c r="BM425" s="2"/>
      <c r="BN425" s="2"/>
      <c r="BO425" s="2"/>
      <c r="BP425" s="2"/>
    </row>
    <row r="426" spans="33:68" x14ac:dyDescent="0.2">
      <c r="AG426" s="2"/>
      <c r="AH426" s="2"/>
      <c r="AI426" s="2"/>
      <c r="AJ426" s="2"/>
      <c r="AK426" s="2"/>
      <c r="AL426" s="2"/>
      <c r="AM426" s="2"/>
      <c r="AN426" s="2"/>
      <c r="AO426" s="2"/>
      <c r="AP426" s="2"/>
      <c r="AQ426" s="2"/>
      <c r="AR426" s="2"/>
      <c r="AS426" s="2"/>
      <c r="AT426" s="2"/>
      <c r="AU426" s="2"/>
      <c r="AV426" s="2"/>
      <c r="AW426" s="2"/>
      <c r="AX426" s="2"/>
      <c r="AY426" s="2"/>
      <c r="AZ426" s="2"/>
      <c r="BA426" s="2"/>
      <c r="BB426" s="2"/>
      <c r="BC426" s="2"/>
      <c r="BD426" s="2"/>
      <c r="BE426" s="2"/>
      <c r="BF426" s="2"/>
      <c r="BG426" s="2"/>
      <c r="BH426" s="2"/>
      <c r="BI426" s="2"/>
      <c r="BJ426" s="2"/>
      <c r="BK426" s="2"/>
      <c r="BL426" s="2"/>
      <c r="BM426" s="2"/>
      <c r="BN426" s="2"/>
      <c r="BO426" s="2"/>
      <c r="BP426" s="2"/>
    </row>
    <row r="427" spans="33:68" x14ac:dyDescent="0.2">
      <c r="AG427" s="2"/>
      <c r="AH427" s="2"/>
      <c r="AI427" s="2"/>
      <c r="AJ427" s="2"/>
      <c r="AK427" s="2"/>
      <c r="AL427" s="2"/>
      <c r="AM427" s="2"/>
      <c r="AN427" s="2"/>
      <c r="AO427" s="2"/>
      <c r="AP427" s="2"/>
      <c r="AQ427" s="2"/>
      <c r="AR427" s="2"/>
      <c r="AS427" s="2"/>
      <c r="AT427" s="2"/>
      <c r="AU427" s="2"/>
      <c r="AV427" s="2"/>
      <c r="AW427" s="2"/>
      <c r="AX427" s="2"/>
      <c r="AY427" s="2"/>
      <c r="AZ427" s="2"/>
      <c r="BA427" s="2"/>
      <c r="BB427" s="2"/>
      <c r="BC427" s="2"/>
      <c r="BD427" s="2"/>
      <c r="BE427" s="2"/>
      <c r="BF427" s="2"/>
      <c r="BG427" s="2"/>
      <c r="BH427" s="2"/>
      <c r="BI427" s="2"/>
      <c r="BJ427" s="2"/>
      <c r="BK427" s="2"/>
      <c r="BL427" s="2"/>
      <c r="BM427" s="2"/>
      <c r="BN427" s="2"/>
      <c r="BO427" s="2"/>
      <c r="BP427" s="2"/>
    </row>
    <row r="428" spans="33:68" x14ac:dyDescent="0.2">
      <c r="AG428" s="2"/>
      <c r="AH428" s="2"/>
      <c r="AI428" s="2"/>
      <c r="AJ428" s="2"/>
      <c r="AK428" s="2"/>
      <c r="AL428" s="2"/>
      <c r="AM428" s="2"/>
      <c r="AN428" s="2"/>
      <c r="AO428" s="2"/>
      <c r="AP428" s="2"/>
      <c r="AQ428" s="2"/>
      <c r="AR428" s="2"/>
      <c r="AS428" s="2"/>
      <c r="AT428" s="2"/>
      <c r="AU428" s="2"/>
      <c r="AV428" s="2"/>
      <c r="AW428" s="2"/>
      <c r="AX428" s="2"/>
      <c r="AY428" s="2"/>
      <c r="AZ428" s="2"/>
      <c r="BA428" s="2"/>
      <c r="BB428" s="2"/>
      <c r="BC428" s="2"/>
      <c r="BD428" s="2"/>
      <c r="BE428" s="2"/>
      <c r="BF428" s="2"/>
      <c r="BG428" s="2"/>
      <c r="BH428" s="2"/>
      <c r="BI428" s="2"/>
      <c r="BJ428" s="2"/>
      <c r="BK428" s="2"/>
      <c r="BL428" s="2"/>
      <c r="BM428" s="2"/>
      <c r="BN428" s="2"/>
      <c r="BO428" s="2"/>
      <c r="BP428" s="2"/>
    </row>
    <row r="429" spans="33:68" x14ac:dyDescent="0.2">
      <c r="AG429" s="2"/>
      <c r="AH429" s="2"/>
      <c r="AI429" s="2"/>
      <c r="AJ429" s="2"/>
      <c r="AK429" s="2"/>
      <c r="AL429" s="2"/>
      <c r="AM429" s="2"/>
      <c r="AN429" s="2"/>
      <c r="AO429" s="2"/>
      <c r="AP429" s="2"/>
      <c r="AQ429" s="2"/>
      <c r="AR429" s="2"/>
      <c r="AS429" s="2"/>
      <c r="AT429" s="2"/>
      <c r="AU429" s="2"/>
      <c r="AV429" s="2"/>
      <c r="AW429" s="2"/>
      <c r="AX429" s="2"/>
      <c r="AY429" s="2"/>
      <c r="AZ429" s="2"/>
      <c r="BA429" s="2"/>
      <c r="BB429" s="2"/>
      <c r="BC429" s="2"/>
      <c r="BD429" s="2"/>
      <c r="BE429" s="2"/>
      <c r="BF429" s="2"/>
      <c r="BG429" s="2"/>
      <c r="BH429" s="2"/>
      <c r="BI429" s="2"/>
      <c r="BJ429" s="2"/>
      <c r="BK429" s="2"/>
      <c r="BL429" s="2"/>
      <c r="BM429" s="2"/>
      <c r="BN429" s="2"/>
      <c r="BO429" s="2"/>
      <c r="BP429" s="2"/>
    </row>
    <row r="430" spans="33:68" x14ac:dyDescent="0.2">
      <c r="AG430" s="2"/>
      <c r="AH430" s="2"/>
      <c r="AI430" s="2"/>
      <c r="AJ430" s="2"/>
      <c r="AK430" s="2"/>
      <c r="AL430" s="2"/>
      <c r="AM430" s="2"/>
      <c r="AN430" s="2"/>
      <c r="AO430" s="2"/>
      <c r="AP430" s="2"/>
      <c r="AQ430" s="2"/>
      <c r="AR430" s="2"/>
      <c r="AS430" s="2"/>
      <c r="AT430" s="2"/>
      <c r="AU430" s="2"/>
      <c r="AV430" s="2"/>
      <c r="AW430" s="2"/>
      <c r="AX430" s="2"/>
      <c r="AY430" s="2"/>
      <c r="AZ430" s="2"/>
      <c r="BA430" s="2"/>
      <c r="BB430" s="2"/>
      <c r="BC430" s="2"/>
      <c r="BD430" s="2"/>
      <c r="BE430" s="2"/>
      <c r="BF430" s="2"/>
      <c r="BG430" s="2"/>
      <c r="BH430" s="2"/>
      <c r="BI430" s="2"/>
      <c r="BJ430" s="2"/>
      <c r="BK430" s="2"/>
      <c r="BL430" s="2"/>
      <c r="BM430" s="2"/>
      <c r="BN430" s="2"/>
      <c r="BO430" s="2"/>
      <c r="BP430" s="2"/>
    </row>
    <row r="431" spans="33:68" x14ac:dyDescent="0.2">
      <c r="AG431" s="2"/>
      <c r="AH431" s="2"/>
      <c r="AI431" s="2"/>
      <c r="AJ431" s="2"/>
      <c r="AK431" s="2"/>
      <c r="AL431" s="2"/>
      <c r="AM431" s="2"/>
      <c r="AN431" s="2"/>
      <c r="AO431" s="2"/>
      <c r="AP431" s="2"/>
      <c r="AQ431" s="2"/>
      <c r="AR431" s="2"/>
      <c r="AS431" s="2"/>
      <c r="AT431" s="2"/>
      <c r="AU431" s="2"/>
      <c r="AV431" s="2"/>
      <c r="AW431" s="2"/>
      <c r="AX431" s="2"/>
      <c r="AY431" s="2"/>
      <c r="AZ431" s="2"/>
      <c r="BA431" s="2"/>
      <c r="BB431" s="2"/>
      <c r="BC431" s="2"/>
      <c r="BD431" s="2"/>
      <c r="BE431" s="2"/>
      <c r="BF431" s="2"/>
      <c r="BG431" s="2"/>
      <c r="BH431" s="2"/>
      <c r="BI431" s="2"/>
      <c r="BJ431" s="2"/>
      <c r="BK431" s="2"/>
      <c r="BL431" s="2"/>
      <c r="BM431" s="2"/>
      <c r="BN431" s="2"/>
      <c r="BO431" s="2"/>
      <c r="BP431" s="2"/>
    </row>
    <row r="432" spans="33:68" x14ac:dyDescent="0.2">
      <c r="AG432" s="2"/>
      <c r="AH432" s="2"/>
      <c r="AI432" s="2"/>
      <c r="AJ432" s="2"/>
      <c r="AK432" s="2"/>
      <c r="AL432" s="2"/>
      <c r="AM432" s="2"/>
      <c r="AN432" s="2"/>
      <c r="AO432" s="2"/>
      <c r="AP432" s="2"/>
      <c r="AQ432" s="2"/>
      <c r="AR432" s="2"/>
      <c r="AS432" s="2"/>
      <c r="AT432" s="2"/>
      <c r="AU432" s="2"/>
      <c r="AV432" s="2"/>
      <c r="AW432" s="2"/>
      <c r="AX432" s="2"/>
      <c r="AY432" s="2"/>
      <c r="AZ432" s="2"/>
      <c r="BA432" s="2"/>
      <c r="BB432" s="2"/>
      <c r="BC432" s="2"/>
      <c r="BD432" s="2"/>
      <c r="BE432" s="2"/>
      <c r="BF432" s="2"/>
      <c r="BG432" s="2"/>
      <c r="BH432" s="2"/>
      <c r="BI432" s="2"/>
      <c r="BJ432" s="2"/>
      <c r="BK432" s="2"/>
      <c r="BL432" s="2"/>
      <c r="BM432" s="2"/>
      <c r="BN432" s="2"/>
      <c r="BO432" s="2"/>
      <c r="BP432" s="2"/>
    </row>
    <row r="433" spans="33:68" x14ac:dyDescent="0.2">
      <c r="AG433" s="2"/>
      <c r="AH433" s="2"/>
      <c r="AI433" s="2"/>
      <c r="AJ433" s="2"/>
      <c r="AK433" s="2"/>
      <c r="AL433" s="2"/>
      <c r="AM433" s="2"/>
      <c r="AN433" s="2"/>
      <c r="AO433" s="2"/>
      <c r="AP433" s="2"/>
      <c r="AQ433" s="2"/>
      <c r="AR433" s="2"/>
      <c r="AS433" s="2"/>
      <c r="AT433" s="2"/>
      <c r="AU433" s="2"/>
      <c r="AV433" s="2"/>
      <c r="AW433" s="2"/>
      <c r="AX433" s="2"/>
      <c r="AY433" s="2"/>
      <c r="AZ433" s="2"/>
      <c r="BA433" s="2"/>
      <c r="BB433" s="2"/>
      <c r="BC433" s="2"/>
      <c r="BD433" s="2"/>
      <c r="BE433" s="2"/>
      <c r="BF433" s="2"/>
      <c r="BG433" s="2"/>
      <c r="BH433" s="2"/>
      <c r="BI433" s="2"/>
      <c r="BJ433" s="2"/>
      <c r="BK433" s="2"/>
      <c r="BL433" s="2"/>
      <c r="BM433" s="2"/>
      <c r="BN433" s="2"/>
      <c r="BO433" s="2"/>
      <c r="BP433" s="2"/>
    </row>
    <row r="434" spans="33:68" x14ac:dyDescent="0.2">
      <c r="AG434" s="2"/>
      <c r="AH434" s="2"/>
      <c r="AI434" s="2"/>
      <c r="AJ434" s="2"/>
      <c r="AK434" s="2"/>
      <c r="AL434" s="2"/>
      <c r="AM434" s="2"/>
      <c r="AN434" s="2"/>
      <c r="AO434" s="2"/>
      <c r="AP434" s="2"/>
      <c r="AQ434" s="2"/>
      <c r="AR434" s="2"/>
      <c r="AS434" s="2"/>
      <c r="AT434" s="2"/>
      <c r="AU434" s="2"/>
      <c r="AV434" s="2"/>
      <c r="AW434" s="2"/>
      <c r="AX434" s="2"/>
      <c r="AY434" s="2"/>
      <c r="AZ434" s="2"/>
      <c r="BA434" s="2"/>
      <c r="BB434" s="2"/>
      <c r="BC434" s="2"/>
      <c r="BD434" s="2"/>
      <c r="BE434" s="2"/>
      <c r="BF434" s="2"/>
      <c r="BG434" s="2"/>
      <c r="BH434" s="2"/>
      <c r="BI434" s="2"/>
      <c r="BJ434" s="2"/>
      <c r="BK434" s="2"/>
      <c r="BL434" s="2"/>
      <c r="BM434" s="2"/>
      <c r="BN434" s="2"/>
      <c r="BO434" s="2"/>
      <c r="BP434" s="2"/>
    </row>
    <row r="435" spans="33:68" x14ac:dyDescent="0.2">
      <c r="AG435" s="2"/>
      <c r="AH435" s="2"/>
      <c r="AI435" s="2"/>
      <c r="AJ435" s="2"/>
      <c r="AK435" s="2"/>
      <c r="AL435" s="2"/>
      <c r="AM435" s="2"/>
      <c r="AN435" s="2"/>
      <c r="AO435" s="2"/>
      <c r="AP435" s="2"/>
      <c r="AQ435" s="2"/>
      <c r="AR435" s="2"/>
      <c r="AS435" s="2"/>
      <c r="AT435" s="2"/>
      <c r="AU435" s="2"/>
      <c r="AV435" s="2"/>
      <c r="AW435" s="2"/>
      <c r="AX435" s="2"/>
      <c r="AY435" s="2"/>
      <c r="AZ435" s="2"/>
      <c r="BA435" s="2"/>
      <c r="BB435" s="2"/>
      <c r="BC435" s="2"/>
      <c r="BD435" s="2"/>
      <c r="BE435" s="2"/>
      <c r="BF435" s="2"/>
      <c r="BG435" s="2"/>
      <c r="BH435" s="2"/>
      <c r="BI435" s="2"/>
      <c r="BJ435" s="2"/>
      <c r="BK435" s="2"/>
      <c r="BL435" s="2"/>
      <c r="BM435" s="2"/>
      <c r="BN435" s="2"/>
      <c r="BO435" s="2"/>
      <c r="BP435" s="2"/>
    </row>
    <row r="436" spans="33:68" x14ac:dyDescent="0.2">
      <c r="AG436" s="2"/>
      <c r="AH436" s="2"/>
      <c r="AI436" s="2"/>
      <c r="AJ436" s="2"/>
      <c r="AK436" s="2"/>
      <c r="AL436" s="2"/>
      <c r="AM436" s="2"/>
      <c r="AN436" s="2"/>
      <c r="AO436" s="2"/>
      <c r="AP436" s="2"/>
      <c r="AQ436" s="2"/>
      <c r="AR436" s="2"/>
      <c r="AS436" s="2"/>
      <c r="AT436" s="2"/>
      <c r="AU436" s="2"/>
      <c r="AV436" s="2"/>
      <c r="AW436" s="2"/>
      <c r="AX436" s="2"/>
      <c r="AY436" s="2"/>
      <c r="AZ436" s="2"/>
      <c r="BA436" s="2"/>
      <c r="BB436" s="2"/>
      <c r="BC436" s="2"/>
      <c r="BD436" s="2"/>
      <c r="BE436" s="2"/>
      <c r="BF436" s="2"/>
      <c r="BG436" s="2"/>
      <c r="BH436" s="2"/>
      <c r="BI436" s="2"/>
      <c r="BJ436" s="2"/>
      <c r="BK436" s="2"/>
      <c r="BL436" s="2"/>
      <c r="BM436" s="2"/>
      <c r="BN436" s="2"/>
      <c r="BO436" s="2"/>
      <c r="BP436" s="2"/>
    </row>
    <row r="437" spans="33:68" x14ac:dyDescent="0.2">
      <c r="AG437" s="2"/>
      <c r="AH437" s="2"/>
      <c r="AI437" s="2"/>
      <c r="AJ437" s="2"/>
      <c r="AK437" s="2"/>
      <c r="AL437" s="2"/>
      <c r="AM437" s="2"/>
      <c r="AN437" s="2"/>
      <c r="AO437" s="2"/>
      <c r="AP437" s="2"/>
      <c r="AQ437" s="2"/>
      <c r="AR437" s="2"/>
      <c r="AS437" s="2"/>
      <c r="AT437" s="2"/>
      <c r="AU437" s="2"/>
      <c r="AV437" s="2"/>
      <c r="AW437" s="2"/>
      <c r="AX437" s="2"/>
      <c r="AY437" s="2"/>
      <c r="AZ437" s="2"/>
      <c r="BA437" s="2"/>
      <c r="BB437" s="2"/>
      <c r="BC437" s="2"/>
      <c r="BD437" s="2"/>
      <c r="BE437" s="2"/>
      <c r="BF437" s="2"/>
      <c r="BG437" s="2"/>
      <c r="BH437" s="2"/>
      <c r="BI437" s="2"/>
      <c r="BJ437" s="2"/>
      <c r="BK437" s="2"/>
      <c r="BL437" s="2"/>
      <c r="BM437" s="2"/>
      <c r="BN437" s="2"/>
      <c r="BO437" s="2"/>
      <c r="BP437" s="2"/>
    </row>
    <row r="438" spans="33:68" x14ac:dyDescent="0.2">
      <c r="AG438" s="2"/>
      <c r="AH438" s="2"/>
      <c r="AI438" s="2"/>
      <c r="AJ438" s="2"/>
      <c r="AK438" s="2"/>
      <c r="AL438" s="2"/>
      <c r="AM438" s="2"/>
      <c r="AN438" s="2"/>
      <c r="AO438" s="2"/>
      <c r="AP438" s="2"/>
      <c r="AQ438" s="2"/>
      <c r="AR438" s="2"/>
      <c r="AS438" s="2"/>
      <c r="AT438" s="2"/>
      <c r="AU438" s="2"/>
      <c r="AV438" s="2"/>
      <c r="AW438" s="2"/>
      <c r="AX438" s="2"/>
      <c r="AY438" s="2"/>
      <c r="AZ438" s="2"/>
      <c r="BA438" s="2"/>
      <c r="BB438" s="2"/>
      <c r="BC438" s="2"/>
      <c r="BD438" s="2"/>
      <c r="BE438" s="2"/>
      <c r="BF438" s="2"/>
      <c r="BG438" s="2"/>
      <c r="BH438" s="2"/>
      <c r="BI438" s="2"/>
      <c r="BJ438" s="2"/>
      <c r="BK438" s="2"/>
      <c r="BL438" s="2"/>
      <c r="BM438" s="2"/>
      <c r="BN438" s="2"/>
      <c r="BO438" s="2"/>
      <c r="BP438" s="2"/>
    </row>
    <row r="439" spans="33:68" x14ac:dyDescent="0.2">
      <c r="AG439" s="2"/>
      <c r="AH439" s="2"/>
      <c r="AI439" s="2"/>
      <c r="AJ439" s="2"/>
      <c r="AK439" s="2"/>
      <c r="AL439" s="2"/>
      <c r="AM439" s="2"/>
      <c r="AN439" s="2"/>
      <c r="AO439" s="2"/>
      <c r="AP439" s="2"/>
      <c r="AQ439" s="2"/>
      <c r="AR439" s="2"/>
      <c r="AS439" s="2"/>
      <c r="AT439" s="2"/>
      <c r="AU439" s="2"/>
      <c r="AV439" s="2"/>
      <c r="AW439" s="2"/>
      <c r="AX439" s="2"/>
      <c r="AY439" s="2"/>
      <c r="AZ439" s="2"/>
      <c r="BA439" s="2"/>
      <c r="BB439" s="2"/>
      <c r="BC439" s="2"/>
      <c r="BD439" s="2"/>
      <c r="BE439" s="2"/>
      <c r="BF439" s="2"/>
      <c r="BG439" s="2"/>
      <c r="BH439" s="2"/>
      <c r="BI439" s="2"/>
      <c r="BJ439" s="2"/>
      <c r="BK439" s="2"/>
      <c r="BL439" s="2"/>
      <c r="BM439" s="2"/>
      <c r="BN439" s="2"/>
      <c r="BO439" s="2"/>
      <c r="BP439" s="2"/>
    </row>
    <row r="440" spans="33:68" x14ac:dyDescent="0.2">
      <c r="AG440" s="2"/>
      <c r="AH440" s="2"/>
      <c r="AI440" s="2"/>
      <c r="AJ440" s="2"/>
      <c r="AK440" s="2"/>
      <c r="AL440" s="2"/>
      <c r="AM440" s="2"/>
      <c r="AN440" s="2"/>
      <c r="AO440" s="2"/>
      <c r="AP440" s="2"/>
      <c r="AQ440" s="2"/>
      <c r="AR440" s="2"/>
      <c r="AS440" s="2"/>
      <c r="AT440" s="2"/>
      <c r="AU440" s="2"/>
      <c r="AV440" s="2"/>
      <c r="AW440" s="2"/>
      <c r="AX440" s="2"/>
      <c r="AY440" s="2"/>
      <c r="AZ440" s="2"/>
      <c r="BA440" s="2"/>
      <c r="BB440" s="2"/>
      <c r="BC440" s="2"/>
      <c r="BD440" s="2"/>
      <c r="BE440" s="2"/>
      <c r="BF440" s="2"/>
      <c r="BG440" s="2"/>
      <c r="BH440" s="2"/>
      <c r="BI440" s="2"/>
      <c r="BJ440" s="2"/>
      <c r="BK440" s="2"/>
      <c r="BL440" s="2"/>
      <c r="BM440" s="2"/>
      <c r="BN440" s="2"/>
      <c r="BO440" s="2"/>
      <c r="BP440" s="2"/>
    </row>
    <row r="441" spans="33:68" x14ac:dyDescent="0.2">
      <c r="AG441" s="2"/>
      <c r="AH441" s="2"/>
      <c r="AI441" s="2"/>
      <c r="AJ441" s="2"/>
      <c r="AK441" s="2"/>
      <c r="AL441" s="2"/>
      <c r="AM441" s="2"/>
      <c r="AN441" s="2"/>
      <c r="AO441" s="2"/>
      <c r="AP441" s="2"/>
      <c r="AQ441" s="2"/>
      <c r="AR441" s="2"/>
      <c r="AS441" s="2"/>
      <c r="AT441" s="2"/>
      <c r="AU441" s="2"/>
      <c r="AV441" s="2"/>
      <c r="AW441" s="2"/>
      <c r="AX441" s="2"/>
      <c r="AY441" s="2"/>
      <c r="AZ441" s="2"/>
      <c r="BA441" s="2"/>
      <c r="BB441" s="2"/>
      <c r="BC441" s="2"/>
      <c r="BD441" s="2"/>
      <c r="BE441" s="2"/>
      <c r="BF441" s="2"/>
      <c r="BG441" s="2"/>
      <c r="BH441" s="2"/>
      <c r="BI441" s="2"/>
      <c r="BJ441" s="2"/>
      <c r="BK441" s="2"/>
      <c r="BL441" s="2"/>
      <c r="BM441" s="2"/>
      <c r="BN441" s="2"/>
      <c r="BO441" s="2"/>
      <c r="BP441" s="2"/>
    </row>
    <row r="442" spans="33:68" x14ac:dyDescent="0.2">
      <c r="AG442" s="2"/>
      <c r="AH442" s="2"/>
      <c r="AI442" s="2"/>
      <c r="AJ442" s="2"/>
      <c r="AK442" s="2"/>
      <c r="AL442" s="2"/>
      <c r="AM442" s="2"/>
      <c r="AN442" s="2"/>
      <c r="AO442" s="2"/>
      <c r="AP442" s="2"/>
      <c r="AQ442" s="2"/>
      <c r="AR442" s="2"/>
      <c r="AS442" s="2"/>
      <c r="AT442" s="2"/>
      <c r="AU442" s="2"/>
      <c r="AV442" s="2"/>
      <c r="AW442" s="2"/>
      <c r="AX442" s="2"/>
      <c r="AY442" s="2"/>
      <c r="AZ442" s="2"/>
      <c r="BA442" s="2"/>
      <c r="BB442" s="2"/>
      <c r="BC442" s="2"/>
      <c r="BD442" s="2"/>
      <c r="BE442" s="2"/>
      <c r="BF442" s="2"/>
      <c r="BG442" s="2"/>
      <c r="BH442" s="2"/>
      <c r="BI442" s="2"/>
      <c r="BJ442" s="2"/>
      <c r="BK442" s="2"/>
      <c r="BL442" s="2"/>
      <c r="BM442" s="2"/>
      <c r="BN442" s="2"/>
      <c r="BO442" s="2"/>
      <c r="BP442" s="2"/>
    </row>
    <row r="443" spans="33:68" x14ac:dyDescent="0.2">
      <c r="AG443" s="2"/>
      <c r="AH443" s="2"/>
      <c r="AI443" s="2"/>
      <c r="AJ443" s="2"/>
      <c r="AK443" s="2"/>
      <c r="AL443" s="2"/>
      <c r="AM443" s="2"/>
      <c r="AN443" s="2"/>
      <c r="AO443" s="2"/>
      <c r="AP443" s="2"/>
      <c r="AQ443" s="2"/>
      <c r="AR443" s="2"/>
      <c r="AS443" s="2"/>
      <c r="AT443" s="2"/>
      <c r="AU443" s="2"/>
      <c r="AV443" s="2"/>
      <c r="AW443" s="2"/>
      <c r="AX443" s="2"/>
      <c r="AY443" s="2"/>
      <c r="AZ443" s="2"/>
      <c r="BA443" s="2"/>
      <c r="BB443" s="2"/>
      <c r="BC443" s="2"/>
      <c r="BD443" s="2"/>
      <c r="BE443" s="2"/>
      <c r="BF443" s="2"/>
      <c r="BG443" s="2"/>
      <c r="BH443" s="2"/>
      <c r="BI443" s="2"/>
      <c r="BJ443" s="2"/>
      <c r="BK443" s="2"/>
      <c r="BL443" s="2"/>
      <c r="BM443" s="2"/>
      <c r="BN443" s="2"/>
      <c r="BO443" s="2"/>
      <c r="BP443" s="2"/>
    </row>
    <row r="444" spans="33:68" x14ac:dyDescent="0.2">
      <c r="AG444" s="2"/>
      <c r="AH444" s="2"/>
      <c r="AI444" s="2"/>
      <c r="AJ444" s="2"/>
      <c r="AK444" s="2"/>
      <c r="AL444" s="2"/>
      <c r="AM444" s="2"/>
      <c r="AN444" s="2"/>
      <c r="AO444" s="2"/>
      <c r="AP444" s="2"/>
      <c r="AQ444" s="2"/>
      <c r="AR444" s="2"/>
      <c r="AS444" s="2"/>
      <c r="AT444" s="2"/>
      <c r="AU444" s="2"/>
      <c r="AV444" s="2"/>
      <c r="AW444" s="2"/>
      <c r="AX444" s="2"/>
      <c r="AY444" s="2"/>
      <c r="AZ444" s="2"/>
      <c r="BA444" s="2"/>
      <c r="BB444" s="2"/>
      <c r="BC444" s="2"/>
      <c r="BD444" s="2"/>
      <c r="BE444" s="2"/>
      <c r="BF444" s="2"/>
      <c r="BG444" s="2"/>
      <c r="BH444" s="2"/>
      <c r="BI444" s="2"/>
      <c r="BJ444" s="2"/>
      <c r="BK444" s="2"/>
      <c r="BL444" s="2"/>
      <c r="BM444" s="2"/>
      <c r="BN444" s="2"/>
      <c r="BO444" s="2"/>
      <c r="BP444" s="2"/>
    </row>
    <row r="445" spans="33:68" x14ac:dyDescent="0.2">
      <c r="AG445" s="2"/>
      <c r="AH445" s="2"/>
      <c r="AI445" s="2"/>
      <c r="AJ445" s="2"/>
      <c r="AK445" s="2"/>
      <c r="AL445" s="2"/>
      <c r="AM445" s="2"/>
      <c r="AN445" s="2"/>
      <c r="AO445" s="2"/>
      <c r="AP445" s="2"/>
      <c r="AQ445" s="2"/>
      <c r="AR445" s="2"/>
      <c r="AS445" s="2"/>
      <c r="AT445" s="2"/>
      <c r="AU445" s="2"/>
      <c r="AV445" s="2"/>
      <c r="AW445" s="2"/>
      <c r="AX445" s="2"/>
      <c r="AY445" s="2"/>
      <c r="AZ445" s="2"/>
      <c r="BA445" s="2"/>
      <c r="BB445" s="2"/>
      <c r="BC445" s="2"/>
      <c r="BD445" s="2"/>
      <c r="BE445" s="2"/>
      <c r="BF445" s="2"/>
      <c r="BG445" s="2"/>
      <c r="BH445" s="2"/>
      <c r="BI445" s="2"/>
      <c r="BJ445" s="2"/>
      <c r="BK445" s="2"/>
      <c r="BL445" s="2"/>
      <c r="BM445" s="2"/>
      <c r="BN445" s="2"/>
      <c r="BO445" s="2"/>
      <c r="BP445" s="2"/>
    </row>
    <row r="446" spans="33:68" x14ac:dyDescent="0.2">
      <c r="AG446" s="2"/>
      <c r="AH446" s="2"/>
      <c r="AI446" s="2"/>
      <c r="AJ446" s="2"/>
      <c r="AK446" s="2"/>
      <c r="AL446" s="2"/>
      <c r="AM446" s="2"/>
      <c r="AN446" s="2"/>
      <c r="AO446" s="2"/>
      <c r="AP446" s="2"/>
      <c r="AQ446" s="2"/>
      <c r="AR446" s="2"/>
      <c r="AS446" s="2"/>
      <c r="AT446" s="2"/>
      <c r="AU446" s="2"/>
      <c r="AV446" s="2"/>
      <c r="AW446" s="2"/>
      <c r="AX446" s="2"/>
      <c r="AY446" s="2"/>
      <c r="AZ446" s="2"/>
      <c r="BA446" s="2"/>
      <c r="BB446" s="2"/>
      <c r="BC446" s="2"/>
      <c r="BD446" s="2"/>
      <c r="BE446" s="2"/>
      <c r="BF446" s="2"/>
      <c r="BG446" s="2"/>
      <c r="BH446" s="2"/>
      <c r="BI446" s="2"/>
      <c r="BJ446" s="2"/>
      <c r="BK446" s="2"/>
      <c r="BL446" s="2"/>
      <c r="BM446" s="2"/>
      <c r="BN446" s="2"/>
      <c r="BO446" s="2"/>
      <c r="BP446" s="2"/>
    </row>
    <row r="447" spans="33:68" x14ac:dyDescent="0.2">
      <c r="AG447" s="2"/>
      <c r="AH447" s="2"/>
      <c r="AI447" s="2"/>
      <c r="AJ447" s="2"/>
      <c r="AK447" s="2"/>
      <c r="AL447" s="2"/>
      <c r="AM447" s="2"/>
      <c r="AN447" s="2"/>
      <c r="AO447" s="2"/>
      <c r="AP447" s="2"/>
      <c r="AQ447" s="2"/>
      <c r="AR447" s="2"/>
      <c r="AS447" s="2"/>
      <c r="AT447" s="2"/>
      <c r="AU447" s="2"/>
      <c r="AV447" s="2"/>
      <c r="AW447" s="2"/>
      <c r="AX447" s="2"/>
      <c r="AY447" s="2"/>
      <c r="AZ447" s="2"/>
      <c r="BA447" s="2"/>
      <c r="BB447" s="2"/>
      <c r="BC447" s="2"/>
      <c r="BD447" s="2"/>
      <c r="BE447" s="2"/>
      <c r="BF447" s="2"/>
      <c r="BG447" s="2"/>
      <c r="BH447" s="2"/>
      <c r="BI447" s="2"/>
      <c r="BJ447" s="2"/>
      <c r="BK447" s="2"/>
      <c r="BL447" s="2"/>
      <c r="BM447" s="2"/>
      <c r="BN447" s="2"/>
      <c r="BO447" s="2"/>
      <c r="BP447" s="2"/>
    </row>
    <row r="448" spans="33:68" x14ac:dyDescent="0.2">
      <c r="AG448" s="2"/>
      <c r="AH448" s="2"/>
      <c r="AI448" s="2"/>
      <c r="AJ448" s="2"/>
      <c r="AK448" s="2"/>
      <c r="AL448" s="2"/>
      <c r="AM448" s="2"/>
      <c r="AN448" s="2"/>
      <c r="AO448" s="2"/>
      <c r="AP448" s="2"/>
      <c r="AQ448" s="2"/>
      <c r="AR448" s="2"/>
      <c r="AS448" s="2"/>
      <c r="AT448" s="2"/>
      <c r="AU448" s="2"/>
      <c r="AV448" s="2"/>
      <c r="AW448" s="2"/>
      <c r="AX448" s="2"/>
      <c r="AY448" s="2"/>
      <c r="AZ448" s="2"/>
      <c r="BA448" s="2"/>
      <c r="BB448" s="2"/>
      <c r="BC448" s="2"/>
      <c r="BD448" s="2"/>
      <c r="BE448" s="2"/>
      <c r="BF448" s="2"/>
      <c r="BG448" s="2"/>
      <c r="BH448" s="2"/>
      <c r="BI448" s="2"/>
      <c r="BJ448" s="2"/>
      <c r="BK448" s="2"/>
      <c r="BL448" s="2"/>
      <c r="BM448" s="2"/>
      <c r="BN448" s="2"/>
      <c r="BO448" s="2"/>
      <c r="BP448" s="2"/>
    </row>
    <row r="449" spans="33:68" x14ac:dyDescent="0.2">
      <c r="AG449" s="2"/>
      <c r="AH449" s="2"/>
      <c r="AI449" s="2"/>
      <c r="AJ449" s="2"/>
      <c r="AK449" s="2"/>
      <c r="AL449" s="2"/>
      <c r="AM449" s="2"/>
      <c r="AN449" s="2"/>
      <c r="AO449" s="2"/>
      <c r="AP449" s="2"/>
      <c r="AQ449" s="2"/>
      <c r="AR449" s="2"/>
      <c r="AS449" s="2"/>
      <c r="AT449" s="2"/>
      <c r="AU449" s="2"/>
      <c r="AV449" s="2"/>
      <c r="AW449" s="2"/>
      <c r="AX449" s="2"/>
      <c r="AY449" s="2"/>
      <c r="AZ449" s="2"/>
      <c r="BA449" s="2"/>
      <c r="BB449" s="2"/>
      <c r="BC449" s="2"/>
      <c r="BD449" s="2"/>
      <c r="BE449" s="2"/>
      <c r="BF449" s="2"/>
      <c r="BG449" s="2"/>
      <c r="BH449" s="2"/>
      <c r="BI449" s="2"/>
      <c r="BJ449" s="2"/>
      <c r="BK449" s="2"/>
      <c r="BL449" s="2"/>
      <c r="BM449" s="2"/>
      <c r="BN449" s="2"/>
      <c r="BO449" s="2"/>
      <c r="BP449" s="2"/>
    </row>
    <row r="450" spans="33:68" x14ac:dyDescent="0.2">
      <c r="AG450" s="2"/>
      <c r="AH450" s="2"/>
      <c r="AI450" s="2"/>
      <c r="AJ450" s="2"/>
      <c r="AK450" s="2"/>
      <c r="AL450" s="2"/>
      <c r="AM450" s="2"/>
      <c r="AN450" s="2"/>
      <c r="AO450" s="2"/>
      <c r="AP450" s="2"/>
      <c r="AQ450" s="2"/>
      <c r="AR450" s="2"/>
      <c r="AS450" s="2"/>
      <c r="AT450" s="2"/>
      <c r="AU450" s="2"/>
      <c r="AV450" s="2"/>
      <c r="AW450" s="2"/>
      <c r="AX450" s="2"/>
      <c r="AY450" s="2"/>
      <c r="AZ450" s="2"/>
      <c r="BA450" s="2"/>
      <c r="BB450" s="2"/>
      <c r="BC450" s="2"/>
      <c r="BD450" s="2"/>
      <c r="BE450" s="2"/>
      <c r="BF450" s="2"/>
      <c r="BG450" s="2"/>
      <c r="BH450" s="2"/>
      <c r="BI450" s="2"/>
      <c r="BJ450" s="2"/>
      <c r="BK450" s="2"/>
      <c r="BL450" s="2"/>
      <c r="BM450" s="2"/>
      <c r="BN450" s="2"/>
      <c r="BO450" s="2"/>
      <c r="BP450" s="2"/>
    </row>
    <row r="451" spans="33:68" x14ac:dyDescent="0.2">
      <c r="AG451" s="2"/>
      <c r="AH451" s="2"/>
      <c r="AI451" s="2"/>
      <c r="AJ451" s="2"/>
      <c r="AK451" s="2"/>
      <c r="AL451" s="2"/>
      <c r="AM451" s="2"/>
      <c r="AN451" s="2"/>
      <c r="AO451" s="2"/>
      <c r="AP451" s="2"/>
      <c r="AQ451" s="2"/>
      <c r="AR451" s="2"/>
      <c r="AS451" s="2"/>
      <c r="AT451" s="2"/>
      <c r="AU451" s="2"/>
      <c r="AV451" s="2"/>
      <c r="AW451" s="2"/>
      <c r="AX451" s="2"/>
      <c r="AY451" s="2"/>
      <c r="AZ451" s="2"/>
      <c r="BA451" s="2"/>
      <c r="BB451" s="2"/>
      <c r="BC451" s="2"/>
      <c r="BD451" s="2"/>
      <c r="BE451" s="2"/>
      <c r="BF451" s="2"/>
      <c r="BG451" s="2"/>
      <c r="BH451" s="2"/>
      <c r="BI451" s="2"/>
      <c r="BJ451" s="2"/>
      <c r="BK451" s="2"/>
      <c r="BL451" s="2"/>
      <c r="BM451" s="2"/>
      <c r="BN451" s="2"/>
      <c r="BO451" s="2"/>
      <c r="BP451" s="2"/>
    </row>
    <row r="452" spans="33:68" x14ac:dyDescent="0.2">
      <c r="AG452" s="2"/>
      <c r="AH452" s="2"/>
      <c r="AI452" s="2"/>
      <c r="AJ452" s="2"/>
      <c r="AK452" s="2"/>
      <c r="AL452" s="2"/>
      <c r="AM452" s="2"/>
      <c r="AN452" s="2"/>
      <c r="AO452" s="2"/>
      <c r="AP452" s="2"/>
      <c r="AQ452" s="2"/>
      <c r="AR452" s="2"/>
      <c r="AS452" s="2"/>
      <c r="AT452" s="2"/>
      <c r="AU452" s="2"/>
      <c r="AV452" s="2"/>
      <c r="AW452" s="2"/>
      <c r="AX452" s="2"/>
      <c r="AY452" s="2"/>
      <c r="AZ452" s="2"/>
      <c r="BA452" s="2"/>
      <c r="BB452" s="2"/>
      <c r="BC452" s="2"/>
      <c r="BD452" s="2"/>
      <c r="BE452" s="2"/>
      <c r="BF452" s="2"/>
      <c r="BG452" s="2"/>
      <c r="BH452" s="2"/>
      <c r="BI452" s="2"/>
      <c r="BJ452" s="2"/>
      <c r="BK452" s="2"/>
      <c r="BL452" s="2"/>
      <c r="BM452" s="2"/>
      <c r="BN452" s="2"/>
      <c r="BO452" s="2"/>
      <c r="BP452" s="2"/>
    </row>
    <row r="453" spans="33:68" x14ac:dyDescent="0.2">
      <c r="AG453" s="2"/>
      <c r="AH453" s="2"/>
      <c r="AI453" s="2"/>
      <c r="AJ453" s="2"/>
      <c r="AK453" s="2"/>
      <c r="AL453" s="2"/>
      <c r="AM453" s="2"/>
      <c r="AN453" s="2"/>
      <c r="AO453" s="2"/>
      <c r="AP453" s="2"/>
      <c r="AQ453" s="2"/>
      <c r="AR453" s="2"/>
      <c r="AS453" s="2"/>
      <c r="AT453" s="2"/>
      <c r="AU453" s="2"/>
      <c r="AV453" s="2"/>
      <c r="AW453" s="2"/>
      <c r="AX453" s="2"/>
      <c r="AY453" s="2"/>
      <c r="AZ453" s="2"/>
      <c r="BA453" s="2"/>
      <c r="BB453" s="2"/>
      <c r="BC453" s="2"/>
      <c r="BD453" s="2"/>
      <c r="BE453" s="2"/>
      <c r="BF453" s="2"/>
      <c r="BG453" s="2"/>
      <c r="BH453" s="2"/>
      <c r="BI453" s="2"/>
      <c r="BJ453" s="2"/>
      <c r="BK453" s="2"/>
      <c r="BL453" s="2"/>
      <c r="BM453" s="2"/>
      <c r="BN453" s="2"/>
      <c r="BO453" s="2"/>
      <c r="BP453" s="2"/>
    </row>
    <row r="454" spans="33:68" x14ac:dyDescent="0.2">
      <c r="AG454" s="2"/>
      <c r="AH454" s="2"/>
      <c r="AI454" s="2"/>
      <c r="AJ454" s="2"/>
      <c r="AK454" s="2"/>
      <c r="AL454" s="2"/>
      <c r="AM454" s="2"/>
      <c r="AN454" s="2"/>
      <c r="AO454" s="2"/>
      <c r="AP454" s="2"/>
      <c r="AQ454" s="2"/>
      <c r="AR454" s="2"/>
      <c r="AS454" s="2"/>
      <c r="AT454" s="2"/>
      <c r="AU454" s="2"/>
      <c r="AV454" s="2"/>
      <c r="AW454" s="2"/>
      <c r="AX454" s="2"/>
      <c r="AY454" s="2"/>
      <c r="AZ454" s="2"/>
      <c r="BA454" s="2"/>
      <c r="BB454" s="2"/>
      <c r="BC454" s="2"/>
      <c r="BD454" s="2"/>
      <c r="BE454" s="2"/>
      <c r="BF454" s="2"/>
      <c r="BG454" s="2"/>
      <c r="BH454" s="2"/>
      <c r="BI454" s="2"/>
      <c r="BJ454" s="2"/>
      <c r="BK454" s="2"/>
      <c r="BL454" s="2"/>
      <c r="BM454" s="2"/>
      <c r="BN454" s="2"/>
      <c r="BO454" s="2"/>
      <c r="BP454" s="2"/>
    </row>
    <row r="455" spans="33:68" x14ac:dyDescent="0.2">
      <c r="AG455" s="2"/>
      <c r="AH455" s="2"/>
      <c r="AI455" s="2"/>
      <c r="AJ455" s="2"/>
      <c r="AK455" s="2"/>
      <c r="AL455" s="2"/>
      <c r="AM455" s="2"/>
      <c r="AN455" s="2"/>
      <c r="AO455" s="2"/>
      <c r="AP455" s="2"/>
      <c r="AQ455" s="2"/>
      <c r="AR455" s="2"/>
      <c r="AS455" s="2"/>
      <c r="AT455" s="2"/>
      <c r="AU455" s="2"/>
      <c r="AV455" s="2"/>
      <c r="AW455" s="2"/>
      <c r="AX455" s="2"/>
      <c r="AY455" s="2"/>
      <c r="AZ455" s="2"/>
      <c r="BA455" s="2"/>
      <c r="BB455" s="2"/>
      <c r="BC455" s="2"/>
      <c r="BD455" s="2"/>
      <c r="BE455" s="2"/>
      <c r="BF455" s="2"/>
      <c r="BG455" s="2"/>
      <c r="BH455" s="2"/>
      <c r="BI455" s="2"/>
      <c r="BJ455" s="2"/>
      <c r="BK455" s="2"/>
      <c r="BL455" s="2"/>
      <c r="BM455" s="2"/>
      <c r="BN455" s="2"/>
      <c r="BO455" s="2"/>
      <c r="BP455" s="2"/>
    </row>
    <row r="456" spans="33:68" x14ac:dyDescent="0.2">
      <c r="AG456" s="2"/>
      <c r="AH456" s="2"/>
      <c r="AI456" s="2"/>
      <c r="AJ456" s="2"/>
      <c r="AK456" s="2"/>
      <c r="AL456" s="2"/>
      <c r="AM456" s="2"/>
      <c r="AN456" s="2"/>
      <c r="AO456" s="2"/>
      <c r="AP456" s="2"/>
      <c r="AQ456" s="2"/>
      <c r="AR456" s="2"/>
      <c r="AS456" s="2"/>
      <c r="AT456" s="2"/>
      <c r="AU456" s="2"/>
      <c r="AV456" s="2"/>
      <c r="AW456" s="2"/>
      <c r="AX456" s="2"/>
      <c r="AY456" s="2"/>
      <c r="AZ456" s="2"/>
      <c r="BA456" s="2"/>
      <c r="BB456" s="2"/>
      <c r="BC456" s="2"/>
      <c r="BD456" s="2"/>
      <c r="BE456" s="2"/>
      <c r="BF456" s="2"/>
      <c r="BG456" s="2"/>
      <c r="BH456" s="2"/>
      <c r="BI456" s="2"/>
      <c r="BJ456" s="2"/>
      <c r="BK456" s="2"/>
      <c r="BL456" s="2"/>
      <c r="BM456" s="2"/>
      <c r="BN456" s="2"/>
      <c r="BO456" s="2"/>
      <c r="BP456" s="2"/>
    </row>
    <row r="457" spans="33:68" x14ac:dyDescent="0.2">
      <c r="AG457" s="2"/>
      <c r="AH457" s="2"/>
      <c r="AI457" s="2"/>
      <c r="AJ457" s="2"/>
      <c r="AK457" s="2"/>
      <c r="AL457" s="2"/>
      <c r="AM457" s="2"/>
      <c r="AN457" s="2"/>
      <c r="AO457" s="2"/>
      <c r="AP457" s="2"/>
      <c r="AQ457" s="2"/>
      <c r="AR457" s="2"/>
      <c r="AS457" s="2"/>
      <c r="AT457" s="2"/>
      <c r="AU457" s="2"/>
      <c r="AV457" s="2"/>
      <c r="AW457" s="2"/>
      <c r="AX457" s="2"/>
      <c r="AY457" s="2"/>
      <c r="AZ457" s="2"/>
      <c r="BA457" s="2"/>
      <c r="BB457" s="2"/>
      <c r="BC457" s="2"/>
      <c r="BD457" s="2"/>
      <c r="BE457" s="2"/>
      <c r="BF457" s="2"/>
      <c r="BG457" s="2"/>
      <c r="BH457" s="2"/>
      <c r="BI457" s="2"/>
      <c r="BJ457" s="2"/>
      <c r="BK457" s="2"/>
      <c r="BL457" s="2"/>
      <c r="BM457" s="2"/>
      <c r="BN457" s="2"/>
      <c r="BO457" s="2"/>
      <c r="BP457" s="2"/>
    </row>
    <row r="458" spans="33:68" x14ac:dyDescent="0.2">
      <c r="AG458" s="2"/>
      <c r="AH458" s="2"/>
      <c r="AI458" s="2"/>
      <c r="AJ458" s="2"/>
      <c r="AK458" s="2"/>
      <c r="AL458" s="2"/>
      <c r="AM458" s="2"/>
      <c r="AN458" s="2"/>
      <c r="AO458" s="2"/>
      <c r="AP458" s="2"/>
      <c r="AQ458" s="2"/>
      <c r="AR458" s="2"/>
      <c r="AS458" s="2"/>
      <c r="AT458" s="2"/>
      <c r="AU458" s="2"/>
      <c r="AV458" s="2"/>
      <c r="AW458" s="2"/>
      <c r="AX458" s="2"/>
      <c r="AY458" s="2"/>
      <c r="AZ458" s="2"/>
      <c r="BA458" s="2"/>
      <c r="BB458" s="2"/>
      <c r="BC458" s="2"/>
      <c r="BD458" s="2"/>
      <c r="BE458" s="2"/>
      <c r="BF458" s="2"/>
      <c r="BG458" s="2"/>
      <c r="BH458" s="2"/>
      <c r="BI458" s="2"/>
      <c r="BJ458" s="2"/>
      <c r="BK458" s="2"/>
      <c r="BL458" s="2"/>
      <c r="BM458" s="2"/>
      <c r="BN458" s="2"/>
      <c r="BO458" s="2"/>
      <c r="BP458" s="2"/>
    </row>
    <row r="459" spans="33:68" x14ac:dyDescent="0.2">
      <c r="AG459" s="2"/>
      <c r="AH459" s="2"/>
      <c r="AI459" s="2"/>
      <c r="AJ459" s="2"/>
      <c r="AK459" s="2"/>
      <c r="AL459" s="2"/>
      <c r="AM459" s="2"/>
      <c r="AN459" s="2"/>
      <c r="AO459" s="2"/>
      <c r="AP459" s="2"/>
      <c r="AQ459" s="2"/>
      <c r="AR459" s="2"/>
      <c r="AS459" s="2"/>
      <c r="AT459" s="2"/>
      <c r="AU459" s="2"/>
      <c r="AV459" s="2"/>
      <c r="AW459" s="2"/>
      <c r="AX459" s="2"/>
      <c r="AY459" s="2"/>
      <c r="AZ459" s="2"/>
      <c r="BA459" s="2"/>
      <c r="BB459" s="2"/>
      <c r="BC459" s="2"/>
      <c r="BD459" s="2"/>
      <c r="BE459" s="2"/>
      <c r="BF459" s="2"/>
      <c r="BG459" s="2"/>
      <c r="BH459" s="2"/>
      <c r="BI459" s="2"/>
      <c r="BJ459" s="2"/>
      <c r="BK459" s="2"/>
      <c r="BL459" s="2"/>
      <c r="BM459" s="2"/>
      <c r="BN459" s="2"/>
      <c r="BO459" s="2"/>
      <c r="BP459" s="2"/>
    </row>
    <row r="460" spans="33:68" x14ac:dyDescent="0.2">
      <c r="AG460" s="2"/>
      <c r="AH460" s="2"/>
      <c r="AI460" s="2"/>
      <c r="AJ460" s="2"/>
      <c r="AK460" s="2"/>
      <c r="AL460" s="2"/>
      <c r="AM460" s="2"/>
      <c r="AN460" s="2"/>
      <c r="AO460" s="2"/>
      <c r="AP460" s="2"/>
      <c r="AQ460" s="2"/>
      <c r="AR460" s="2"/>
      <c r="AS460" s="2"/>
      <c r="AT460" s="2"/>
      <c r="AU460" s="2"/>
      <c r="AV460" s="2"/>
      <c r="AW460" s="2"/>
      <c r="AX460" s="2"/>
      <c r="AY460" s="2"/>
      <c r="AZ460" s="2"/>
      <c r="BA460" s="2"/>
      <c r="BB460" s="2"/>
      <c r="BC460" s="2"/>
      <c r="BD460" s="2"/>
      <c r="BE460" s="2"/>
      <c r="BF460" s="2"/>
      <c r="BG460" s="2"/>
      <c r="BH460" s="2"/>
      <c r="BI460" s="2"/>
      <c r="BJ460" s="2"/>
      <c r="BK460" s="2"/>
      <c r="BL460" s="2"/>
      <c r="BM460" s="2"/>
      <c r="BN460" s="2"/>
      <c r="BO460" s="2"/>
      <c r="BP460" s="2"/>
    </row>
    <row r="461" spans="33:68" x14ac:dyDescent="0.2">
      <c r="AG461" s="2"/>
      <c r="AH461" s="2"/>
      <c r="AI461" s="2"/>
      <c r="AJ461" s="2"/>
      <c r="AK461" s="2"/>
      <c r="AL461" s="2"/>
      <c r="AM461" s="2"/>
      <c r="AN461" s="2"/>
      <c r="AO461" s="2"/>
      <c r="AP461" s="2"/>
      <c r="AQ461" s="2"/>
      <c r="AR461" s="2"/>
      <c r="AS461" s="2"/>
      <c r="AT461" s="2"/>
      <c r="AU461" s="2"/>
      <c r="AV461" s="2"/>
      <c r="AW461" s="2"/>
      <c r="AX461" s="2"/>
      <c r="AY461" s="2"/>
      <c r="AZ461" s="2"/>
      <c r="BA461" s="2"/>
      <c r="BB461" s="2"/>
      <c r="BC461" s="2"/>
      <c r="BD461" s="2"/>
      <c r="BE461" s="2"/>
      <c r="BF461" s="2"/>
      <c r="BG461" s="2"/>
      <c r="BH461" s="2"/>
      <c r="BI461" s="2"/>
      <c r="BJ461" s="2"/>
      <c r="BK461" s="2"/>
      <c r="BL461" s="2"/>
      <c r="BM461" s="2"/>
      <c r="BN461" s="2"/>
      <c r="BO461" s="2"/>
      <c r="BP461" s="2"/>
    </row>
    <row r="462" spans="33:68" x14ac:dyDescent="0.2">
      <c r="AG462" s="2"/>
      <c r="AH462" s="2"/>
      <c r="AI462" s="2"/>
      <c r="AJ462" s="2"/>
      <c r="AK462" s="2"/>
      <c r="AL462" s="2"/>
      <c r="AM462" s="2"/>
      <c r="AN462" s="2"/>
      <c r="AO462" s="2"/>
      <c r="AP462" s="2"/>
      <c r="AQ462" s="2"/>
      <c r="AR462" s="2"/>
      <c r="AS462" s="2"/>
      <c r="AT462" s="2"/>
      <c r="AU462" s="2"/>
      <c r="AV462" s="2"/>
      <c r="AW462" s="2"/>
      <c r="AX462" s="2"/>
      <c r="AY462" s="2"/>
      <c r="AZ462" s="2"/>
      <c r="BA462" s="2"/>
      <c r="BB462" s="2"/>
      <c r="BC462" s="2"/>
      <c r="BD462" s="2"/>
      <c r="BE462" s="2"/>
      <c r="BF462" s="2"/>
      <c r="BG462" s="2"/>
      <c r="BH462" s="2"/>
      <c r="BI462" s="2"/>
      <c r="BJ462" s="2"/>
      <c r="BK462" s="2"/>
      <c r="BL462" s="2"/>
      <c r="BM462" s="2"/>
      <c r="BN462" s="2"/>
      <c r="BO462" s="2"/>
      <c r="BP462" s="2"/>
    </row>
    <row r="463" spans="33:68" x14ac:dyDescent="0.2">
      <c r="AG463" s="2"/>
      <c r="AH463" s="2"/>
      <c r="AI463" s="2"/>
      <c r="AJ463" s="2"/>
      <c r="AK463" s="2"/>
      <c r="AL463" s="2"/>
      <c r="AM463" s="2"/>
      <c r="AN463" s="2"/>
      <c r="AO463" s="2"/>
      <c r="AP463" s="2"/>
      <c r="AQ463" s="2"/>
      <c r="AR463" s="2"/>
      <c r="AS463" s="2"/>
      <c r="AT463" s="2"/>
      <c r="AU463" s="2"/>
      <c r="AV463" s="2"/>
      <c r="AW463" s="2"/>
      <c r="AX463" s="2"/>
      <c r="AY463" s="2"/>
      <c r="AZ463" s="2"/>
      <c r="BA463" s="2"/>
      <c r="BB463" s="2"/>
      <c r="BC463" s="2"/>
      <c r="BD463" s="2"/>
      <c r="BE463" s="2"/>
      <c r="BF463" s="2"/>
      <c r="BG463" s="2"/>
      <c r="BH463" s="2"/>
      <c r="BI463" s="2"/>
      <c r="BJ463" s="2"/>
      <c r="BK463" s="2"/>
      <c r="BL463" s="2"/>
      <c r="BM463" s="2"/>
      <c r="BN463" s="2"/>
      <c r="BO463" s="2"/>
      <c r="BP463" s="2"/>
    </row>
    <row r="464" spans="33:68" x14ac:dyDescent="0.2">
      <c r="AG464" s="2"/>
      <c r="AH464" s="2"/>
      <c r="AI464" s="2"/>
      <c r="AJ464" s="2"/>
      <c r="AK464" s="2"/>
      <c r="AL464" s="2"/>
      <c r="AM464" s="2"/>
      <c r="AN464" s="2"/>
      <c r="AO464" s="2"/>
      <c r="AP464" s="2"/>
      <c r="AQ464" s="2"/>
      <c r="AR464" s="2"/>
      <c r="AS464" s="2"/>
      <c r="AT464" s="2"/>
      <c r="AU464" s="2"/>
      <c r="AV464" s="2"/>
      <c r="AW464" s="2"/>
      <c r="AX464" s="2"/>
      <c r="AY464" s="2"/>
      <c r="AZ464" s="2"/>
      <c r="BA464" s="2"/>
      <c r="BB464" s="2"/>
      <c r="BC464" s="2"/>
      <c r="BD464" s="2"/>
      <c r="BE464" s="2"/>
      <c r="BF464" s="2"/>
      <c r="BG464" s="2"/>
      <c r="BH464" s="2"/>
      <c r="BI464" s="2"/>
      <c r="BJ464" s="2"/>
      <c r="BK464" s="2"/>
      <c r="BL464" s="2"/>
      <c r="BM464" s="2"/>
      <c r="BN464" s="2"/>
      <c r="BO464" s="2"/>
      <c r="BP464" s="2"/>
    </row>
    <row r="465" spans="33:68" x14ac:dyDescent="0.2">
      <c r="AG465" s="2"/>
      <c r="AH465" s="2"/>
      <c r="AI465" s="2"/>
      <c r="AJ465" s="2"/>
      <c r="AK465" s="2"/>
      <c r="AL465" s="2"/>
      <c r="AM465" s="2"/>
      <c r="AN465" s="2"/>
      <c r="AO465" s="2"/>
      <c r="AP465" s="2"/>
      <c r="AQ465" s="2"/>
      <c r="AR465" s="2"/>
      <c r="AS465" s="2"/>
      <c r="AT465" s="2"/>
      <c r="AU465" s="2"/>
      <c r="AV465" s="2"/>
      <c r="AW465" s="2"/>
      <c r="AX465" s="2"/>
      <c r="AY465" s="2"/>
      <c r="AZ465" s="2"/>
      <c r="BA465" s="2"/>
      <c r="BB465" s="2"/>
      <c r="BC465" s="2"/>
      <c r="BD465" s="2"/>
      <c r="BE465" s="2"/>
      <c r="BF465" s="2"/>
      <c r="BG465" s="2"/>
      <c r="BH465" s="2"/>
      <c r="BI465" s="2"/>
      <c r="BJ465" s="2"/>
      <c r="BK465" s="2"/>
      <c r="BL465" s="2"/>
      <c r="BM465" s="2"/>
      <c r="BN465" s="2"/>
      <c r="BO465" s="2"/>
      <c r="BP465" s="2"/>
    </row>
    <row r="466" spans="33:68" x14ac:dyDescent="0.2">
      <c r="AG466" s="2"/>
      <c r="AH466" s="2"/>
      <c r="AI466" s="2"/>
      <c r="AJ466" s="2"/>
      <c r="AK466" s="2"/>
      <c r="AL466" s="2"/>
      <c r="AM466" s="2"/>
      <c r="AN466" s="2"/>
      <c r="AO466" s="2"/>
      <c r="AP466" s="2"/>
      <c r="AQ466" s="2"/>
      <c r="AR466" s="2"/>
      <c r="AS466" s="2"/>
      <c r="AT466" s="2"/>
      <c r="AU466" s="2"/>
      <c r="AV466" s="2"/>
      <c r="AW466" s="2"/>
      <c r="AX466" s="2"/>
      <c r="AY466" s="2"/>
      <c r="AZ466" s="2"/>
      <c r="BA466" s="2"/>
      <c r="BB466" s="2"/>
      <c r="BC466" s="2"/>
      <c r="BD466" s="2"/>
      <c r="BE466" s="2"/>
      <c r="BF466" s="2"/>
      <c r="BG466" s="2"/>
      <c r="BH466" s="2"/>
      <c r="BI466" s="2"/>
      <c r="BJ466" s="2"/>
      <c r="BK466" s="2"/>
      <c r="BL466" s="2"/>
      <c r="BM466" s="2"/>
      <c r="BN466" s="2"/>
      <c r="BO466" s="2"/>
      <c r="BP466" s="2"/>
    </row>
    <row r="467" spans="33:68" x14ac:dyDescent="0.2">
      <c r="AG467" s="2"/>
      <c r="AH467" s="2"/>
      <c r="AI467" s="2"/>
      <c r="AJ467" s="2"/>
      <c r="AK467" s="2"/>
      <c r="AL467" s="2"/>
      <c r="AM467" s="2"/>
      <c r="AN467" s="2"/>
      <c r="AO467" s="2"/>
      <c r="AP467" s="2"/>
      <c r="AQ467" s="2"/>
      <c r="AR467" s="2"/>
      <c r="AS467" s="2"/>
      <c r="AT467" s="2"/>
      <c r="AU467" s="2"/>
      <c r="AV467" s="2"/>
      <c r="AW467" s="2"/>
      <c r="AX467" s="2"/>
      <c r="AY467" s="2"/>
      <c r="AZ467" s="2"/>
      <c r="BA467" s="2"/>
      <c r="BB467" s="2"/>
      <c r="BC467" s="2"/>
      <c r="BD467" s="2"/>
      <c r="BE467" s="2"/>
      <c r="BF467" s="2"/>
      <c r="BG467" s="2"/>
      <c r="BH467" s="2"/>
      <c r="BI467" s="2"/>
      <c r="BJ467" s="2"/>
      <c r="BK467" s="2"/>
      <c r="BL467" s="2"/>
      <c r="BM467" s="2"/>
      <c r="BN467" s="2"/>
      <c r="BO467" s="2"/>
      <c r="BP467" s="2"/>
    </row>
    <row r="468" spans="33:68" x14ac:dyDescent="0.2">
      <c r="AG468" s="2"/>
      <c r="AH468" s="2"/>
      <c r="AI468" s="2"/>
      <c r="AJ468" s="2"/>
      <c r="AK468" s="2"/>
      <c r="AL468" s="2"/>
      <c r="AM468" s="2"/>
      <c r="AN468" s="2"/>
      <c r="AO468" s="2"/>
      <c r="AP468" s="2"/>
      <c r="AQ468" s="2"/>
      <c r="AR468" s="2"/>
      <c r="AS468" s="2"/>
      <c r="AT468" s="2"/>
      <c r="AU468" s="2"/>
      <c r="AV468" s="2"/>
      <c r="AW468" s="2"/>
      <c r="AX468" s="2"/>
      <c r="AY468" s="2"/>
      <c r="AZ468" s="2"/>
      <c r="BA468" s="2"/>
      <c r="BB468" s="2"/>
      <c r="BC468" s="2"/>
      <c r="BD468" s="2"/>
      <c r="BE468" s="2"/>
      <c r="BF468" s="2"/>
      <c r="BG468" s="2"/>
      <c r="BH468" s="2"/>
      <c r="BI468" s="2"/>
      <c r="BJ468" s="2"/>
      <c r="BK468" s="2"/>
      <c r="BL468" s="2"/>
      <c r="BM468" s="2"/>
      <c r="BN468" s="2"/>
      <c r="BO468" s="2"/>
      <c r="BP468" s="2"/>
    </row>
    <row r="469" spans="33:68" x14ac:dyDescent="0.2">
      <c r="AG469" s="2"/>
      <c r="AH469" s="2"/>
      <c r="AI469" s="2"/>
      <c r="AJ469" s="2"/>
      <c r="AK469" s="2"/>
      <c r="AL469" s="2"/>
      <c r="AM469" s="2"/>
      <c r="AN469" s="2"/>
      <c r="AO469" s="2"/>
      <c r="AP469" s="2"/>
      <c r="AQ469" s="2"/>
      <c r="AR469" s="2"/>
      <c r="AS469" s="2"/>
      <c r="AT469" s="2"/>
      <c r="AU469" s="2"/>
      <c r="AV469" s="2"/>
      <c r="AW469" s="2"/>
      <c r="AX469" s="2"/>
      <c r="AY469" s="2"/>
      <c r="AZ469" s="2"/>
      <c r="BA469" s="2"/>
      <c r="BB469" s="2"/>
      <c r="BC469" s="2"/>
      <c r="BD469" s="2"/>
      <c r="BE469" s="2"/>
      <c r="BF469" s="2"/>
      <c r="BG469" s="2"/>
      <c r="BH469" s="2"/>
      <c r="BI469" s="2"/>
      <c r="BJ469" s="2"/>
      <c r="BK469" s="2"/>
      <c r="BL469" s="2"/>
      <c r="BM469" s="2"/>
      <c r="BN469" s="2"/>
      <c r="BO469" s="2"/>
      <c r="BP469" s="2"/>
    </row>
    <row r="470" spans="33:68" x14ac:dyDescent="0.2">
      <c r="AG470" s="2"/>
      <c r="AH470" s="2"/>
      <c r="AI470" s="2"/>
      <c r="AJ470" s="2"/>
      <c r="AK470" s="2"/>
      <c r="AL470" s="2"/>
      <c r="AM470" s="2"/>
      <c r="AN470" s="2"/>
      <c r="AO470" s="2"/>
      <c r="AP470" s="2"/>
      <c r="AQ470" s="2"/>
      <c r="AR470" s="2"/>
      <c r="AS470" s="2"/>
      <c r="AT470" s="2"/>
      <c r="AU470" s="2"/>
      <c r="AV470" s="2"/>
      <c r="AW470" s="2"/>
      <c r="AX470" s="2"/>
      <c r="AY470" s="2"/>
      <c r="AZ470" s="2"/>
      <c r="BA470" s="2"/>
      <c r="BB470" s="2"/>
      <c r="BC470" s="2"/>
      <c r="BD470" s="2"/>
      <c r="BE470" s="2"/>
      <c r="BF470" s="2"/>
      <c r="BG470" s="2"/>
      <c r="BH470" s="2"/>
      <c r="BI470" s="2"/>
      <c r="BJ470" s="2"/>
      <c r="BK470" s="2"/>
      <c r="BL470" s="2"/>
      <c r="BM470" s="2"/>
      <c r="BN470" s="2"/>
      <c r="BO470" s="2"/>
      <c r="BP470" s="2"/>
    </row>
    <row r="471" spans="33:68" x14ac:dyDescent="0.2">
      <c r="AG471" s="2"/>
      <c r="AH471" s="2"/>
      <c r="AI471" s="2"/>
      <c r="AJ471" s="2"/>
      <c r="AK471" s="2"/>
      <c r="AL471" s="2"/>
      <c r="AM471" s="2"/>
      <c r="AN471" s="2"/>
      <c r="AO471" s="2"/>
      <c r="AP471" s="2"/>
      <c r="AQ471" s="2"/>
      <c r="AR471" s="2"/>
      <c r="AS471" s="2"/>
      <c r="AT471" s="2"/>
      <c r="AU471" s="2"/>
      <c r="AV471" s="2"/>
      <c r="AW471" s="2"/>
      <c r="AX471" s="2"/>
      <c r="AY471" s="2"/>
      <c r="AZ471" s="2"/>
      <c r="BA471" s="2"/>
      <c r="BB471" s="2"/>
      <c r="BC471" s="2"/>
      <c r="BD471" s="2"/>
      <c r="BE471" s="2"/>
      <c r="BF471" s="2"/>
      <c r="BG471" s="2"/>
      <c r="BH471" s="2"/>
      <c r="BI471" s="2"/>
      <c r="BJ471" s="2"/>
      <c r="BK471" s="2"/>
      <c r="BL471" s="2"/>
      <c r="BM471" s="2"/>
      <c r="BN471" s="2"/>
      <c r="BO471" s="2"/>
      <c r="BP471" s="2"/>
    </row>
    <row r="472" spans="33:68" x14ac:dyDescent="0.2">
      <c r="AG472" s="2"/>
      <c r="AH472" s="2"/>
      <c r="AI472" s="2"/>
      <c r="AJ472" s="2"/>
      <c r="AK472" s="2"/>
      <c r="AL472" s="2"/>
      <c r="AM472" s="2"/>
      <c r="AN472" s="2"/>
      <c r="AO472" s="2"/>
      <c r="AP472" s="2"/>
      <c r="AQ472" s="2"/>
      <c r="AR472" s="2"/>
      <c r="AS472" s="2"/>
      <c r="AT472" s="2"/>
      <c r="AU472" s="2"/>
      <c r="AV472" s="2"/>
      <c r="AW472" s="2"/>
      <c r="AX472" s="2"/>
      <c r="AY472" s="2"/>
      <c r="AZ472" s="2"/>
      <c r="BA472" s="2"/>
      <c r="BB472" s="2"/>
      <c r="BC472" s="2"/>
      <c r="BD472" s="2"/>
      <c r="BE472" s="2"/>
      <c r="BF472" s="2"/>
      <c r="BG472" s="2"/>
      <c r="BH472" s="2"/>
      <c r="BI472" s="2"/>
      <c r="BJ472" s="2"/>
      <c r="BK472" s="2"/>
      <c r="BL472" s="2"/>
      <c r="BM472" s="2"/>
      <c r="BN472" s="2"/>
      <c r="BO472" s="2"/>
      <c r="BP472" s="2"/>
    </row>
    <row r="473" spans="33:68" x14ac:dyDescent="0.2">
      <c r="AG473" s="2"/>
      <c r="AH473" s="2"/>
      <c r="AI473" s="2"/>
      <c r="AJ473" s="2"/>
      <c r="AK473" s="2"/>
      <c r="AL473" s="2"/>
      <c r="AM473" s="2"/>
      <c r="AN473" s="2"/>
      <c r="AO473" s="2"/>
      <c r="AP473" s="2"/>
      <c r="AQ473" s="2"/>
      <c r="AR473" s="2"/>
      <c r="AS473" s="2"/>
      <c r="AT473" s="2"/>
      <c r="AU473" s="2"/>
      <c r="AV473" s="2"/>
      <c r="AW473" s="2"/>
      <c r="AX473" s="2"/>
      <c r="AY473" s="2"/>
      <c r="AZ473" s="2"/>
      <c r="BA473" s="2"/>
      <c r="BB473" s="2"/>
      <c r="BC473" s="2"/>
      <c r="BD473" s="2"/>
      <c r="BE473" s="2"/>
      <c r="BF473" s="2"/>
      <c r="BG473" s="2"/>
      <c r="BH473" s="2"/>
      <c r="BI473" s="2"/>
      <c r="BJ473" s="2"/>
      <c r="BK473" s="2"/>
      <c r="BL473" s="2"/>
      <c r="BM473" s="2"/>
      <c r="BN473" s="2"/>
      <c r="BO473" s="2"/>
      <c r="BP473" s="2"/>
    </row>
    <row r="474" spans="33:68" x14ac:dyDescent="0.2">
      <c r="AG474" s="2"/>
      <c r="AH474" s="2"/>
      <c r="AI474" s="2"/>
      <c r="AJ474" s="2"/>
      <c r="AK474" s="2"/>
      <c r="AL474" s="2"/>
      <c r="AM474" s="2"/>
      <c r="AN474" s="2"/>
      <c r="AO474" s="2"/>
      <c r="AP474" s="2"/>
      <c r="AQ474" s="2"/>
      <c r="AR474" s="2"/>
      <c r="AS474" s="2"/>
      <c r="AT474" s="2"/>
      <c r="AU474" s="2"/>
      <c r="AV474" s="2"/>
      <c r="AW474" s="2"/>
      <c r="AX474" s="2"/>
      <c r="AY474" s="2"/>
      <c r="AZ474" s="2"/>
      <c r="BA474" s="2"/>
      <c r="BB474" s="2"/>
      <c r="BC474" s="2"/>
      <c r="BD474" s="2"/>
      <c r="BE474" s="2"/>
      <c r="BF474" s="2"/>
      <c r="BG474" s="2"/>
      <c r="BH474" s="2"/>
      <c r="BI474" s="2"/>
      <c r="BJ474" s="2"/>
      <c r="BK474" s="2"/>
      <c r="BL474" s="2"/>
      <c r="BM474" s="2"/>
      <c r="BN474" s="2"/>
      <c r="BO474" s="2"/>
      <c r="BP474" s="2"/>
    </row>
    <row r="475" spans="33:68" x14ac:dyDescent="0.2">
      <c r="AG475" s="2"/>
      <c r="AH475" s="2"/>
      <c r="AI475" s="2"/>
      <c r="AJ475" s="2"/>
      <c r="AK475" s="2"/>
      <c r="AL475" s="2"/>
      <c r="AM475" s="2"/>
      <c r="AN475" s="2"/>
      <c r="AO475" s="2"/>
      <c r="AP475" s="2"/>
      <c r="AQ475" s="2"/>
      <c r="AR475" s="2"/>
      <c r="AS475" s="2"/>
      <c r="AT475" s="2"/>
      <c r="AU475" s="2"/>
      <c r="AV475" s="2"/>
      <c r="AW475" s="2"/>
      <c r="AX475" s="2"/>
      <c r="AY475" s="2"/>
      <c r="AZ475" s="2"/>
      <c r="BA475" s="2"/>
      <c r="BB475" s="2"/>
      <c r="BC475" s="2"/>
      <c r="BD475" s="2"/>
      <c r="BE475" s="2"/>
      <c r="BF475" s="2"/>
      <c r="BG475" s="2"/>
      <c r="BH475" s="2"/>
      <c r="BI475" s="2"/>
      <c r="BJ475" s="2"/>
      <c r="BK475" s="2"/>
      <c r="BL475" s="2"/>
      <c r="BM475" s="2"/>
      <c r="BN475" s="2"/>
      <c r="BO475" s="2"/>
      <c r="BP475" s="2"/>
    </row>
    <row r="476" spans="33:68" x14ac:dyDescent="0.2">
      <c r="AG476" s="2"/>
      <c r="AH476" s="2"/>
      <c r="AI476" s="2"/>
      <c r="AJ476" s="2"/>
      <c r="AK476" s="2"/>
      <c r="AL476" s="2"/>
      <c r="AM476" s="2"/>
      <c r="AN476" s="2"/>
      <c r="AO476" s="2"/>
      <c r="AP476" s="2"/>
      <c r="AQ476" s="2"/>
      <c r="AR476" s="2"/>
      <c r="AS476" s="2"/>
      <c r="AT476" s="2"/>
      <c r="AU476" s="2"/>
      <c r="AV476" s="2"/>
      <c r="AW476" s="2"/>
      <c r="AX476" s="2"/>
      <c r="AY476" s="2"/>
      <c r="AZ476" s="2"/>
      <c r="BA476" s="2"/>
      <c r="BB476" s="2"/>
      <c r="BC476" s="2"/>
      <c r="BD476" s="2"/>
      <c r="BE476" s="2"/>
      <c r="BF476" s="2"/>
      <c r="BG476" s="2"/>
      <c r="BH476" s="2"/>
      <c r="BI476" s="2"/>
      <c r="BJ476" s="2"/>
      <c r="BK476" s="2"/>
      <c r="BL476" s="2"/>
      <c r="BM476" s="2"/>
      <c r="BN476" s="2"/>
      <c r="BO476" s="2"/>
      <c r="BP476" s="2"/>
    </row>
    <row r="477" spans="33:68" x14ac:dyDescent="0.2">
      <c r="AG477" s="2"/>
      <c r="AH477" s="2"/>
      <c r="AI477" s="2"/>
      <c r="AJ477" s="2"/>
      <c r="AK477" s="2"/>
      <c r="AL477" s="2"/>
      <c r="AM477" s="2"/>
      <c r="AN477" s="2"/>
      <c r="AO477" s="2"/>
      <c r="AP477" s="2"/>
      <c r="AQ477" s="2"/>
      <c r="AR477" s="2"/>
      <c r="AS477" s="2"/>
      <c r="AT477" s="2"/>
      <c r="AU477" s="2"/>
      <c r="AV477" s="2"/>
      <c r="AW477" s="2"/>
      <c r="AX477" s="2"/>
      <c r="AY477" s="2"/>
      <c r="AZ477" s="2"/>
      <c r="BA477" s="2"/>
      <c r="BB477" s="2"/>
      <c r="BC477" s="2"/>
      <c r="BD477" s="2"/>
      <c r="BE477" s="2"/>
      <c r="BF477" s="2"/>
      <c r="BG477" s="2"/>
      <c r="BH477" s="2"/>
      <c r="BI477" s="2"/>
      <c r="BJ477" s="2"/>
      <c r="BK477" s="2"/>
      <c r="BL477" s="2"/>
      <c r="BM477" s="2"/>
      <c r="BN477" s="2"/>
      <c r="BO477" s="2"/>
      <c r="BP477" s="2"/>
    </row>
    <row r="478" spans="33:68" x14ac:dyDescent="0.2">
      <c r="AG478" s="2"/>
      <c r="AH478" s="2"/>
      <c r="AI478" s="2"/>
      <c r="AJ478" s="2"/>
      <c r="AK478" s="2"/>
      <c r="AL478" s="2"/>
      <c r="AM478" s="2"/>
      <c r="AN478" s="2"/>
      <c r="AO478" s="2"/>
      <c r="AP478" s="2"/>
      <c r="AQ478" s="2"/>
      <c r="AR478" s="2"/>
      <c r="AS478" s="2"/>
      <c r="AT478" s="2"/>
      <c r="AU478" s="2"/>
      <c r="AV478" s="2"/>
      <c r="AW478" s="2"/>
      <c r="AX478" s="2"/>
      <c r="AY478" s="2"/>
      <c r="AZ478" s="2"/>
      <c r="BA478" s="2"/>
      <c r="BB478" s="2"/>
      <c r="BC478" s="2"/>
      <c r="BD478" s="2"/>
      <c r="BE478" s="2"/>
      <c r="BF478" s="2"/>
      <c r="BG478" s="2"/>
      <c r="BH478" s="2"/>
      <c r="BI478" s="2"/>
      <c r="BJ478" s="2"/>
      <c r="BK478" s="2"/>
      <c r="BL478" s="2"/>
      <c r="BM478" s="2"/>
      <c r="BN478" s="2"/>
      <c r="BO478" s="2"/>
      <c r="BP478" s="2"/>
    </row>
    <row r="479" spans="33:68" x14ac:dyDescent="0.2">
      <c r="AG479" s="2"/>
      <c r="AH479" s="2"/>
      <c r="AI479" s="2"/>
      <c r="AJ479" s="2"/>
      <c r="AK479" s="2"/>
      <c r="AL479" s="2"/>
      <c r="AM479" s="2"/>
      <c r="AN479" s="2"/>
      <c r="AO479" s="2"/>
      <c r="AP479" s="2"/>
      <c r="AQ479" s="2"/>
      <c r="AR479" s="2"/>
      <c r="AS479" s="2"/>
      <c r="AT479" s="2"/>
      <c r="AU479" s="2"/>
      <c r="AV479" s="2"/>
      <c r="AW479" s="2"/>
      <c r="AX479" s="2"/>
      <c r="AY479" s="2"/>
      <c r="AZ479" s="2"/>
      <c r="BA479" s="2"/>
      <c r="BB479" s="2"/>
      <c r="BC479" s="2"/>
      <c r="BD479" s="2"/>
      <c r="BE479" s="2"/>
      <c r="BF479" s="2"/>
      <c r="BG479" s="2"/>
      <c r="BH479" s="2"/>
      <c r="BI479" s="2"/>
      <c r="BJ479" s="2"/>
      <c r="BK479" s="2"/>
      <c r="BL479" s="2"/>
      <c r="BM479" s="2"/>
      <c r="BN479" s="2"/>
      <c r="BO479" s="2"/>
      <c r="BP479" s="2"/>
    </row>
    <row r="480" spans="33:68" x14ac:dyDescent="0.2">
      <c r="AG480" s="2"/>
      <c r="AH480" s="2"/>
      <c r="AI480" s="2"/>
      <c r="AJ480" s="2"/>
      <c r="AK480" s="2"/>
      <c r="AL480" s="2"/>
      <c r="AM480" s="2"/>
      <c r="AN480" s="2"/>
      <c r="AO480" s="2"/>
      <c r="AP480" s="2"/>
      <c r="AQ480" s="2"/>
      <c r="AR480" s="2"/>
      <c r="AS480" s="2"/>
      <c r="AT480" s="2"/>
      <c r="AU480" s="2"/>
      <c r="AV480" s="2"/>
      <c r="AW480" s="2"/>
      <c r="AX480" s="2"/>
      <c r="AY480" s="2"/>
      <c r="AZ480" s="2"/>
      <c r="BA480" s="2"/>
      <c r="BB480" s="2"/>
      <c r="BC480" s="2"/>
      <c r="BD480" s="2"/>
      <c r="BE480" s="2"/>
      <c r="BF480" s="2"/>
      <c r="BG480" s="2"/>
      <c r="BH480" s="2"/>
      <c r="BI480" s="2"/>
      <c r="BJ480" s="2"/>
      <c r="BK480" s="2"/>
      <c r="BL480" s="2"/>
      <c r="BM480" s="2"/>
      <c r="BN480" s="2"/>
      <c r="BO480" s="2"/>
      <c r="BP480" s="2"/>
    </row>
    <row r="481" spans="33:68" x14ac:dyDescent="0.2">
      <c r="AG481" s="2"/>
      <c r="AH481" s="2"/>
      <c r="AI481" s="2"/>
      <c r="AJ481" s="2"/>
      <c r="AK481" s="2"/>
      <c r="AL481" s="2"/>
      <c r="AM481" s="2"/>
      <c r="AN481" s="2"/>
      <c r="AO481" s="2"/>
      <c r="AP481" s="2"/>
      <c r="AQ481" s="2"/>
      <c r="AR481" s="2"/>
      <c r="AS481" s="2"/>
      <c r="AT481" s="2"/>
      <c r="AU481" s="2"/>
      <c r="AV481" s="2"/>
      <c r="AW481" s="2"/>
      <c r="AX481" s="2"/>
      <c r="AY481" s="2"/>
      <c r="AZ481" s="2"/>
      <c r="BA481" s="2"/>
      <c r="BB481" s="2"/>
      <c r="BC481" s="2"/>
      <c r="BD481" s="2"/>
      <c r="BE481" s="2"/>
      <c r="BF481" s="2"/>
      <c r="BG481" s="2"/>
      <c r="BH481" s="2"/>
      <c r="BI481" s="2"/>
      <c r="BJ481" s="2"/>
      <c r="BK481" s="2"/>
      <c r="BL481" s="2"/>
      <c r="BM481" s="2"/>
      <c r="BN481" s="2"/>
      <c r="BO481" s="2"/>
      <c r="BP481" s="2"/>
    </row>
    <row r="482" spans="33:68" x14ac:dyDescent="0.2">
      <c r="AG482" s="2"/>
      <c r="AH482" s="2"/>
      <c r="AI482" s="2"/>
      <c r="AJ482" s="2"/>
      <c r="AK482" s="2"/>
      <c r="AL482" s="2"/>
      <c r="AM482" s="2"/>
      <c r="AN482" s="2"/>
      <c r="AO482" s="2"/>
      <c r="AP482" s="2"/>
      <c r="AQ482" s="2"/>
      <c r="AR482" s="2"/>
      <c r="AS482" s="2"/>
      <c r="AT482" s="2"/>
      <c r="AU482" s="2"/>
      <c r="AV482" s="2"/>
      <c r="AW482" s="2"/>
      <c r="AX482" s="2"/>
      <c r="AY482" s="2"/>
      <c r="AZ482" s="2"/>
      <c r="BA482" s="2"/>
      <c r="BB482" s="2"/>
      <c r="BC482" s="2"/>
      <c r="BD482" s="2"/>
      <c r="BE482" s="2"/>
      <c r="BF482" s="2"/>
      <c r="BG482" s="2"/>
      <c r="BH482" s="2"/>
      <c r="BI482" s="2"/>
      <c r="BJ482" s="2"/>
      <c r="BK482" s="2"/>
      <c r="BL482" s="2"/>
      <c r="BM482" s="2"/>
      <c r="BN482" s="2"/>
      <c r="BO482" s="2"/>
      <c r="BP482" s="2"/>
    </row>
    <row r="483" spans="33:68" x14ac:dyDescent="0.2">
      <c r="AG483" s="2"/>
      <c r="AH483" s="2"/>
      <c r="AI483" s="2"/>
      <c r="AJ483" s="2"/>
      <c r="AK483" s="2"/>
      <c r="AL483" s="2"/>
      <c r="AM483" s="2"/>
      <c r="AN483" s="2"/>
      <c r="AO483" s="2"/>
      <c r="AP483" s="2"/>
      <c r="AQ483" s="2"/>
      <c r="AR483" s="2"/>
      <c r="AS483" s="2"/>
      <c r="AT483" s="2"/>
      <c r="AU483" s="2"/>
      <c r="AV483" s="2"/>
      <c r="AW483" s="2"/>
      <c r="AX483" s="2"/>
      <c r="AY483" s="2"/>
      <c r="AZ483" s="2"/>
      <c r="BA483" s="2"/>
      <c r="BB483" s="2"/>
      <c r="BC483" s="2"/>
      <c r="BD483" s="2"/>
      <c r="BE483" s="2"/>
      <c r="BF483" s="2"/>
      <c r="BG483" s="2"/>
      <c r="BH483" s="2"/>
      <c r="BI483" s="2"/>
      <c r="BJ483" s="2"/>
      <c r="BK483" s="2"/>
      <c r="BL483" s="2"/>
      <c r="BM483" s="2"/>
      <c r="BN483" s="2"/>
      <c r="BO483" s="2"/>
      <c r="BP483" s="2"/>
    </row>
    <row r="484" spans="33:68" x14ac:dyDescent="0.2">
      <c r="AG484" s="2"/>
      <c r="AH484" s="2"/>
      <c r="AI484" s="2"/>
      <c r="AJ484" s="2"/>
      <c r="AK484" s="2"/>
      <c r="AL484" s="2"/>
      <c r="AM484" s="2"/>
      <c r="AN484" s="2"/>
      <c r="AO484" s="2"/>
      <c r="AP484" s="2"/>
      <c r="AQ484" s="2"/>
      <c r="AR484" s="2"/>
      <c r="AS484" s="2"/>
      <c r="AT484" s="2"/>
      <c r="AU484" s="2"/>
      <c r="AV484" s="2"/>
      <c r="AW484" s="2"/>
      <c r="AX484" s="2"/>
      <c r="AY484" s="2"/>
      <c r="AZ484" s="2"/>
      <c r="BA484" s="2"/>
      <c r="BB484" s="2"/>
      <c r="BC484" s="2"/>
      <c r="BD484" s="2"/>
      <c r="BE484" s="2"/>
      <c r="BF484" s="2"/>
      <c r="BG484" s="2"/>
      <c r="BH484" s="2"/>
      <c r="BI484" s="2"/>
      <c r="BJ484" s="2"/>
      <c r="BK484" s="2"/>
      <c r="BL484" s="2"/>
      <c r="BM484" s="2"/>
      <c r="BN484" s="2"/>
      <c r="BO484" s="2"/>
      <c r="BP484" s="2"/>
    </row>
    <row r="485" spans="33:68" x14ac:dyDescent="0.2">
      <c r="AG485" s="2"/>
      <c r="AH485" s="2"/>
      <c r="AI485" s="2"/>
      <c r="AJ485" s="2"/>
      <c r="AK485" s="2"/>
      <c r="AL485" s="2"/>
      <c r="AM485" s="2"/>
      <c r="AN485" s="2"/>
      <c r="AO485" s="2"/>
      <c r="AP485" s="2"/>
      <c r="AQ485" s="2"/>
      <c r="AR485" s="2"/>
      <c r="AS485" s="2"/>
      <c r="AT485" s="2"/>
      <c r="AU485" s="2"/>
      <c r="AV485" s="2"/>
      <c r="AW485" s="2"/>
      <c r="AX485" s="2"/>
      <c r="AY485" s="2"/>
      <c r="AZ485" s="2"/>
      <c r="BA485" s="2"/>
      <c r="BB485" s="2"/>
      <c r="BC485" s="2"/>
      <c r="BD485" s="2"/>
      <c r="BE485" s="2"/>
      <c r="BF485" s="2"/>
      <c r="BG485" s="2"/>
      <c r="BH485" s="2"/>
      <c r="BI485" s="2"/>
      <c r="BJ485" s="2"/>
      <c r="BK485" s="2"/>
      <c r="BL485" s="2"/>
      <c r="BM485" s="2"/>
      <c r="BN485" s="2"/>
      <c r="BO485" s="2"/>
      <c r="BP485" s="2"/>
    </row>
    <row r="486" spans="33:68" x14ac:dyDescent="0.2">
      <c r="AG486" s="2"/>
      <c r="AH486" s="2"/>
      <c r="AI486" s="2"/>
      <c r="AJ486" s="2"/>
      <c r="AK486" s="2"/>
      <c r="AL486" s="2"/>
      <c r="AM486" s="2"/>
      <c r="AN486" s="2"/>
      <c r="AO486" s="2"/>
      <c r="AP486" s="2"/>
      <c r="AQ486" s="2"/>
      <c r="AR486" s="2"/>
      <c r="AS486" s="2"/>
      <c r="AT486" s="2"/>
      <c r="AU486" s="2"/>
      <c r="AV486" s="2"/>
      <c r="AW486" s="2"/>
      <c r="AX486" s="2"/>
      <c r="AY486" s="2"/>
      <c r="AZ486" s="2"/>
      <c r="BA486" s="2"/>
      <c r="BB486" s="2"/>
      <c r="BC486" s="2"/>
      <c r="BD486" s="2"/>
      <c r="BE486" s="2"/>
      <c r="BF486" s="2"/>
      <c r="BG486" s="2"/>
      <c r="BH486" s="2"/>
      <c r="BI486" s="2"/>
      <c r="BJ486" s="2"/>
      <c r="BK486" s="2"/>
      <c r="BL486" s="2"/>
      <c r="BM486" s="2"/>
      <c r="BN486" s="2"/>
      <c r="BO486" s="2"/>
      <c r="BP486" s="2"/>
    </row>
    <row r="487" spans="33:68" x14ac:dyDescent="0.2">
      <c r="AG487" s="2"/>
      <c r="AH487" s="2"/>
      <c r="AI487" s="2"/>
      <c r="AJ487" s="2"/>
      <c r="AK487" s="2"/>
      <c r="AL487" s="2"/>
      <c r="AM487" s="2"/>
      <c r="AN487" s="2"/>
      <c r="AO487" s="2"/>
      <c r="AP487" s="2"/>
      <c r="AQ487" s="2"/>
      <c r="AR487" s="2"/>
      <c r="AS487" s="2"/>
      <c r="AT487" s="2"/>
      <c r="AU487" s="2"/>
      <c r="AV487" s="2"/>
      <c r="AW487" s="2"/>
      <c r="AX487" s="2"/>
      <c r="AY487" s="2"/>
      <c r="AZ487" s="2"/>
      <c r="BA487" s="2"/>
      <c r="BB487" s="2"/>
      <c r="BC487" s="2"/>
      <c r="BD487" s="2"/>
      <c r="BE487" s="2"/>
      <c r="BF487" s="2"/>
      <c r="BG487" s="2"/>
      <c r="BH487" s="2"/>
      <c r="BI487" s="2"/>
      <c r="BJ487" s="2"/>
      <c r="BK487" s="2"/>
      <c r="BL487" s="2"/>
      <c r="BM487" s="2"/>
      <c r="BN487" s="2"/>
      <c r="BO487" s="2"/>
      <c r="BP487" s="2"/>
    </row>
    <row r="488" spans="33:68" x14ac:dyDescent="0.2">
      <c r="AG488" s="2"/>
      <c r="AH488" s="2"/>
      <c r="AI488" s="2"/>
      <c r="AJ488" s="2"/>
      <c r="AK488" s="2"/>
      <c r="AL488" s="2"/>
      <c r="AM488" s="2"/>
      <c r="AN488" s="2"/>
      <c r="AO488" s="2"/>
      <c r="AP488" s="2"/>
      <c r="AQ488" s="2"/>
      <c r="AR488" s="2"/>
      <c r="AS488" s="2"/>
      <c r="AT488" s="2"/>
      <c r="AU488" s="2"/>
      <c r="AV488" s="2"/>
      <c r="AW488" s="2"/>
      <c r="AX488" s="2"/>
      <c r="AY488" s="2"/>
      <c r="AZ488" s="2"/>
      <c r="BA488" s="2"/>
      <c r="BB488" s="2"/>
      <c r="BC488" s="2"/>
      <c r="BD488" s="2"/>
      <c r="BE488" s="2"/>
      <c r="BF488" s="2"/>
      <c r="BG488" s="2"/>
      <c r="BH488" s="2"/>
      <c r="BI488" s="2"/>
      <c r="BJ488" s="2"/>
      <c r="BK488" s="2"/>
      <c r="BL488" s="2"/>
      <c r="BM488" s="2"/>
      <c r="BN488" s="2"/>
      <c r="BO488" s="2"/>
      <c r="BP488" s="2"/>
    </row>
    <row r="489" spans="33:68" x14ac:dyDescent="0.2">
      <c r="AG489" s="2"/>
      <c r="AH489" s="2"/>
      <c r="AI489" s="2"/>
      <c r="AJ489" s="2"/>
      <c r="AK489" s="2"/>
      <c r="AL489" s="2"/>
      <c r="AM489" s="2"/>
      <c r="AN489" s="2"/>
      <c r="AO489" s="2"/>
      <c r="AP489" s="2"/>
      <c r="AQ489" s="2"/>
      <c r="AR489" s="2"/>
      <c r="AS489" s="2"/>
      <c r="AT489" s="2"/>
      <c r="AU489" s="2"/>
      <c r="AV489" s="2"/>
      <c r="AW489" s="2"/>
      <c r="AX489" s="2"/>
      <c r="AY489" s="2"/>
      <c r="AZ489" s="2"/>
      <c r="BA489" s="2"/>
      <c r="BB489" s="2"/>
      <c r="BC489" s="2"/>
      <c r="BD489" s="2"/>
      <c r="BE489" s="2"/>
      <c r="BF489" s="2"/>
      <c r="BG489" s="2"/>
      <c r="BH489" s="2"/>
      <c r="BI489" s="2"/>
      <c r="BJ489" s="2"/>
      <c r="BK489" s="2"/>
      <c r="BL489" s="2"/>
      <c r="BM489" s="2"/>
      <c r="BN489" s="2"/>
      <c r="BO489" s="2"/>
      <c r="BP489" s="2"/>
    </row>
    <row r="490" spans="33:68" x14ac:dyDescent="0.2">
      <c r="AG490" s="2"/>
      <c r="AH490" s="2"/>
      <c r="AI490" s="2"/>
      <c r="AJ490" s="2"/>
      <c r="AK490" s="2"/>
      <c r="AL490" s="2"/>
      <c r="AM490" s="2"/>
      <c r="AN490" s="2"/>
      <c r="AO490" s="2"/>
      <c r="AP490" s="2"/>
      <c r="AQ490" s="2"/>
      <c r="AR490" s="2"/>
      <c r="AS490" s="2"/>
      <c r="AT490" s="2"/>
      <c r="AU490" s="2"/>
      <c r="AV490" s="2"/>
      <c r="AW490" s="2"/>
      <c r="AX490" s="2"/>
      <c r="AY490" s="2"/>
      <c r="AZ490" s="2"/>
      <c r="BA490" s="2"/>
      <c r="BB490" s="2"/>
      <c r="BC490" s="2"/>
      <c r="BD490" s="2"/>
      <c r="BE490" s="2"/>
      <c r="BF490" s="2"/>
      <c r="BG490" s="2"/>
      <c r="BH490" s="2"/>
      <c r="BI490" s="2"/>
      <c r="BJ490" s="2"/>
      <c r="BK490" s="2"/>
      <c r="BL490" s="2"/>
      <c r="BM490" s="2"/>
      <c r="BN490" s="2"/>
      <c r="BO490" s="2"/>
      <c r="BP490" s="2"/>
    </row>
    <row r="491" spans="33:68" x14ac:dyDescent="0.2">
      <c r="AG491" s="2"/>
      <c r="AH491" s="2"/>
      <c r="AI491" s="2"/>
      <c r="AJ491" s="2"/>
      <c r="AK491" s="2"/>
      <c r="AL491" s="2"/>
      <c r="AM491" s="2"/>
      <c r="AN491" s="2"/>
      <c r="AO491" s="2"/>
      <c r="AP491" s="2"/>
      <c r="AQ491" s="2"/>
      <c r="AR491" s="2"/>
      <c r="AS491" s="2"/>
      <c r="AT491" s="2"/>
      <c r="AU491" s="2"/>
      <c r="AV491" s="2"/>
      <c r="AW491" s="2"/>
      <c r="AX491" s="2"/>
      <c r="AY491" s="2"/>
      <c r="AZ491" s="2"/>
      <c r="BA491" s="2"/>
      <c r="BB491" s="2"/>
      <c r="BC491" s="2"/>
      <c r="BD491" s="2"/>
      <c r="BE491" s="2"/>
      <c r="BF491" s="2"/>
      <c r="BG491" s="2"/>
      <c r="BH491" s="2"/>
      <c r="BI491" s="2"/>
      <c r="BJ491" s="2"/>
      <c r="BK491" s="2"/>
      <c r="BL491" s="2"/>
      <c r="BM491" s="2"/>
      <c r="BN491" s="2"/>
      <c r="BO491" s="2"/>
      <c r="BP491" s="2"/>
    </row>
    <row r="492" spans="33:68" x14ac:dyDescent="0.2">
      <c r="AG492" s="2"/>
      <c r="AH492" s="2"/>
      <c r="AI492" s="2"/>
      <c r="AJ492" s="2"/>
      <c r="AK492" s="2"/>
      <c r="AL492" s="2"/>
      <c r="AM492" s="2"/>
      <c r="AN492" s="2"/>
      <c r="AO492" s="2"/>
      <c r="AP492" s="2"/>
      <c r="AQ492" s="2"/>
      <c r="AR492" s="2"/>
      <c r="AS492" s="2"/>
      <c r="AT492" s="2"/>
      <c r="AU492" s="2"/>
      <c r="AV492" s="2"/>
      <c r="AW492" s="2"/>
      <c r="AX492" s="2"/>
      <c r="AY492" s="2"/>
      <c r="AZ492" s="2"/>
      <c r="BA492" s="2"/>
      <c r="BB492" s="2"/>
      <c r="BC492" s="2"/>
      <c r="BD492" s="2"/>
      <c r="BE492" s="2"/>
      <c r="BF492" s="2"/>
      <c r="BG492" s="2"/>
      <c r="BH492" s="2"/>
      <c r="BI492" s="2"/>
      <c r="BJ492" s="2"/>
      <c r="BK492" s="2"/>
      <c r="BL492" s="2"/>
      <c r="BM492" s="2"/>
      <c r="BN492" s="2"/>
      <c r="BO492" s="2"/>
      <c r="BP492" s="2"/>
    </row>
    <row r="493" spans="33:68" x14ac:dyDescent="0.2">
      <c r="AG493" s="2"/>
      <c r="AH493" s="2"/>
      <c r="AI493" s="2"/>
      <c r="AJ493" s="2"/>
      <c r="AK493" s="2"/>
      <c r="AL493" s="2"/>
      <c r="AM493" s="2"/>
      <c r="AN493" s="2"/>
      <c r="AO493" s="2"/>
      <c r="AP493" s="2"/>
      <c r="AQ493" s="2"/>
      <c r="AR493" s="2"/>
      <c r="AS493" s="2"/>
      <c r="AT493" s="2"/>
      <c r="AU493" s="2"/>
      <c r="AV493" s="2"/>
      <c r="AW493" s="2"/>
      <c r="AX493" s="2"/>
      <c r="AY493" s="2"/>
      <c r="AZ493" s="2"/>
      <c r="BA493" s="2"/>
      <c r="BB493" s="2"/>
      <c r="BC493" s="2"/>
      <c r="BD493" s="2"/>
      <c r="BE493" s="2"/>
      <c r="BF493" s="2"/>
      <c r="BG493" s="2"/>
      <c r="BH493" s="2"/>
      <c r="BI493" s="2"/>
      <c r="BJ493" s="2"/>
      <c r="BK493" s="2"/>
      <c r="BL493" s="2"/>
      <c r="BM493" s="2"/>
      <c r="BN493" s="2"/>
      <c r="BO493" s="2"/>
      <c r="BP493" s="2"/>
    </row>
    <row r="494" spans="33:68" x14ac:dyDescent="0.2">
      <c r="AG494" s="2"/>
      <c r="AH494" s="2"/>
      <c r="AI494" s="2"/>
      <c r="AJ494" s="2"/>
      <c r="AK494" s="2"/>
      <c r="AL494" s="2"/>
      <c r="AM494" s="2"/>
      <c r="AN494" s="2"/>
      <c r="AO494" s="2"/>
      <c r="AP494" s="2"/>
      <c r="AQ494" s="2"/>
      <c r="AR494" s="2"/>
      <c r="AS494" s="2"/>
      <c r="AT494" s="2"/>
      <c r="AU494" s="2"/>
      <c r="AV494" s="2"/>
      <c r="AW494" s="2"/>
      <c r="AX494" s="2"/>
      <c r="AY494" s="2"/>
      <c r="AZ494" s="2"/>
      <c r="BA494" s="2"/>
      <c r="BB494" s="2"/>
      <c r="BC494" s="2"/>
      <c r="BD494" s="2"/>
      <c r="BE494" s="2"/>
      <c r="BF494" s="2"/>
      <c r="BG494" s="2"/>
      <c r="BH494" s="2"/>
      <c r="BI494" s="2"/>
      <c r="BJ494" s="2"/>
      <c r="BK494" s="2"/>
      <c r="BL494" s="2"/>
      <c r="BM494" s="2"/>
      <c r="BN494" s="2"/>
      <c r="BO494" s="2"/>
      <c r="BP494" s="2"/>
    </row>
    <row r="495" spans="33:68" x14ac:dyDescent="0.2">
      <c r="AG495" s="2"/>
      <c r="AH495" s="2"/>
      <c r="AI495" s="2"/>
      <c r="AJ495" s="2"/>
      <c r="AK495" s="2"/>
      <c r="AL495" s="2"/>
      <c r="AM495" s="2"/>
      <c r="AN495" s="2"/>
      <c r="AO495" s="2"/>
      <c r="AP495" s="2"/>
      <c r="AQ495" s="2"/>
      <c r="AR495" s="2"/>
      <c r="AS495" s="2"/>
      <c r="AT495" s="2"/>
      <c r="AU495" s="2"/>
      <c r="AV495" s="2"/>
      <c r="AW495" s="2"/>
      <c r="AX495" s="2"/>
      <c r="AY495" s="2"/>
      <c r="AZ495" s="2"/>
      <c r="BA495" s="2"/>
      <c r="BB495" s="2"/>
      <c r="BC495" s="2"/>
      <c r="BD495" s="2"/>
      <c r="BE495" s="2"/>
      <c r="BF495" s="2"/>
      <c r="BG495" s="2"/>
      <c r="BH495" s="2"/>
      <c r="BI495" s="2"/>
      <c r="BJ495" s="2"/>
      <c r="BK495" s="2"/>
      <c r="BL495" s="2"/>
      <c r="BM495" s="2"/>
      <c r="BN495" s="2"/>
      <c r="BO495" s="2"/>
      <c r="BP495" s="2"/>
    </row>
    <row r="496" spans="33:68" x14ac:dyDescent="0.2">
      <c r="AG496" s="2"/>
      <c r="AH496" s="2"/>
      <c r="AI496" s="2"/>
      <c r="AJ496" s="2"/>
      <c r="AK496" s="2"/>
      <c r="AL496" s="2"/>
      <c r="AM496" s="2"/>
      <c r="AN496" s="2"/>
      <c r="AO496" s="2"/>
      <c r="AP496" s="2"/>
      <c r="AQ496" s="2"/>
      <c r="AR496" s="2"/>
      <c r="AS496" s="2"/>
      <c r="AT496" s="2"/>
      <c r="AU496" s="2"/>
      <c r="AV496" s="2"/>
      <c r="AW496" s="2"/>
      <c r="AX496" s="2"/>
      <c r="AY496" s="2"/>
      <c r="AZ496" s="2"/>
      <c r="BA496" s="2"/>
      <c r="BB496" s="2"/>
      <c r="BC496" s="2"/>
      <c r="BD496" s="2"/>
      <c r="BE496" s="2"/>
      <c r="BF496" s="2"/>
      <c r="BG496" s="2"/>
      <c r="BH496" s="2"/>
      <c r="BI496" s="2"/>
      <c r="BJ496" s="2"/>
      <c r="BK496" s="2"/>
      <c r="BL496" s="2"/>
      <c r="BM496" s="2"/>
      <c r="BN496" s="2"/>
      <c r="BO496" s="2"/>
      <c r="BP496" s="2"/>
    </row>
    <row r="497" spans="33:68" x14ac:dyDescent="0.2">
      <c r="AG497" s="2"/>
      <c r="AH497" s="2"/>
      <c r="AI497" s="2"/>
      <c r="AJ497" s="2"/>
      <c r="AK497" s="2"/>
      <c r="AL497" s="2"/>
      <c r="AM497" s="2"/>
      <c r="AN497" s="2"/>
      <c r="AO497" s="2"/>
      <c r="AP497" s="2"/>
      <c r="AQ497" s="2"/>
      <c r="AR497" s="2"/>
      <c r="AS497" s="2"/>
      <c r="AT497" s="2"/>
      <c r="AU497" s="2"/>
      <c r="AV497" s="2"/>
      <c r="AW497" s="2"/>
      <c r="AX497" s="2"/>
      <c r="AY497" s="2"/>
      <c r="AZ497" s="2"/>
      <c r="BA497" s="2"/>
      <c r="BB497" s="2"/>
      <c r="BC497" s="2"/>
      <c r="BD497" s="2"/>
      <c r="BE497" s="2"/>
      <c r="BF497" s="2"/>
      <c r="BG497" s="2"/>
      <c r="BH497" s="2"/>
      <c r="BI497" s="2"/>
      <c r="BJ497" s="2"/>
      <c r="BK497" s="2"/>
      <c r="BL497" s="2"/>
      <c r="BM497" s="2"/>
      <c r="BN497" s="2"/>
      <c r="BO497" s="2"/>
      <c r="BP497" s="2"/>
    </row>
    <row r="498" spans="33:68" x14ac:dyDescent="0.2">
      <c r="AG498" s="2"/>
      <c r="AH498" s="2"/>
      <c r="AI498" s="2"/>
      <c r="AJ498" s="2"/>
      <c r="AK498" s="2"/>
      <c r="AL498" s="2"/>
      <c r="AM498" s="2"/>
      <c r="AN498" s="2"/>
      <c r="AO498" s="2"/>
      <c r="AP498" s="2"/>
      <c r="AQ498" s="2"/>
      <c r="AR498" s="2"/>
      <c r="AS498" s="2"/>
      <c r="AT498" s="2"/>
      <c r="AU498" s="2"/>
      <c r="AV498" s="2"/>
      <c r="AW498" s="2"/>
      <c r="AX498" s="2"/>
      <c r="AY498" s="2"/>
      <c r="AZ498" s="2"/>
      <c r="BA498" s="2"/>
      <c r="BB498" s="2"/>
      <c r="BC498" s="2"/>
      <c r="BD498" s="2"/>
      <c r="BE498" s="2"/>
      <c r="BF498" s="2"/>
      <c r="BG498" s="2"/>
      <c r="BH498" s="2"/>
      <c r="BI498" s="2"/>
      <c r="BJ498" s="2"/>
      <c r="BK498" s="2"/>
      <c r="BL498" s="2"/>
      <c r="BM498" s="2"/>
      <c r="BN498" s="2"/>
      <c r="BO498" s="2"/>
      <c r="BP498" s="2"/>
    </row>
    <row r="499" spans="33:68" x14ac:dyDescent="0.2">
      <c r="AG499" s="2"/>
      <c r="AH499" s="2"/>
      <c r="AI499" s="2"/>
      <c r="AJ499" s="2"/>
      <c r="AK499" s="2"/>
      <c r="AL499" s="2"/>
      <c r="AM499" s="2"/>
      <c r="AN499" s="2"/>
      <c r="AO499" s="2"/>
      <c r="AP499" s="2"/>
      <c r="AQ499" s="2"/>
      <c r="AR499" s="2"/>
      <c r="AS499" s="2"/>
      <c r="AT499" s="2"/>
      <c r="AU499" s="2"/>
      <c r="AV499" s="2"/>
      <c r="AW499" s="2"/>
      <c r="AX499" s="2"/>
      <c r="AY499" s="2"/>
      <c r="AZ499" s="2"/>
      <c r="BA499" s="2"/>
      <c r="BB499" s="2"/>
      <c r="BC499" s="2"/>
      <c r="BD499" s="2"/>
      <c r="BE499" s="2"/>
      <c r="BF499" s="2"/>
      <c r="BG499" s="2"/>
      <c r="BH499" s="2"/>
      <c r="BI499" s="2"/>
      <c r="BJ499" s="2"/>
      <c r="BK499" s="2"/>
      <c r="BL499" s="2"/>
      <c r="BM499" s="2"/>
      <c r="BN499" s="2"/>
      <c r="BO499" s="2"/>
      <c r="BP499" s="2"/>
    </row>
    <row r="500" spans="33:68" x14ac:dyDescent="0.2">
      <c r="AG500" s="2"/>
      <c r="AH500" s="2"/>
      <c r="AI500" s="2"/>
      <c r="AJ500" s="2"/>
      <c r="AK500" s="2"/>
      <c r="AL500" s="2"/>
      <c r="AM500" s="2"/>
      <c r="AN500" s="2"/>
      <c r="AO500" s="2"/>
      <c r="AP500" s="2"/>
      <c r="AQ500" s="2"/>
      <c r="AR500" s="2"/>
      <c r="AS500" s="2"/>
      <c r="AT500" s="2"/>
      <c r="AU500" s="2"/>
      <c r="AV500" s="2"/>
      <c r="AW500" s="2"/>
      <c r="AX500" s="2"/>
      <c r="AY500" s="2"/>
      <c r="AZ500" s="2"/>
      <c r="BA500" s="2"/>
      <c r="BB500" s="2"/>
      <c r="BC500" s="2"/>
      <c r="BD500" s="2"/>
      <c r="BE500" s="2"/>
      <c r="BF500" s="2"/>
      <c r="BG500" s="2"/>
      <c r="BH500" s="2"/>
      <c r="BI500" s="2"/>
      <c r="BJ500" s="2"/>
      <c r="BK500" s="2"/>
      <c r="BL500" s="2"/>
      <c r="BM500" s="2"/>
      <c r="BN500" s="2"/>
      <c r="BO500" s="2"/>
      <c r="BP500" s="2"/>
    </row>
    <row r="501" spans="33:68" x14ac:dyDescent="0.2">
      <c r="AG501" s="2"/>
      <c r="AH501" s="2"/>
      <c r="AI501" s="2"/>
      <c r="AJ501" s="2"/>
      <c r="AK501" s="2"/>
      <c r="AL501" s="2"/>
      <c r="AM501" s="2"/>
      <c r="AN501" s="2"/>
      <c r="AO501" s="2"/>
      <c r="AP501" s="2"/>
      <c r="AQ501" s="2"/>
      <c r="AR501" s="2"/>
      <c r="AS501" s="2"/>
      <c r="AT501" s="2"/>
      <c r="AU501" s="2"/>
      <c r="AV501" s="2"/>
      <c r="AW501" s="2"/>
      <c r="AX501" s="2"/>
      <c r="AY501" s="2"/>
      <c r="AZ501" s="2"/>
      <c r="BA501" s="2"/>
      <c r="BB501" s="2"/>
      <c r="BC501" s="2"/>
      <c r="BD501" s="2"/>
      <c r="BE501" s="2"/>
      <c r="BF501" s="2"/>
      <c r="BG501" s="2"/>
      <c r="BH501" s="2"/>
      <c r="BI501" s="2"/>
      <c r="BJ501" s="2"/>
      <c r="BK501" s="2"/>
      <c r="BL501" s="2"/>
      <c r="BM501" s="2"/>
      <c r="BN501" s="2"/>
      <c r="BO501" s="2"/>
      <c r="BP501" s="2"/>
    </row>
    <row r="502" spans="33:68" x14ac:dyDescent="0.2">
      <c r="AG502" s="2"/>
      <c r="AH502" s="2"/>
      <c r="AI502" s="2"/>
      <c r="AJ502" s="2"/>
      <c r="AK502" s="2"/>
      <c r="AL502" s="2"/>
      <c r="AM502" s="2"/>
      <c r="AN502" s="2"/>
      <c r="AO502" s="2"/>
      <c r="AP502" s="2"/>
      <c r="AQ502" s="2"/>
      <c r="AR502" s="2"/>
      <c r="AS502" s="2"/>
      <c r="AT502" s="2"/>
      <c r="AU502" s="2"/>
      <c r="AV502" s="2"/>
      <c r="AW502" s="2"/>
      <c r="AX502" s="2"/>
      <c r="AY502" s="2"/>
      <c r="AZ502" s="2"/>
      <c r="BA502" s="2"/>
      <c r="BB502" s="2"/>
      <c r="BC502" s="2"/>
      <c r="BD502" s="2"/>
      <c r="BE502" s="2"/>
      <c r="BF502" s="2"/>
      <c r="BG502" s="2"/>
      <c r="BH502" s="2"/>
      <c r="BI502" s="2"/>
      <c r="BJ502" s="2"/>
      <c r="BK502" s="2"/>
      <c r="BL502" s="2"/>
      <c r="BM502" s="2"/>
      <c r="BN502" s="2"/>
      <c r="BO502" s="2"/>
      <c r="BP502" s="2"/>
    </row>
    <row r="503" spans="33:68" x14ac:dyDescent="0.2">
      <c r="AG503" s="2"/>
      <c r="AH503" s="2"/>
      <c r="AI503" s="2"/>
      <c r="AJ503" s="2"/>
      <c r="AK503" s="2"/>
      <c r="AL503" s="2"/>
      <c r="AM503" s="2"/>
      <c r="AN503" s="2"/>
      <c r="AO503" s="2"/>
      <c r="AP503" s="2"/>
      <c r="AQ503" s="2"/>
      <c r="AR503" s="2"/>
      <c r="AS503" s="2"/>
      <c r="AT503" s="2"/>
      <c r="AU503" s="2"/>
      <c r="AV503" s="2"/>
      <c r="AW503" s="2"/>
      <c r="AX503" s="2"/>
      <c r="AY503" s="2"/>
      <c r="AZ503" s="2"/>
      <c r="BA503" s="2"/>
      <c r="BB503" s="2"/>
      <c r="BC503" s="2"/>
      <c r="BD503" s="2"/>
      <c r="BE503" s="2"/>
      <c r="BF503" s="2"/>
      <c r="BG503" s="2"/>
      <c r="BH503" s="2"/>
      <c r="BI503" s="2"/>
      <c r="BJ503" s="2"/>
      <c r="BK503" s="2"/>
      <c r="BL503" s="2"/>
      <c r="BM503" s="2"/>
      <c r="BN503" s="2"/>
      <c r="BO503" s="2"/>
      <c r="BP503" s="2"/>
    </row>
    <row r="504" spans="33:68" x14ac:dyDescent="0.2">
      <c r="AG504" s="2"/>
      <c r="AH504" s="2"/>
      <c r="AI504" s="2"/>
      <c r="AJ504" s="2"/>
      <c r="AK504" s="2"/>
      <c r="AL504" s="2"/>
      <c r="AM504" s="2"/>
      <c r="AN504" s="2"/>
      <c r="AO504" s="2"/>
      <c r="AP504" s="2"/>
      <c r="AQ504" s="2"/>
      <c r="AR504" s="2"/>
      <c r="AS504" s="2"/>
      <c r="AT504" s="2"/>
      <c r="AU504" s="2"/>
      <c r="AV504" s="2"/>
      <c r="AW504" s="2"/>
      <c r="AX504" s="2"/>
      <c r="AY504" s="2"/>
      <c r="AZ504" s="2"/>
      <c r="BA504" s="2"/>
      <c r="BB504" s="2"/>
      <c r="BC504" s="2"/>
      <c r="BD504" s="2"/>
      <c r="BE504" s="2"/>
      <c r="BF504" s="2"/>
      <c r="BG504" s="2"/>
      <c r="BH504" s="2"/>
      <c r="BI504" s="2"/>
      <c r="BJ504" s="2"/>
      <c r="BK504" s="2"/>
      <c r="BL504" s="2"/>
      <c r="BM504" s="2"/>
      <c r="BN504" s="2"/>
      <c r="BO504" s="2"/>
      <c r="BP504" s="2"/>
    </row>
    <row r="505" spans="33:68" x14ac:dyDescent="0.2">
      <c r="AG505" s="2"/>
      <c r="AH505" s="2"/>
      <c r="AI505" s="2"/>
      <c r="AJ505" s="2"/>
      <c r="AK505" s="2"/>
      <c r="AL505" s="2"/>
      <c r="AM505" s="2"/>
      <c r="AN505" s="2"/>
      <c r="AO505" s="2"/>
      <c r="AP505" s="2"/>
      <c r="AQ505" s="2"/>
      <c r="AR505" s="2"/>
      <c r="AS505" s="2"/>
      <c r="AT505" s="2"/>
      <c r="AU505" s="2"/>
      <c r="AV505" s="2"/>
      <c r="AW505" s="2"/>
      <c r="AX505" s="2"/>
      <c r="AY505" s="2"/>
      <c r="AZ505" s="2"/>
      <c r="BA505" s="2"/>
      <c r="BB505" s="2"/>
      <c r="BC505" s="2"/>
      <c r="BD505" s="2"/>
      <c r="BE505" s="2"/>
      <c r="BF505" s="2"/>
      <c r="BG505" s="2"/>
      <c r="BH505" s="2"/>
      <c r="BI505" s="2"/>
      <c r="BJ505" s="2"/>
      <c r="BK505" s="2"/>
      <c r="BL505" s="2"/>
      <c r="BM505" s="2"/>
      <c r="BN505" s="2"/>
      <c r="BO505" s="2"/>
      <c r="BP505" s="2"/>
    </row>
    <row r="506" spans="33:68" x14ac:dyDescent="0.2">
      <c r="AG506" s="2"/>
      <c r="AH506" s="2"/>
      <c r="AI506" s="2"/>
      <c r="AJ506" s="2"/>
      <c r="AK506" s="2"/>
      <c r="AL506" s="2"/>
      <c r="AM506" s="2"/>
      <c r="AN506" s="2"/>
      <c r="AO506" s="2"/>
      <c r="AP506" s="2"/>
      <c r="AQ506" s="2"/>
      <c r="AR506" s="2"/>
      <c r="AS506" s="2"/>
      <c r="AT506" s="2"/>
      <c r="AU506" s="2"/>
      <c r="AV506" s="2"/>
      <c r="AW506" s="2"/>
      <c r="AX506" s="2"/>
      <c r="AY506" s="2"/>
      <c r="AZ506" s="2"/>
      <c r="BA506" s="2"/>
      <c r="BB506" s="2"/>
      <c r="BC506" s="2"/>
      <c r="BD506" s="2"/>
      <c r="BE506" s="2"/>
      <c r="BF506" s="2"/>
      <c r="BG506" s="2"/>
      <c r="BH506" s="2"/>
      <c r="BI506" s="2"/>
      <c r="BJ506" s="2"/>
      <c r="BK506" s="2"/>
      <c r="BL506" s="2"/>
      <c r="BM506" s="2"/>
      <c r="BN506" s="2"/>
      <c r="BO506" s="2"/>
      <c r="BP506" s="2"/>
    </row>
    <row r="507" spans="33:68" x14ac:dyDescent="0.2">
      <c r="AG507" s="2"/>
      <c r="AH507" s="2"/>
      <c r="AI507" s="2"/>
      <c r="AJ507" s="2"/>
      <c r="AK507" s="2"/>
      <c r="AL507" s="2"/>
      <c r="AM507" s="2"/>
      <c r="AN507" s="2"/>
      <c r="AO507" s="2"/>
      <c r="AP507" s="2"/>
      <c r="AQ507" s="2"/>
      <c r="AR507" s="2"/>
      <c r="AS507" s="2"/>
      <c r="AT507" s="2"/>
      <c r="AU507" s="2"/>
      <c r="AV507" s="2"/>
      <c r="AW507" s="2"/>
      <c r="AX507" s="2"/>
      <c r="AY507" s="2"/>
      <c r="AZ507" s="2"/>
      <c r="BA507" s="2"/>
      <c r="BB507" s="2"/>
      <c r="BC507" s="2"/>
      <c r="BD507" s="2"/>
      <c r="BE507" s="2"/>
      <c r="BF507" s="2"/>
      <c r="BG507" s="2"/>
      <c r="BH507" s="2"/>
      <c r="BI507" s="2"/>
      <c r="BJ507" s="2"/>
      <c r="BK507" s="2"/>
      <c r="BL507" s="2"/>
      <c r="BM507" s="2"/>
      <c r="BN507" s="2"/>
      <c r="BO507" s="2"/>
      <c r="BP507" s="2"/>
    </row>
    <row r="508" spans="33:68" x14ac:dyDescent="0.2">
      <c r="AG508" s="2"/>
      <c r="AH508" s="2"/>
      <c r="AI508" s="2"/>
      <c r="AJ508" s="2"/>
      <c r="AK508" s="2"/>
      <c r="AL508" s="2"/>
      <c r="AM508" s="2"/>
      <c r="AN508" s="2"/>
      <c r="AO508" s="2"/>
      <c r="AP508" s="2"/>
      <c r="AQ508" s="2"/>
      <c r="AR508" s="2"/>
      <c r="AS508" s="2"/>
      <c r="AT508" s="2"/>
      <c r="AU508" s="2"/>
      <c r="AV508" s="2"/>
      <c r="AW508" s="2"/>
      <c r="AX508" s="2"/>
      <c r="AY508" s="2"/>
      <c r="AZ508" s="2"/>
      <c r="BA508" s="2"/>
      <c r="BB508" s="2"/>
      <c r="BC508" s="2"/>
      <c r="BD508" s="2"/>
      <c r="BE508" s="2"/>
      <c r="BF508" s="2"/>
      <c r="BG508" s="2"/>
      <c r="BH508" s="2"/>
      <c r="BI508" s="2"/>
      <c r="BJ508" s="2"/>
      <c r="BK508" s="2"/>
      <c r="BL508" s="2"/>
      <c r="BM508" s="2"/>
      <c r="BN508" s="2"/>
      <c r="BO508" s="2"/>
      <c r="BP508" s="2"/>
    </row>
    <row r="509" spans="33:68" x14ac:dyDescent="0.2">
      <c r="AG509" s="2"/>
      <c r="AH509" s="2"/>
      <c r="AI509" s="2"/>
      <c r="AJ509" s="2"/>
      <c r="AK509" s="2"/>
      <c r="AL509" s="2"/>
      <c r="AM509" s="2"/>
      <c r="AN509" s="2"/>
      <c r="AO509" s="2"/>
      <c r="AP509" s="2"/>
      <c r="AQ509" s="2"/>
      <c r="AR509" s="2"/>
      <c r="AS509" s="2"/>
      <c r="AT509" s="2"/>
      <c r="AU509" s="2"/>
      <c r="AV509" s="2"/>
      <c r="AW509" s="2"/>
      <c r="AX509" s="2"/>
      <c r="AY509" s="2"/>
      <c r="AZ509" s="2"/>
      <c r="BA509" s="2"/>
      <c r="BB509" s="2"/>
      <c r="BC509" s="2"/>
      <c r="BD509" s="2"/>
      <c r="BE509" s="2"/>
      <c r="BF509" s="2"/>
      <c r="BG509" s="2"/>
      <c r="BH509" s="2"/>
      <c r="BI509" s="2"/>
      <c r="BJ509" s="2"/>
      <c r="BK509" s="2"/>
      <c r="BL509" s="2"/>
      <c r="BM509" s="2"/>
      <c r="BN509" s="2"/>
      <c r="BO509" s="2"/>
      <c r="BP509" s="2"/>
    </row>
    <row r="510" spans="33:68" x14ac:dyDescent="0.2">
      <c r="AG510" s="2"/>
      <c r="AH510" s="2"/>
      <c r="AI510" s="2"/>
      <c r="AJ510" s="2"/>
      <c r="AK510" s="2"/>
      <c r="AL510" s="2"/>
      <c r="AM510" s="2"/>
      <c r="AN510" s="2"/>
      <c r="AO510" s="2"/>
      <c r="AP510" s="2"/>
      <c r="AQ510" s="2"/>
      <c r="AR510" s="2"/>
      <c r="AS510" s="2"/>
      <c r="AT510" s="2"/>
      <c r="AU510" s="2"/>
      <c r="AV510" s="2"/>
      <c r="AW510" s="2"/>
      <c r="AX510" s="2"/>
      <c r="AY510" s="2"/>
      <c r="AZ510" s="2"/>
      <c r="BA510" s="2"/>
      <c r="BB510" s="2"/>
      <c r="BC510" s="2"/>
      <c r="BD510" s="2"/>
      <c r="BE510" s="2"/>
      <c r="BF510" s="2"/>
      <c r="BG510" s="2"/>
      <c r="BH510" s="2"/>
      <c r="BI510" s="2"/>
      <c r="BJ510" s="2"/>
      <c r="BK510" s="2"/>
      <c r="BL510" s="2"/>
      <c r="BM510" s="2"/>
      <c r="BN510" s="2"/>
      <c r="BO510" s="2"/>
      <c r="BP510" s="2"/>
    </row>
    <row r="511" spans="33:68" x14ac:dyDescent="0.2">
      <c r="AG511" s="2"/>
      <c r="AH511" s="2"/>
      <c r="AI511" s="2"/>
      <c r="AJ511" s="2"/>
      <c r="AK511" s="2"/>
      <c r="AL511" s="2"/>
      <c r="AM511" s="2"/>
      <c r="AN511" s="2"/>
      <c r="AO511" s="2"/>
      <c r="AP511" s="2"/>
      <c r="AQ511" s="2"/>
      <c r="AR511" s="2"/>
      <c r="AS511" s="2"/>
      <c r="AT511" s="2"/>
      <c r="AU511" s="2"/>
      <c r="AV511" s="2"/>
      <c r="AW511" s="2"/>
      <c r="AX511" s="2"/>
      <c r="AY511" s="2"/>
      <c r="AZ511" s="2"/>
      <c r="BA511" s="2"/>
      <c r="BB511" s="2"/>
      <c r="BC511" s="2"/>
      <c r="BD511" s="2"/>
      <c r="BE511" s="2"/>
      <c r="BF511" s="2"/>
      <c r="BG511" s="2"/>
      <c r="BH511" s="2"/>
      <c r="BI511" s="2"/>
      <c r="BJ511" s="2"/>
      <c r="BK511" s="2"/>
      <c r="BL511" s="2"/>
      <c r="BM511" s="2"/>
      <c r="BN511" s="2"/>
      <c r="BO511" s="2"/>
      <c r="BP511" s="2"/>
    </row>
    <row r="512" spans="33:68" x14ac:dyDescent="0.2">
      <c r="AG512" s="2"/>
      <c r="AH512" s="2"/>
      <c r="AI512" s="2"/>
      <c r="AJ512" s="2"/>
      <c r="AK512" s="2"/>
      <c r="AL512" s="2"/>
      <c r="AM512" s="2"/>
      <c r="AN512" s="2"/>
      <c r="AO512" s="2"/>
      <c r="AP512" s="2"/>
      <c r="AQ512" s="2"/>
      <c r="AR512" s="2"/>
      <c r="AS512" s="2"/>
      <c r="AT512" s="2"/>
      <c r="AU512" s="2"/>
      <c r="AV512" s="2"/>
      <c r="AW512" s="2"/>
      <c r="AX512" s="2"/>
      <c r="AY512" s="2"/>
      <c r="AZ512" s="2"/>
      <c r="BA512" s="2"/>
      <c r="BB512" s="2"/>
      <c r="BC512" s="2"/>
      <c r="BD512" s="2"/>
      <c r="BE512" s="2"/>
      <c r="BF512" s="2"/>
      <c r="BG512" s="2"/>
      <c r="BH512" s="2"/>
      <c r="BI512" s="2"/>
      <c r="BJ512" s="2"/>
      <c r="BK512" s="2"/>
      <c r="BL512" s="2"/>
      <c r="BM512" s="2"/>
      <c r="BN512" s="2"/>
      <c r="BO512" s="2"/>
      <c r="BP512" s="2"/>
    </row>
    <row r="513" spans="33:68" x14ac:dyDescent="0.2">
      <c r="AG513" s="2"/>
      <c r="AH513" s="2"/>
      <c r="AI513" s="2"/>
      <c r="AJ513" s="2"/>
      <c r="AK513" s="2"/>
      <c r="AL513" s="2"/>
      <c r="AM513" s="2"/>
      <c r="AN513" s="2"/>
      <c r="AO513" s="2"/>
      <c r="AP513" s="2"/>
      <c r="AQ513" s="2"/>
      <c r="AR513" s="2"/>
      <c r="AS513" s="2"/>
      <c r="AT513" s="2"/>
      <c r="AU513" s="2"/>
      <c r="AV513" s="2"/>
      <c r="AW513" s="2"/>
      <c r="AX513" s="2"/>
      <c r="AY513" s="2"/>
      <c r="AZ513" s="2"/>
      <c r="BA513" s="2"/>
      <c r="BB513" s="2"/>
      <c r="BC513" s="2"/>
      <c r="BD513" s="2"/>
      <c r="BE513" s="2"/>
      <c r="BF513" s="2"/>
      <c r="BG513" s="2"/>
      <c r="BH513" s="2"/>
      <c r="BI513" s="2"/>
      <c r="BJ513" s="2"/>
      <c r="BK513" s="2"/>
      <c r="BL513" s="2"/>
      <c r="BM513" s="2"/>
      <c r="BN513" s="2"/>
      <c r="BO513" s="2"/>
      <c r="BP513" s="2"/>
    </row>
    <row r="514" spans="33:68" x14ac:dyDescent="0.2">
      <c r="AG514" s="2"/>
      <c r="AH514" s="2"/>
      <c r="AI514" s="2"/>
      <c r="AJ514" s="2"/>
      <c r="AK514" s="2"/>
      <c r="AL514" s="2"/>
      <c r="AM514" s="2"/>
      <c r="AN514" s="2"/>
      <c r="AO514" s="2"/>
      <c r="AP514" s="2"/>
      <c r="AQ514" s="2"/>
      <c r="AR514" s="2"/>
      <c r="AS514" s="2"/>
      <c r="AT514" s="2"/>
      <c r="AU514" s="2"/>
      <c r="AV514" s="2"/>
      <c r="AW514" s="2"/>
      <c r="AX514" s="2"/>
      <c r="AY514" s="2"/>
      <c r="AZ514" s="2"/>
      <c r="BA514" s="2"/>
      <c r="BB514" s="2"/>
      <c r="BC514" s="2"/>
      <c r="BD514" s="2"/>
      <c r="BE514" s="2"/>
      <c r="BF514" s="2"/>
      <c r="BG514" s="2"/>
      <c r="BH514" s="2"/>
      <c r="BI514" s="2"/>
      <c r="BJ514" s="2"/>
      <c r="BK514" s="2"/>
      <c r="BL514" s="2"/>
      <c r="BM514" s="2"/>
      <c r="BN514" s="2"/>
      <c r="BO514" s="2"/>
      <c r="BP514" s="2"/>
    </row>
    <row r="515" spans="33:68" x14ac:dyDescent="0.2">
      <c r="AG515" s="2"/>
      <c r="AH515" s="2"/>
      <c r="AI515" s="2"/>
      <c r="AJ515" s="2"/>
      <c r="AK515" s="2"/>
      <c r="AL515" s="2"/>
      <c r="AM515" s="2"/>
      <c r="AN515" s="2"/>
      <c r="AO515" s="2"/>
      <c r="AP515" s="2"/>
      <c r="AQ515" s="2"/>
      <c r="AR515" s="2"/>
      <c r="AS515" s="2"/>
      <c r="AT515" s="2"/>
      <c r="AU515" s="2"/>
      <c r="AV515" s="2"/>
      <c r="AW515" s="2"/>
      <c r="AX515" s="2"/>
      <c r="AY515" s="2"/>
      <c r="AZ515" s="2"/>
      <c r="BA515" s="2"/>
      <c r="BB515" s="2"/>
      <c r="BC515" s="2"/>
      <c r="BD515" s="2"/>
      <c r="BE515" s="2"/>
      <c r="BF515" s="2"/>
      <c r="BG515" s="2"/>
      <c r="BH515" s="2"/>
      <c r="BI515" s="2"/>
      <c r="BJ515" s="2"/>
      <c r="BK515" s="2"/>
      <c r="BL515" s="2"/>
      <c r="BM515" s="2"/>
      <c r="BN515" s="2"/>
      <c r="BO515" s="2"/>
      <c r="BP515" s="2"/>
    </row>
    <row r="516" spans="33:68" x14ac:dyDescent="0.2">
      <c r="AG516" s="2"/>
      <c r="AH516" s="2"/>
      <c r="AI516" s="2"/>
      <c r="AJ516" s="2"/>
      <c r="AK516" s="2"/>
      <c r="AL516" s="2"/>
      <c r="AM516" s="2"/>
      <c r="AN516" s="2"/>
      <c r="AO516" s="2"/>
      <c r="AP516" s="2"/>
      <c r="AQ516" s="2"/>
      <c r="AR516" s="2"/>
      <c r="AS516" s="2"/>
      <c r="AT516" s="2"/>
      <c r="AU516" s="2"/>
      <c r="AV516" s="2"/>
      <c r="AW516" s="2"/>
      <c r="AX516" s="2"/>
      <c r="AY516" s="2"/>
      <c r="AZ516" s="2"/>
      <c r="BA516" s="2"/>
      <c r="BB516" s="2"/>
      <c r="BC516" s="2"/>
      <c r="BD516" s="2"/>
      <c r="BE516" s="2"/>
      <c r="BF516" s="2"/>
      <c r="BG516" s="2"/>
      <c r="BH516" s="2"/>
      <c r="BI516" s="2"/>
      <c r="BJ516" s="2"/>
      <c r="BK516" s="2"/>
      <c r="BL516" s="2"/>
      <c r="BM516" s="2"/>
      <c r="BN516" s="2"/>
      <c r="BO516" s="2"/>
      <c r="BP516" s="2"/>
    </row>
    <row r="517" spans="33:68" x14ac:dyDescent="0.2">
      <c r="AG517" s="2"/>
      <c r="AH517" s="2"/>
      <c r="AI517" s="2"/>
      <c r="AJ517" s="2"/>
      <c r="AK517" s="2"/>
      <c r="AL517" s="2"/>
      <c r="AM517" s="2"/>
      <c r="AN517" s="2"/>
      <c r="AO517" s="2"/>
      <c r="AP517" s="2"/>
      <c r="AQ517" s="2"/>
      <c r="AR517" s="2"/>
      <c r="AS517" s="2"/>
      <c r="AT517" s="2"/>
      <c r="AU517" s="2"/>
      <c r="AV517" s="2"/>
      <c r="AW517" s="2"/>
      <c r="AX517" s="2"/>
      <c r="AY517" s="2"/>
      <c r="AZ517" s="2"/>
      <c r="BA517" s="2"/>
      <c r="BB517" s="2"/>
      <c r="BC517" s="2"/>
      <c r="BD517" s="2"/>
      <c r="BE517" s="2"/>
      <c r="BF517" s="2"/>
      <c r="BG517" s="2"/>
      <c r="BH517" s="2"/>
      <c r="BI517" s="2"/>
      <c r="BJ517" s="2"/>
      <c r="BK517" s="2"/>
      <c r="BL517" s="2"/>
      <c r="BM517" s="2"/>
      <c r="BN517" s="2"/>
      <c r="BO517" s="2"/>
      <c r="BP517" s="2"/>
    </row>
    <row r="518" spans="33:68" x14ac:dyDescent="0.2">
      <c r="AG518" s="2"/>
      <c r="AH518" s="2"/>
      <c r="AI518" s="2"/>
      <c r="AJ518" s="2"/>
      <c r="AK518" s="2"/>
      <c r="AL518" s="2"/>
      <c r="AM518" s="2"/>
      <c r="AN518" s="2"/>
      <c r="AO518" s="2"/>
      <c r="AP518" s="2"/>
      <c r="AQ518" s="2"/>
      <c r="AR518" s="2"/>
      <c r="AS518" s="2"/>
      <c r="AT518" s="2"/>
      <c r="AU518" s="2"/>
      <c r="AV518" s="2"/>
      <c r="AW518" s="2"/>
      <c r="AX518" s="2"/>
      <c r="AY518" s="2"/>
      <c r="AZ518" s="2"/>
      <c r="BA518" s="2"/>
      <c r="BB518" s="2"/>
      <c r="BC518" s="2"/>
      <c r="BD518" s="2"/>
      <c r="BE518" s="2"/>
      <c r="BF518" s="2"/>
      <c r="BG518" s="2"/>
      <c r="BH518" s="2"/>
      <c r="BI518" s="2"/>
      <c r="BJ518" s="2"/>
      <c r="BK518" s="2"/>
      <c r="BL518" s="2"/>
      <c r="BM518" s="2"/>
      <c r="BN518" s="2"/>
      <c r="BO518" s="2"/>
      <c r="BP518" s="2"/>
    </row>
    <row r="519" spans="33:68" x14ac:dyDescent="0.2">
      <c r="AG519" s="2"/>
      <c r="AH519" s="2"/>
      <c r="AI519" s="2"/>
      <c r="AJ519" s="2"/>
      <c r="AK519" s="2"/>
      <c r="AL519" s="2"/>
      <c r="AM519" s="2"/>
      <c r="AN519" s="2"/>
      <c r="AO519" s="2"/>
      <c r="AP519" s="2"/>
      <c r="AQ519" s="2"/>
      <c r="AR519" s="2"/>
      <c r="AS519" s="2"/>
      <c r="AT519" s="2"/>
      <c r="AU519" s="2"/>
      <c r="AV519" s="2"/>
      <c r="AW519" s="2"/>
      <c r="AX519" s="2"/>
      <c r="AY519" s="2"/>
      <c r="AZ519" s="2"/>
      <c r="BA519" s="2"/>
      <c r="BB519" s="2"/>
      <c r="BC519" s="2"/>
      <c r="BD519" s="2"/>
      <c r="BE519" s="2"/>
      <c r="BF519" s="2"/>
      <c r="BG519" s="2"/>
      <c r="BH519" s="2"/>
      <c r="BI519" s="2"/>
      <c r="BJ519" s="2"/>
      <c r="BK519" s="2"/>
      <c r="BL519" s="2"/>
      <c r="BM519" s="2"/>
      <c r="BN519" s="2"/>
      <c r="BO519" s="2"/>
      <c r="BP519" s="2"/>
    </row>
    <row r="520" spans="33:68" x14ac:dyDescent="0.2">
      <c r="AG520" s="2"/>
      <c r="AH520" s="2"/>
      <c r="AI520" s="2"/>
      <c r="AJ520" s="2"/>
      <c r="AK520" s="2"/>
      <c r="AL520" s="2"/>
      <c r="AM520" s="2"/>
      <c r="AN520" s="2"/>
      <c r="AO520" s="2"/>
      <c r="AP520" s="2"/>
      <c r="AQ520" s="2"/>
      <c r="AR520" s="2"/>
      <c r="AS520" s="2"/>
      <c r="AT520" s="2"/>
      <c r="AU520" s="2"/>
      <c r="AV520" s="2"/>
      <c r="AW520" s="2"/>
      <c r="AX520" s="2"/>
      <c r="AY520" s="2"/>
      <c r="AZ520" s="2"/>
      <c r="BA520" s="2"/>
      <c r="BB520" s="2"/>
      <c r="BC520" s="2"/>
      <c r="BD520" s="2"/>
      <c r="BE520" s="2"/>
      <c r="BF520" s="2"/>
      <c r="BG520" s="2"/>
      <c r="BH520" s="2"/>
      <c r="BI520" s="2"/>
      <c r="BJ520" s="2"/>
      <c r="BK520" s="2"/>
      <c r="BL520" s="2"/>
      <c r="BM520" s="2"/>
      <c r="BN520" s="2"/>
      <c r="BO520" s="2"/>
      <c r="BP520" s="2"/>
    </row>
    <row r="521" spans="33:68" x14ac:dyDescent="0.2">
      <c r="AG521" s="2"/>
      <c r="AH521" s="2"/>
      <c r="AI521" s="2"/>
      <c r="AJ521" s="2"/>
      <c r="AK521" s="2"/>
      <c r="AL521" s="2"/>
      <c r="AM521" s="2"/>
      <c r="AN521" s="2"/>
      <c r="AO521" s="2"/>
      <c r="AP521" s="2"/>
      <c r="AQ521" s="2"/>
      <c r="AR521" s="2"/>
      <c r="AS521" s="2"/>
      <c r="AT521" s="2"/>
      <c r="AU521" s="2"/>
      <c r="AV521" s="2"/>
      <c r="AW521" s="2"/>
      <c r="AX521" s="2"/>
      <c r="AY521" s="2"/>
      <c r="AZ521" s="2"/>
      <c r="BA521" s="2"/>
      <c r="BB521" s="2"/>
      <c r="BC521" s="2"/>
      <c r="BD521" s="2"/>
      <c r="BE521" s="2"/>
      <c r="BF521" s="2"/>
      <c r="BG521" s="2"/>
      <c r="BH521" s="2"/>
      <c r="BI521" s="2"/>
      <c r="BJ521" s="2"/>
      <c r="BK521" s="2"/>
      <c r="BL521" s="2"/>
      <c r="BM521" s="2"/>
      <c r="BN521" s="2"/>
      <c r="BO521" s="2"/>
      <c r="BP521" s="2"/>
    </row>
    <row r="522" spans="33:68" x14ac:dyDescent="0.2">
      <c r="AG522" s="2"/>
      <c r="AH522" s="2"/>
      <c r="AI522" s="2"/>
      <c r="AJ522" s="2"/>
      <c r="AK522" s="2"/>
      <c r="AL522" s="2"/>
      <c r="AM522" s="2"/>
      <c r="AN522" s="2"/>
      <c r="AO522" s="2"/>
      <c r="AP522" s="2"/>
      <c r="AQ522" s="2"/>
      <c r="AR522" s="2"/>
      <c r="AS522" s="2"/>
      <c r="AT522" s="2"/>
      <c r="AU522" s="2"/>
      <c r="AV522" s="2"/>
      <c r="AW522" s="2"/>
      <c r="AX522" s="2"/>
      <c r="AY522" s="2"/>
      <c r="AZ522" s="2"/>
      <c r="BA522" s="2"/>
      <c r="BB522" s="2"/>
      <c r="BC522" s="2"/>
      <c r="BD522" s="2"/>
      <c r="BE522" s="2"/>
      <c r="BF522" s="2"/>
      <c r="BG522" s="2"/>
      <c r="BH522" s="2"/>
      <c r="BI522" s="2"/>
      <c r="BJ522" s="2"/>
      <c r="BK522" s="2"/>
      <c r="BL522" s="2"/>
      <c r="BM522" s="2"/>
      <c r="BN522" s="2"/>
      <c r="BO522" s="2"/>
      <c r="BP522" s="2"/>
    </row>
    <row r="523" spans="33:68" x14ac:dyDescent="0.2">
      <c r="AG523" s="2"/>
      <c r="AH523" s="2"/>
      <c r="AI523" s="2"/>
      <c r="AJ523" s="2"/>
      <c r="AK523" s="2"/>
      <c r="AL523" s="2"/>
      <c r="AM523" s="2"/>
      <c r="AN523" s="2"/>
      <c r="AO523" s="2"/>
      <c r="AP523" s="2"/>
      <c r="AQ523" s="2"/>
      <c r="AR523" s="2"/>
      <c r="AS523" s="2"/>
      <c r="AT523" s="2"/>
      <c r="AU523" s="2"/>
      <c r="AV523" s="2"/>
      <c r="AW523" s="2"/>
      <c r="AX523" s="2"/>
      <c r="AY523" s="2"/>
      <c r="AZ523" s="2"/>
      <c r="BA523" s="2"/>
      <c r="BB523" s="2"/>
      <c r="BC523" s="2"/>
      <c r="BD523" s="2"/>
      <c r="BE523" s="2"/>
      <c r="BF523" s="2"/>
      <c r="BG523" s="2"/>
      <c r="BH523" s="2"/>
      <c r="BI523" s="2"/>
      <c r="BJ523" s="2"/>
      <c r="BK523" s="2"/>
      <c r="BL523" s="2"/>
      <c r="BM523" s="2"/>
      <c r="BN523" s="2"/>
      <c r="BO523" s="2"/>
      <c r="BP523" s="2"/>
    </row>
    <row r="524" spans="33:68" x14ac:dyDescent="0.2">
      <c r="AG524" s="2"/>
      <c r="AH524" s="2"/>
      <c r="AI524" s="2"/>
      <c r="AJ524" s="2"/>
      <c r="AK524" s="2"/>
      <c r="AL524" s="2"/>
      <c r="AM524" s="2"/>
      <c r="AN524" s="2"/>
      <c r="AO524" s="2"/>
      <c r="AP524" s="2"/>
      <c r="AQ524" s="2"/>
      <c r="AR524" s="2"/>
      <c r="AS524" s="2"/>
      <c r="AT524" s="2"/>
      <c r="AU524" s="2"/>
      <c r="AV524" s="2"/>
      <c r="AW524" s="2"/>
      <c r="AX524" s="2"/>
      <c r="AY524" s="2"/>
      <c r="AZ524" s="2"/>
      <c r="BA524" s="2"/>
      <c r="BB524" s="2"/>
      <c r="BC524" s="2"/>
      <c r="BD524" s="2"/>
      <c r="BE524" s="2"/>
      <c r="BF524" s="2"/>
      <c r="BG524" s="2"/>
      <c r="BH524" s="2"/>
      <c r="BI524" s="2"/>
      <c r="BJ524" s="2"/>
      <c r="BK524" s="2"/>
      <c r="BL524" s="2"/>
      <c r="BM524" s="2"/>
      <c r="BN524" s="2"/>
      <c r="BO524" s="2"/>
      <c r="BP524" s="2"/>
    </row>
    <row r="525" spans="33:68" x14ac:dyDescent="0.2">
      <c r="AG525" s="2"/>
      <c r="AH525" s="2"/>
      <c r="AI525" s="2"/>
      <c r="AJ525" s="2"/>
      <c r="AK525" s="2"/>
      <c r="AL525" s="2"/>
      <c r="AM525" s="2"/>
      <c r="AN525" s="2"/>
      <c r="AO525" s="2"/>
      <c r="AP525" s="2"/>
      <c r="AQ525" s="2"/>
      <c r="AR525" s="2"/>
      <c r="AS525" s="2"/>
      <c r="AT525" s="2"/>
      <c r="AU525" s="2"/>
      <c r="AV525" s="2"/>
      <c r="AW525" s="2"/>
      <c r="AX525" s="2"/>
      <c r="AY525" s="2"/>
      <c r="AZ525" s="2"/>
      <c r="BA525" s="2"/>
      <c r="BB525" s="2"/>
      <c r="BC525" s="2"/>
      <c r="BD525" s="2"/>
      <c r="BE525" s="2"/>
      <c r="BF525" s="2"/>
      <c r="BG525" s="2"/>
      <c r="BH525" s="2"/>
      <c r="BI525" s="2"/>
      <c r="BJ525" s="2"/>
      <c r="BK525" s="2"/>
      <c r="BL525" s="2"/>
      <c r="BM525" s="2"/>
      <c r="BN525" s="2"/>
      <c r="BO525" s="2"/>
      <c r="BP525" s="2"/>
    </row>
    <row r="526" spans="33:68" x14ac:dyDescent="0.2">
      <c r="AG526" s="2"/>
      <c r="AH526" s="2"/>
      <c r="AI526" s="2"/>
      <c r="AJ526" s="2"/>
      <c r="AK526" s="2"/>
      <c r="AL526" s="2"/>
      <c r="AM526" s="2"/>
      <c r="AN526" s="2"/>
      <c r="AO526" s="2"/>
      <c r="AP526" s="2"/>
      <c r="AQ526" s="2"/>
      <c r="AR526" s="2"/>
      <c r="AS526" s="2"/>
      <c r="AT526" s="2"/>
      <c r="AU526" s="2"/>
      <c r="AV526" s="2"/>
      <c r="AW526" s="2"/>
      <c r="AX526" s="2"/>
      <c r="AY526" s="2"/>
      <c r="AZ526" s="2"/>
      <c r="BA526" s="2"/>
      <c r="BB526" s="2"/>
      <c r="BC526" s="2"/>
      <c r="BD526" s="2"/>
      <c r="BE526" s="2"/>
      <c r="BF526" s="2"/>
      <c r="BG526" s="2"/>
      <c r="BH526" s="2"/>
      <c r="BI526" s="2"/>
      <c r="BJ526" s="2"/>
      <c r="BK526" s="2"/>
      <c r="BL526" s="2"/>
      <c r="BM526" s="2"/>
      <c r="BN526" s="2"/>
      <c r="BO526" s="2"/>
      <c r="BP526" s="2"/>
    </row>
    <row r="527" spans="33:68" x14ac:dyDescent="0.2">
      <c r="AG527" s="2"/>
      <c r="AH527" s="2"/>
      <c r="AI527" s="2"/>
      <c r="AJ527" s="2"/>
      <c r="AK527" s="2"/>
      <c r="AL527" s="2"/>
      <c r="AM527" s="2"/>
      <c r="AN527" s="2"/>
      <c r="AO527" s="2"/>
      <c r="AP527" s="2"/>
      <c r="AQ527" s="2"/>
      <c r="AR527" s="2"/>
      <c r="AS527" s="2"/>
      <c r="AT527" s="2"/>
      <c r="AU527" s="2"/>
      <c r="AV527" s="2"/>
      <c r="AW527" s="2"/>
      <c r="AX527" s="2"/>
      <c r="AY527" s="2"/>
      <c r="AZ527" s="2"/>
      <c r="BA527" s="2"/>
      <c r="BB527" s="2"/>
      <c r="BC527" s="2"/>
      <c r="BD527" s="2"/>
      <c r="BE527" s="2"/>
      <c r="BF527" s="2"/>
      <c r="BG527" s="2"/>
      <c r="BH527" s="2"/>
      <c r="BI527" s="2"/>
      <c r="BJ527" s="2"/>
      <c r="BK527" s="2"/>
      <c r="BL527" s="2"/>
      <c r="BM527" s="2"/>
      <c r="BN527" s="2"/>
      <c r="BO527" s="2"/>
      <c r="BP527" s="2"/>
    </row>
    <row r="528" spans="33:68" x14ac:dyDescent="0.2">
      <c r="AG528" s="2"/>
      <c r="AH528" s="2"/>
      <c r="AI528" s="2"/>
      <c r="AJ528" s="2"/>
      <c r="AK528" s="2"/>
      <c r="AL528" s="2"/>
      <c r="AM528" s="2"/>
      <c r="AN528" s="2"/>
      <c r="AO528" s="2"/>
      <c r="AP528" s="2"/>
      <c r="AQ528" s="2"/>
      <c r="AR528" s="2"/>
      <c r="AS528" s="2"/>
      <c r="AT528" s="2"/>
      <c r="AU528" s="2"/>
      <c r="AV528" s="2"/>
      <c r="AW528" s="2"/>
      <c r="AX528" s="2"/>
      <c r="AY528" s="2"/>
      <c r="AZ528" s="2"/>
      <c r="BA528" s="2"/>
      <c r="BB528" s="2"/>
      <c r="BC528" s="2"/>
      <c r="BD528" s="2"/>
      <c r="BE528" s="2"/>
      <c r="BF528" s="2"/>
      <c r="BG528" s="2"/>
      <c r="BH528" s="2"/>
      <c r="BI528" s="2"/>
      <c r="BJ528" s="2"/>
      <c r="BK528" s="2"/>
      <c r="BL528" s="2"/>
      <c r="BM528" s="2"/>
      <c r="BN528" s="2"/>
      <c r="BO528" s="2"/>
      <c r="BP528" s="2"/>
    </row>
    <row r="529" spans="33:68" x14ac:dyDescent="0.2">
      <c r="AG529" s="2"/>
      <c r="AH529" s="2"/>
      <c r="AI529" s="2"/>
      <c r="AJ529" s="2"/>
      <c r="AK529" s="2"/>
      <c r="AL529" s="2"/>
      <c r="AM529" s="2"/>
      <c r="AN529" s="2"/>
      <c r="AO529" s="2"/>
      <c r="AP529" s="2"/>
      <c r="AQ529" s="2"/>
      <c r="AR529" s="2"/>
      <c r="AS529" s="2"/>
      <c r="AT529" s="2"/>
      <c r="AU529" s="2"/>
      <c r="AV529" s="2"/>
      <c r="AW529" s="2"/>
      <c r="AX529" s="2"/>
      <c r="AY529" s="2"/>
      <c r="AZ529" s="2"/>
      <c r="BA529" s="2"/>
      <c r="BB529" s="2"/>
      <c r="BC529" s="2"/>
      <c r="BD529" s="2"/>
      <c r="BE529" s="2"/>
      <c r="BF529" s="2"/>
      <c r="BG529" s="2"/>
      <c r="BH529" s="2"/>
      <c r="BI529" s="2"/>
      <c r="BJ529" s="2"/>
      <c r="BK529" s="2"/>
      <c r="BL529" s="2"/>
      <c r="BM529" s="2"/>
      <c r="BN529" s="2"/>
      <c r="BO529" s="2"/>
      <c r="BP529" s="2"/>
    </row>
    <row r="530" spans="33:68" x14ac:dyDescent="0.2">
      <c r="AG530" s="2"/>
      <c r="AH530" s="2"/>
      <c r="AI530" s="2"/>
      <c r="AJ530" s="2"/>
      <c r="AK530" s="2"/>
      <c r="AL530" s="2"/>
      <c r="AM530" s="2"/>
      <c r="AN530" s="2"/>
      <c r="AO530" s="2"/>
      <c r="AP530" s="2"/>
      <c r="AQ530" s="2"/>
      <c r="AR530" s="2"/>
      <c r="AS530" s="2"/>
      <c r="AT530" s="2"/>
      <c r="AU530" s="2"/>
      <c r="AV530" s="2"/>
      <c r="AW530" s="2"/>
      <c r="AX530" s="2"/>
      <c r="AY530" s="2"/>
      <c r="AZ530" s="2"/>
      <c r="BA530" s="2"/>
      <c r="BB530" s="2"/>
      <c r="BC530" s="2"/>
      <c r="BD530" s="2"/>
      <c r="BE530" s="2"/>
      <c r="BF530" s="2"/>
      <c r="BG530" s="2"/>
      <c r="BH530" s="2"/>
      <c r="BI530" s="2"/>
      <c r="BJ530" s="2"/>
      <c r="BK530" s="2"/>
      <c r="BL530" s="2"/>
      <c r="BM530" s="2"/>
      <c r="BN530" s="2"/>
      <c r="BO530" s="2"/>
      <c r="BP530" s="2"/>
    </row>
    <row r="531" spans="33:68" x14ac:dyDescent="0.2">
      <c r="AG531" s="2"/>
      <c r="AH531" s="2"/>
      <c r="AI531" s="2"/>
      <c r="AJ531" s="2"/>
      <c r="AK531" s="2"/>
      <c r="AL531" s="2"/>
      <c r="AM531" s="2"/>
      <c r="AN531" s="2"/>
      <c r="AO531" s="2"/>
      <c r="AP531" s="2"/>
      <c r="AQ531" s="2"/>
      <c r="AR531" s="2"/>
      <c r="AS531" s="2"/>
      <c r="AT531" s="2"/>
      <c r="AU531" s="2"/>
      <c r="AV531" s="2"/>
      <c r="AW531" s="2"/>
      <c r="AX531" s="2"/>
      <c r="AY531" s="2"/>
      <c r="AZ531" s="2"/>
      <c r="BA531" s="2"/>
      <c r="BB531" s="2"/>
      <c r="BC531" s="2"/>
      <c r="BD531" s="2"/>
      <c r="BE531" s="2"/>
      <c r="BF531" s="2"/>
      <c r="BG531" s="2"/>
      <c r="BH531" s="2"/>
      <c r="BI531" s="2"/>
      <c r="BJ531" s="2"/>
      <c r="BK531" s="2"/>
      <c r="BL531" s="2"/>
      <c r="BM531" s="2"/>
      <c r="BN531" s="2"/>
      <c r="BO531" s="2"/>
      <c r="BP531" s="2"/>
    </row>
    <row r="532" spans="33:68" x14ac:dyDescent="0.2">
      <c r="AG532" s="2"/>
      <c r="AH532" s="2"/>
      <c r="AI532" s="2"/>
      <c r="AJ532" s="2"/>
      <c r="AK532" s="2"/>
      <c r="AL532" s="2"/>
      <c r="AM532" s="2"/>
      <c r="AN532" s="2"/>
      <c r="AO532" s="2"/>
      <c r="AP532" s="2"/>
      <c r="AQ532" s="2"/>
      <c r="AR532" s="2"/>
      <c r="AS532" s="2"/>
      <c r="AT532" s="2"/>
      <c r="AU532" s="2"/>
      <c r="AV532" s="2"/>
      <c r="AW532" s="2"/>
      <c r="AX532" s="2"/>
      <c r="AY532" s="2"/>
      <c r="AZ532" s="2"/>
      <c r="BA532" s="2"/>
      <c r="BB532" s="2"/>
      <c r="BC532" s="2"/>
      <c r="BD532" s="2"/>
      <c r="BE532" s="2"/>
      <c r="BF532" s="2"/>
      <c r="BG532" s="2"/>
      <c r="BH532" s="2"/>
      <c r="BI532" s="2"/>
      <c r="BJ532" s="2"/>
      <c r="BK532" s="2"/>
      <c r="BL532" s="2"/>
      <c r="BM532" s="2"/>
      <c r="BN532" s="2"/>
      <c r="BO532" s="2"/>
      <c r="BP532" s="2"/>
    </row>
    <row r="533" spans="33:68" x14ac:dyDescent="0.2">
      <c r="AG533" s="2"/>
      <c r="AH533" s="2"/>
      <c r="AI533" s="2"/>
      <c r="AJ533" s="2"/>
      <c r="AK533" s="2"/>
      <c r="AL533" s="2"/>
      <c r="AM533" s="2"/>
      <c r="AN533" s="2"/>
      <c r="AO533" s="2"/>
      <c r="AP533" s="2"/>
      <c r="AQ533" s="2"/>
      <c r="AR533" s="2"/>
      <c r="AS533" s="2"/>
      <c r="AT533" s="2"/>
      <c r="AU533" s="2"/>
      <c r="AV533" s="2"/>
      <c r="AW533" s="2"/>
      <c r="AX533" s="2"/>
      <c r="AY533" s="2"/>
      <c r="AZ533" s="2"/>
      <c r="BA533" s="2"/>
      <c r="BB533" s="2"/>
      <c r="BC533" s="2"/>
      <c r="BD533" s="2"/>
      <c r="BE533" s="2"/>
      <c r="BF533" s="2"/>
      <c r="BG533" s="2"/>
      <c r="BH533" s="2"/>
      <c r="BI533" s="2"/>
      <c r="BJ533" s="2"/>
      <c r="BK533" s="2"/>
      <c r="BL533" s="2"/>
      <c r="BM533" s="2"/>
      <c r="BN533" s="2"/>
      <c r="BO533" s="2"/>
      <c r="BP533" s="2"/>
    </row>
    <row r="534" spans="33:68" x14ac:dyDescent="0.2">
      <c r="AG534" s="2"/>
      <c r="AH534" s="2"/>
      <c r="AI534" s="2"/>
      <c r="AJ534" s="2"/>
      <c r="AK534" s="2"/>
      <c r="AL534" s="2"/>
      <c r="AM534" s="2"/>
      <c r="AN534" s="2"/>
      <c r="AO534" s="2"/>
      <c r="AP534" s="2"/>
      <c r="AQ534" s="2"/>
      <c r="AR534" s="2"/>
      <c r="AS534" s="2"/>
      <c r="AT534" s="2"/>
      <c r="AU534" s="2"/>
      <c r="AV534" s="2"/>
      <c r="AW534" s="2"/>
      <c r="AX534" s="2"/>
      <c r="AY534" s="2"/>
      <c r="AZ534" s="2"/>
      <c r="BA534" s="2"/>
      <c r="BB534" s="2"/>
      <c r="BC534" s="2"/>
      <c r="BD534" s="2"/>
      <c r="BE534" s="2"/>
      <c r="BF534" s="2"/>
      <c r="BG534" s="2"/>
      <c r="BH534" s="2"/>
      <c r="BI534" s="2"/>
      <c r="BJ534" s="2"/>
      <c r="BK534" s="2"/>
      <c r="BL534" s="2"/>
      <c r="BM534" s="2"/>
      <c r="BN534" s="2"/>
      <c r="BO534" s="2"/>
      <c r="BP534" s="2"/>
    </row>
    <row r="535" spans="33:68" x14ac:dyDescent="0.2">
      <c r="AG535" s="2"/>
      <c r="AH535" s="2"/>
      <c r="AI535" s="2"/>
      <c r="AJ535" s="2"/>
      <c r="AK535" s="2"/>
      <c r="AL535" s="2"/>
      <c r="AM535" s="2"/>
      <c r="AN535" s="2"/>
      <c r="AO535" s="2"/>
      <c r="AP535" s="2"/>
      <c r="AQ535" s="2"/>
      <c r="AR535" s="2"/>
      <c r="AS535" s="2"/>
      <c r="AT535" s="2"/>
      <c r="AU535" s="2"/>
      <c r="AV535" s="2"/>
      <c r="AW535" s="2"/>
      <c r="AX535" s="2"/>
      <c r="AY535" s="2"/>
      <c r="AZ535" s="2"/>
      <c r="BA535" s="2"/>
      <c r="BB535" s="2"/>
      <c r="BC535" s="2"/>
      <c r="BD535" s="2"/>
      <c r="BE535" s="2"/>
      <c r="BF535" s="2"/>
      <c r="BG535" s="2"/>
      <c r="BH535" s="2"/>
      <c r="BI535" s="2"/>
      <c r="BJ535" s="2"/>
      <c r="BK535" s="2"/>
      <c r="BL535" s="2"/>
      <c r="BM535" s="2"/>
      <c r="BN535" s="2"/>
      <c r="BO535" s="2"/>
      <c r="BP535" s="2"/>
    </row>
    <row r="536" spans="33:68" x14ac:dyDescent="0.2">
      <c r="AG536" s="2"/>
      <c r="AH536" s="2"/>
      <c r="AI536" s="2"/>
      <c r="AJ536" s="2"/>
      <c r="AK536" s="2"/>
      <c r="AL536" s="2"/>
      <c r="AM536" s="2"/>
      <c r="AN536" s="2"/>
      <c r="AO536" s="2"/>
      <c r="AP536" s="2"/>
      <c r="AQ536" s="2"/>
      <c r="AR536" s="2"/>
      <c r="AS536" s="2"/>
      <c r="AT536" s="2"/>
      <c r="AU536" s="2"/>
      <c r="AV536" s="2"/>
      <c r="AW536" s="2"/>
      <c r="AX536" s="2"/>
      <c r="AY536" s="2"/>
      <c r="AZ536" s="2"/>
      <c r="BA536" s="2"/>
      <c r="BB536" s="2"/>
      <c r="BC536" s="2"/>
      <c r="BD536" s="2"/>
      <c r="BE536" s="2"/>
      <c r="BF536" s="2"/>
      <c r="BG536" s="2"/>
      <c r="BH536" s="2"/>
      <c r="BI536" s="2"/>
      <c r="BJ536" s="2"/>
      <c r="BK536" s="2"/>
      <c r="BL536" s="2"/>
      <c r="BM536" s="2"/>
      <c r="BN536" s="2"/>
      <c r="BO536" s="2"/>
      <c r="BP536" s="2"/>
    </row>
    <row r="537" spans="33:68" x14ac:dyDescent="0.2">
      <c r="AG537" s="2"/>
      <c r="AH537" s="2"/>
      <c r="AI537" s="2"/>
      <c r="AJ537" s="2"/>
      <c r="AK537" s="2"/>
      <c r="AL537" s="2"/>
      <c r="AM537" s="2"/>
      <c r="AN537" s="2"/>
      <c r="AO537" s="2"/>
      <c r="AP537" s="2"/>
      <c r="AQ537" s="2"/>
      <c r="AR537" s="2"/>
      <c r="AS537" s="2"/>
      <c r="AT537" s="2"/>
      <c r="AU537" s="2"/>
      <c r="AV537" s="2"/>
      <c r="AW537" s="2"/>
      <c r="AX537" s="2"/>
      <c r="AY537" s="2"/>
      <c r="AZ537" s="2"/>
      <c r="BA537" s="2"/>
      <c r="BB537" s="2"/>
      <c r="BC537" s="2"/>
      <c r="BD537" s="2"/>
      <c r="BE537" s="2"/>
      <c r="BF537" s="2"/>
      <c r="BG537" s="2"/>
      <c r="BH537" s="2"/>
      <c r="BI537" s="2"/>
      <c r="BJ537" s="2"/>
      <c r="BK537" s="2"/>
      <c r="BL537" s="2"/>
      <c r="BM537" s="2"/>
      <c r="BN537" s="2"/>
      <c r="BO537" s="2"/>
      <c r="BP537" s="2"/>
    </row>
    <row r="538" spans="33:68" x14ac:dyDescent="0.2">
      <c r="AG538" s="2"/>
      <c r="AH538" s="2"/>
      <c r="AI538" s="2"/>
      <c r="AJ538" s="2"/>
      <c r="AK538" s="2"/>
      <c r="AL538" s="2"/>
      <c r="AM538" s="2"/>
      <c r="AN538" s="2"/>
      <c r="AO538" s="2"/>
      <c r="AP538" s="2"/>
      <c r="AQ538" s="2"/>
      <c r="AR538" s="2"/>
      <c r="AS538" s="2"/>
      <c r="AT538" s="2"/>
      <c r="AU538" s="2"/>
      <c r="AV538" s="2"/>
      <c r="AW538" s="2"/>
      <c r="AX538" s="2"/>
      <c r="AY538" s="2"/>
      <c r="AZ538" s="2"/>
      <c r="BA538" s="2"/>
      <c r="BB538" s="2"/>
      <c r="BC538" s="2"/>
      <c r="BD538" s="2"/>
      <c r="BE538" s="2"/>
      <c r="BF538" s="2"/>
      <c r="BG538" s="2"/>
      <c r="BH538" s="2"/>
      <c r="BI538" s="2"/>
      <c r="BJ538" s="2"/>
      <c r="BK538" s="2"/>
      <c r="BL538" s="2"/>
      <c r="BM538" s="2"/>
      <c r="BN538" s="2"/>
      <c r="BO538" s="2"/>
      <c r="BP538" s="2"/>
    </row>
    <row r="539" spans="33:68" x14ac:dyDescent="0.2">
      <c r="AG539" s="2"/>
      <c r="AH539" s="2"/>
      <c r="AI539" s="2"/>
      <c r="AJ539" s="2"/>
      <c r="AK539" s="2"/>
      <c r="AL539" s="2"/>
      <c r="AM539" s="2"/>
      <c r="AN539" s="2"/>
      <c r="AO539" s="2"/>
      <c r="AP539" s="2"/>
      <c r="AQ539" s="2"/>
      <c r="AR539" s="2"/>
      <c r="AS539" s="2"/>
      <c r="AT539" s="2"/>
      <c r="AU539" s="2"/>
      <c r="AV539" s="2"/>
      <c r="AW539" s="2"/>
      <c r="AX539" s="2"/>
      <c r="AY539" s="2"/>
      <c r="AZ539" s="2"/>
      <c r="BA539" s="2"/>
      <c r="BB539" s="2"/>
      <c r="BC539" s="2"/>
      <c r="BD539" s="2"/>
      <c r="BE539" s="2"/>
      <c r="BF539" s="2"/>
      <c r="BG539" s="2"/>
      <c r="BH539" s="2"/>
      <c r="BI539" s="2"/>
      <c r="BJ539" s="2"/>
      <c r="BK539" s="2"/>
      <c r="BL539" s="2"/>
      <c r="BM539" s="2"/>
      <c r="BN539" s="2"/>
      <c r="BO539" s="2"/>
      <c r="BP539" s="2"/>
    </row>
    <row r="540" spans="33:68" x14ac:dyDescent="0.2">
      <c r="AG540" s="2"/>
      <c r="AH540" s="2"/>
      <c r="AI540" s="2"/>
      <c r="AJ540" s="2"/>
      <c r="AK540" s="2"/>
      <c r="AL540" s="2"/>
      <c r="AM540" s="2"/>
      <c r="AN540" s="2"/>
      <c r="AO540" s="2"/>
      <c r="AP540" s="2"/>
      <c r="AQ540" s="2"/>
      <c r="AR540" s="2"/>
      <c r="AS540" s="2"/>
      <c r="AT540" s="2"/>
      <c r="AU540" s="2"/>
      <c r="AV540" s="2"/>
      <c r="AW540" s="2"/>
      <c r="AX540" s="2"/>
      <c r="AY540" s="2"/>
      <c r="AZ540" s="2"/>
      <c r="BA540" s="2"/>
      <c r="BB540" s="2"/>
      <c r="BC540" s="2"/>
      <c r="BD540" s="2"/>
      <c r="BE540" s="2"/>
      <c r="BF540" s="2"/>
      <c r="BG540" s="2"/>
      <c r="BH540" s="2"/>
      <c r="BI540" s="2"/>
      <c r="BJ540" s="2"/>
      <c r="BK540" s="2"/>
      <c r="BL540" s="2"/>
      <c r="BM540" s="2"/>
      <c r="BN540" s="2"/>
      <c r="BO540" s="2"/>
      <c r="BP540" s="2"/>
    </row>
    <row r="541" spans="33:68" x14ac:dyDescent="0.2">
      <c r="AG541" s="2"/>
      <c r="AH541" s="2"/>
      <c r="AI541" s="2"/>
      <c r="AJ541" s="2"/>
      <c r="AK541" s="2"/>
      <c r="AL541" s="2"/>
      <c r="AM541" s="2"/>
      <c r="AN541" s="2"/>
      <c r="AO541" s="2"/>
      <c r="AP541" s="2"/>
      <c r="AQ541" s="2"/>
      <c r="AR541" s="2"/>
      <c r="AS541" s="2"/>
      <c r="AT541" s="2"/>
      <c r="AU541" s="2"/>
      <c r="AV541" s="2"/>
      <c r="AW541" s="2"/>
      <c r="AX541" s="2"/>
      <c r="AY541" s="2"/>
      <c r="AZ541" s="2"/>
      <c r="BA541" s="2"/>
      <c r="BB541" s="2"/>
      <c r="BC541" s="2"/>
      <c r="BD541" s="2"/>
      <c r="BE541" s="2"/>
      <c r="BF541" s="2"/>
      <c r="BG541" s="2"/>
      <c r="BH541" s="2"/>
      <c r="BI541" s="2"/>
      <c r="BJ541" s="2"/>
      <c r="BK541" s="2"/>
      <c r="BL541" s="2"/>
      <c r="BM541" s="2"/>
      <c r="BN541" s="2"/>
      <c r="BO541" s="2"/>
      <c r="BP541" s="2"/>
    </row>
    <row r="542" spans="33:68" x14ac:dyDescent="0.2">
      <c r="AG542" s="2"/>
      <c r="AH542" s="2"/>
      <c r="AI542" s="2"/>
      <c r="AJ542" s="2"/>
      <c r="AK542" s="2"/>
      <c r="AL542" s="2"/>
      <c r="AM542" s="2"/>
      <c r="AN542" s="2"/>
      <c r="AO542" s="2"/>
      <c r="AP542" s="2"/>
      <c r="AQ542" s="2"/>
      <c r="AR542" s="2"/>
      <c r="AS542" s="2"/>
      <c r="AT542" s="2"/>
      <c r="AU542" s="2"/>
      <c r="AV542" s="2"/>
      <c r="AW542" s="2"/>
      <c r="AX542" s="2"/>
      <c r="AY542" s="2"/>
      <c r="AZ542" s="2"/>
      <c r="BA542" s="2"/>
      <c r="BB542" s="2"/>
      <c r="BC542" s="2"/>
      <c r="BD542" s="2"/>
      <c r="BE542" s="2"/>
      <c r="BF542" s="2"/>
      <c r="BG542" s="2"/>
      <c r="BH542" s="2"/>
      <c r="BI542" s="2"/>
      <c r="BJ542" s="2"/>
      <c r="BK542" s="2"/>
      <c r="BL542" s="2"/>
      <c r="BM542" s="2"/>
      <c r="BN542" s="2"/>
      <c r="BO542" s="2"/>
      <c r="BP542" s="2"/>
    </row>
    <row r="543" spans="33:68" x14ac:dyDescent="0.2">
      <c r="AG543" s="2"/>
      <c r="AH543" s="2"/>
      <c r="AI543" s="2"/>
      <c r="AJ543" s="2"/>
      <c r="AK543" s="2"/>
      <c r="AL543" s="2"/>
      <c r="AM543" s="2"/>
      <c r="AN543" s="2"/>
      <c r="AO543" s="2"/>
      <c r="AP543" s="2"/>
      <c r="AQ543" s="2"/>
      <c r="AR543" s="2"/>
      <c r="AS543" s="2"/>
      <c r="AT543" s="2"/>
      <c r="AU543" s="2"/>
      <c r="AV543" s="2"/>
      <c r="AW543" s="2"/>
      <c r="AX543" s="2"/>
      <c r="AY543" s="2"/>
      <c r="AZ543" s="2"/>
      <c r="BA543" s="2"/>
      <c r="BB543" s="2"/>
      <c r="BC543" s="2"/>
      <c r="BD543" s="2"/>
      <c r="BE543" s="2"/>
      <c r="BF543" s="2"/>
      <c r="BG543" s="2"/>
      <c r="BH543" s="2"/>
      <c r="BI543" s="2"/>
      <c r="BJ543" s="2"/>
      <c r="BK543" s="2"/>
      <c r="BL543" s="2"/>
      <c r="BM543" s="2"/>
      <c r="BN543" s="2"/>
      <c r="BO543" s="2"/>
      <c r="BP543" s="2"/>
    </row>
    <row r="544" spans="33:68" x14ac:dyDescent="0.2">
      <c r="AG544" s="2"/>
      <c r="AH544" s="2"/>
      <c r="AI544" s="2"/>
      <c r="AJ544" s="2"/>
      <c r="AK544" s="2"/>
      <c r="AL544" s="2"/>
      <c r="AM544" s="2"/>
      <c r="AN544" s="2"/>
      <c r="AO544" s="2"/>
      <c r="AP544" s="2"/>
      <c r="AQ544" s="2"/>
      <c r="AR544" s="2"/>
      <c r="AS544" s="2"/>
      <c r="AT544" s="2"/>
      <c r="AU544" s="2"/>
      <c r="AV544" s="2"/>
      <c r="AW544" s="2"/>
      <c r="AX544" s="2"/>
      <c r="AY544" s="2"/>
      <c r="AZ544" s="2"/>
      <c r="BA544" s="2"/>
      <c r="BB544" s="2"/>
      <c r="BC544" s="2"/>
      <c r="BD544" s="2"/>
      <c r="BE544" s="2"/>
      <c r="BF544" s="2"/>
      <c r="BG544" s="2"/>
      <c r="BH544" s="2"/>
      <c r="BI544" s="2"/>
      <c r="BJ544" s="2"/>
      <c r="BK544" s="2"/>
      <c r="BL544" s="2"/>
      <c r="BM544" s="2"/>
      <c r="BN544" s="2"/>
      <c r="BO544" s="2"/>
      <c r="BP544" s="2"/>
    </row>
    <row r="545" spans="33:68" x14ac:dyDescent="0.2">
      <c r="AG545" s="2"/>
      <c r="AH545" s="2"/>
      <c r="AI545" s="2"/>
      <c r="AJ545" s="2"/>
      <c r="AK545" s="2"/>
      <c r="AL545" s="2"/>
      <c r="AM545" s="2"/>
      <c r="AN545" s="2"/>
      <c r="AO545" s="2"/>
      <c r="AP545" s="2"/>
      <c r="AQ545" s="2"/>
      <c r="AR545" s="2"/>
      <c r="AS545" s="2"/>
      <c r="AT545" s="2"/>
      <c r="AU545" s="2"/>
      <c r="AV545" s="2"/>
      <c r="AW545" s="2"/>
      <c r="AX545" s="2"/>
      <c r="AY545" s="2"/>
      <c r="AZ545" s="2"/>
      <c r="BA545" s="2"/>
      <c r="BB545" s="2"/>
      <c r="BC545" s="2"/>
      <c r="BD545" s="2"/>
      <c r="BE545" s="2"/>
      <c r="BF545" s="2"/>
      <c r="BG545" s="2"/>
      <c r="BH545" s="2"/>
      <c r="BI545" s="2"/>
      <c r="BJ545" s="2"/>
      <c r="BK545" s="2"/>
      <c r="BL545" s="2"/>
      <c r="BM545" s="2"/>
      <c r="BN545" s="2"/>
      <c r="BO545" s="2"/>
      <c r="BP545" s="2"/>
    </row>
    <row r="546" spans="33:68" x14ac:dyDescent="0.2">
      <c r="AG546" s="2"/>
      <c r="AH546" s="2"/>
      <c r="AI546" s="2"/>
      <c r="AJ546" s="2"/>
      <c r="AK546" s="2"/>
      <c r="AL546" s="2"/>
      <c r="AM546" s="2"/>
      <c r="AN546" s="2"/>
      <c r="AO546" s="2"/>
      <c r="AP546" s="2"/>
      <c r="AQ546" s="2"/>
      <c r="AR546" s="2"/>
      <c r="AS546" s="2"/>
      <c r="AT546" s="2"/>
      <c r="AU546" s="2"/>
      <c r="AV546" s="2"/>
      <c r="AW546" s="2"/>
      <c r="AX546" s="2"/>
      <c r="AY546" s="2"/>
      <c r="AZ546" s="2"/>
      <c r="BA546" s="2"/>
      <c r="BB546" s="2"/>
      <c r="BC546" s="2"/>
      <c r="BD546" s="2"/>
      <c r="BE546" s="2"/>
      <c r="BF546" s="2"/>
      <c r="BG546" s="2"/>
      <c r="BH546" s="2"/>
      <c r="BI546" s="2"/>
      <c r="BJ546" s="2"/>
      <c r="BK546" s="2"/>
      <c r="BL546" s="2"/>
      <c r="BM546" s="2"/>
      <c r="BN546" s="2"/>
      <c r="BO546" s="2"/>
      <c r="BP546" s="2"/>
    </row>
    <row r="547" spans="33:68" x14ac:dyDescent="0.2">
      <c r="AG547" s="2"/>
      <c r="AH547" s="2"/>
      <c r="AI547" s="2"/>
      <c r="AJ547" s="2"/>
      <c r="AK547" s="2"/>
      <c r="AL547" s="2"/>
      <c r="AM547" s="2"/>
      <c r="AN547" s="2"/>
      <c r="AO547" s="2"/>
      <c r="AP547" s="2"/>
      <c r="AQ547" s="2"/>
      <c r="AR547" s="2"/>
      <c r="AS547" s="2"/>
      <c r="AT547" s="2"/>
      <c r="AU547" s="2"/>
      <c r="AV547" s="2"/>
      <c r="AW547" s="2"/>
      <c r="AX547" s="2"/>
      <c r="AY547" s="2"/>
      <c r="AZ547" s="2"/>
      <c r="BA547" s="2"/>
      <c r="BB547" s="2"/>
      <c r="BC547" s="2"/>
      <c r="BD547" s="2"/>
      <c r="BE547" s="2"/>
      <c r="BF547" s="2"/>
      <c r="BG547" s="2"/>
      <c r="BH547" s="2"/>
      <c r="BI547" s="2"/>
      <c r="BJ547" s="2"/>
      <c r="BK547" s="2"/>
      <c r="BL547" s="2"/>
      <c r="BM547" s="2"/>
      <c r="BN547" s="2"/>
      <c r="BO547" s="2"/>
      <c r="BP547" s="2"/>
    </row>
    <row r="548" spans="33:68" x14ac:dyDescent="0.2">
      <c r="AG548" s="2"/>
      <c r="AH548" s="2"/>
      <c r="AI548" s="2"/>
      <c r="AJ548" s="2"/>
      <c r="AK548" s="2"/>
      <c r="AL548" s="2"/>
      <c r="AM548" s="2"/>
      <c r="AN548" s="2"/>
      <c r="AO548" s="2"/>
      <c r="AP548" s="2"/>
      <c r="AQ548" s="2"/>
      <c r="AR548" s="2"/>
      <c r="AS548" s="2"/>
      <c r="AT548" s="2"/>
      <c r="AU548" s="2"/>
      <c r="AV548" s="2"/>
      <c r="AW548" s="2"/>
      <c r="AX548" s="2"/>
      <c r="AY548" s="2"/>
      <c r="AZ548" s="2"/>
      <c r="BA548" s="2"/>
      <c r="BB548" s="2"/>
      <c r="BC548" s="2"/>
      <c r="BD548" s="2"/>
      <c r="BE548" s="2"/>
      <c r="BF548" s="2"/>
      <c r="BG548" s="2"/>
      <c r="BH548" s="2"/>
      <c r="BI548" s="2"/>
      <c r="BJ548" s="2"/>
      <c r="BK548" s="2"/>
      <c r="BL548" s="2"/>
      <c r="BM548" s="2"/>
      <c r="BN548" s="2"/>
      <c r="BO548" s="2"/>
      <c r="BP548" s="2"/>
    </row>
    <row r="549" spans="33:68" x14ac:dyDescent="0.2">
      <c r="AG549" s="2"/>
      <c r="AH549" s="2"/>
      <c r="AI549" s="2"/>
      <c r="AJ549" s="2"/>
      <c r="AK549" s="2"/>
      <c r="AL549" s="2"/>
      <c r="AM549" s="2"/>
      <c r="AN549" s="2"/>
      <c r="AO549" s="2"/>
      <c r="AP549" s="2"/>
      <c r="AQ549" s="2"/>
      <c r="AR549" s="2"/>
      <c r="AS549" s="2"/>
      <c r="AT549" s="2"/>
      <c r="AU549" s="2"/>
      <c r="AV549" s="2"/>
      <c r="AW549" s="2"/>
      <c r="AX549" s="2"/>
      <c r="AY549" s="2"/>
      <c r="AZ549" s="2"/>
      <c r="BA549" s="2"/>
      <c r="BB549" s="2"/>
      <c r="BC549" s="2"/>
      <c r="BD549" s="2"/>
      <c r="BE549" s="2"/>
      <c r="BF549" s="2"/>
      <c r="BG549" s="2"/>
      <c r="BH549" s="2"/>
      <c r="BI549" s="2"/>
      <c r="BJ549" s="2"/>
      <c r="BK549" s="2"/>
      <c r="BL549" s="2"/>
      <c r="BM549" s="2"/>
      <c r="BN549" s="2"/>
      <c r="BO549" s="2"/>
      <c r="BP549" s="2"/>
    </row>
    <row r="550" spans="33:68" x14ac:dyDescent="0.2">
      <c r="AG550" s="2"/>
      <c r="AH550" s="2"/>
      <c r="AI550" s="2"/>
      <c r="AJ550" s="2"/>
      <c r="AK550" s="2"/>
      <c r="AL550" s="2"/>
      <c r="AM550" s="2"/>
      <c r="AN550" s="2"/>
      <c r="AO550" s="2"/>
      <c r="AP550" s="2"/>
      <c r="AQ550" s="2"/>
      <c r="AR550" s="2"/>
      <c r="AS550" s="2"/>
      <c r="AT550" s="2"/>
      <c r="AU550" s="2"/>
      <c r="AV550" s="2"/>
      <c r="AW550" s="2"/>
      <c r="AX550" s="2"/>
      <c r="AY550" s="2"/>
      <c r="AZ550" s="2"/>
      <c r="BA550" s="2"/>
      <c r="BB550" s="2"/>
      <c r="BC550" s="2"/>
      <c r="BD550" s="2"/>
      <c r="BE550" s="2"/>
      <c r="BF550" s="2"/>
      <c r="BG550" s="2"/>
      <c r="BH550" s="2"/>
      <c r="BI550" s="2"/>
      <c r="BJ550" s="2"/>
      <c r="BK550" s="2"/>
      <c r="BL550" s="2"/>
      <c r="BM550" s="2"/>
      <c r="BN550" s="2"/>
      <c r="BO550" s="2"/>
      <c r="BP550" s="2"/>
    </row>
    <row r="551" spans="33:68" x14ac:dyDescent="0.2">
      <c r="AG551" s="2"/>
      <c r="AH551" s="2"/>
      <c r="AI551" s="2"/>
      <c r="AJ551" s="2"/>
      <c r="AK551" s="2"/>
      <c r="AL551" s="2"/>
      <c r="AM551" s="2"/>
      <c r="AN551" s="2"/>
      <c r="AO551" s="2"/>
      <c r="AP551" s="2"/>
      <c r="AQ551" s="2"/>
      <c r="AR551" s="2"/>
      <c r="AS551" s="2"/>
      <c r="AT551" s="2"/>
      <c r="AU551" s="2"/>
      <c r="AV551" s="2"/>
      <c r="AW551" s="2"/>
      <c r="AX551" s="2"/>
      <c r="AY551" s="2"/>
      <c r="AZ551" s="2"/>
      <c r="BA551" s="2"/>
      <c r="BB551" s="2"/>
      <c r="BC551" s="2"/>
      <c r="BD551" s="2"/>
      <c r="BE551" s="2"/>
      <c r="BF551" s="2"/>
      <c r="BG551" s="2"/>
      <c r="BH551" s="2"/>
      <c r="BI551" s="2"/>
      <c r="BJ551" s="2"/>
      <c r="BK551" s="2"/>
      <c r="BL551" s="2"/>
      <c r="BM551" s="2"/>
      <c r="BN551" s="2"/>
      <c r="BO551" s="2"/>
      <c r="BP551" s="2"/>
    </row>
    <row r="552" spans="33:68" x14ac:dyDescent="0.2">
      <c r="AG552" s="2"/>
      <c r="AH552" s="2"/>
      <c r="AI552" s="2"/>
      <c r="AJ552" s="2"/>
      <c r="AK552" s="2"/>
      <c r="AL552" s="2"/>
      <c r="AM552" s="2"/>
      <c r="AN552" s="2"/>
      <c r="AO552" s="2"/>
      <c r="AP552" s="2"/>
      <c r="AQ552" s="2"/>
      <c r="AR552" s="2"/>
      <c r="AS552" s="2"/>
      <c r="AT552" s="2"/>
      <c r="AU552" s="2"/>
      <c r="AV552" s="2"/>
      <c r="AW552" s="2"/>
      <c r="AX552" s="2"/>
      <c r="AY552" s="2"/>
      <c r="AZ552" s="2"/>
      <c r="BA552" s="2"/>
      <c r="BB552" s="2"/>
      <c r="BC552" s="2"/>
      <c r="BD552" s="2"/>
      <c r="BE552" s="2"/>
      <c r="BF552" s="2"/>
      <c r="BG552" s="2"/>
      <c r="BH552" s="2"/>
      <c r="BI552" s="2"/>
      <c r="BJ552" s="2"/>
      <c r="BK552" s="2"/>
      <c r="BL552" s="2"/>
      <c r="BM552" s="2"/>
      <c r="BN552" s="2"/>
      <c r="BO552" s="2"/>
      <c r="BP552" s="2"/>
    </row>
    <row r="553" spans="33:68" x14ac:dyDescent="0.2">
      <c r="AG553" s="2"/>
      <c r="AH553" s="2"/>
      <c r="AI553" s="2"/>
      <c r="AJ553" s="2"/>
      <c r="AK553" s="2"/>
      <c r="AL553" s="2"/>
      <c r="AM553" s="2"/>
      <c r="AN553" s="2"/>
      <c r="AO553" s="2"/>
      <c r="AP553" s="2"/>
      <c r="AQ553" s="2"/>
      <c r="AR553" s="2"/>
      <c r="AS553" s="2"/>
      <c r="AT553" s="2"/>
      <c r="AU553" s="2"/>
      <c r="AV553" s="2"/>
      <c r="AW553" s="2"/>
      <c r="AX553" s="2"/>
      <c r="AY553" s="2"/>
      <c r="AZ553" s="2"/>
      <c r="BA553" s="2"/>
      <c r="BB553" s="2"/>
      <c r="BC553" s="2"/>
      <c r="BD553" s="2"/>
      <c r="BE553" s="2"/>
      <c r="BF553" s="2"/>
      <c r="BG553" s="2"/>
      <c r="BH553" s="2"/>
      <c r="BI553" s="2"/>
      <c r="BJ553" s="2"/>
      <c r="BK553" s="2"/>
      <c r="BL553" s="2"/>
      <c r="BM553" s="2"/>
      <c r="BN553" s="2"/>
      <c r="BO553" s="2"/>
      <c r="BP553" s="2"/>
    </row>
    <row r="554" spans="33:68" x14ac:dyDescent="0.2">
      <c r="AG554" s="2"/>
      <c r="AH554" s="2"/>
      <c r="AI554" s="2"/>
      <c r="AJ554" s="2"/>
      <c r="AK554" s="2"/>
      <c r="AL554" s="2"/>
      <c r="AM554" s="2"/>
      <c r="AN554" s="2"/>
      <c r="AO554" s="2"/>
      <c r="AP554" s="2"/>
      <c r="AQ554" s="2"/>
      <c r="AR554" s="2"/>
      <c r="AS554" s="2"/>
      <c r="AT554" s="2"/>
      <c r="AU554" s="2"/>
      <c r="AV554" s="2"/>
      <c r="AW554" s="2"/>
      <c r="AX554" s="2"/>
      <c r="AY554" s="2"/>
      <c r="AZ554" s="2"/>
      <c r="BA554" s="2"/>
      <c r="BB554" s="2"/>
      <c r="BC554" s="2"/>
      <c r="BD554" s="2"/>
      <c r="BE554" s="2"/>
      <c r="BF554" s="2"/>
      <c r="BG554" s="2"/>
      <c r="BH554" s="2"/>
      <c r="BI554" s="2"/>
      <c r="BJ554" s="2"/>
      <c r="BK554" s="2"/>
      <c r="BL554" s="2"/>
      <c r="BM554" s="2"/>
      <c r="BN554" s="2"/>
      <c r="BO554" s="2"/>
      <c r="BP554" s="2"/>
    </row>
    <row r="555" spans="33:68" x14ac:dyDescent="0.2">
      <c r="AG555" s="2"/>
      <c r="AH555" s="2"/>
      <c r="AI555" s="2"/>
      <c r="AJ555" s="2"/>
      <c r="AK555" s="2"/>
      <c r="AL555" s="2"/>
      <c r="AM555" s="2"/>
      <c r="AN555" s="2"/>
      <c r="AO555" s="2"/>
      <c r="AP555" s="2"/>
      <c r="AQ555" s="2"/>
      <c r="AR555" s="2"/>
      <c r="AS555" s="2"/>
      <c r="AT555" s="2"/>
      <c r="AU555" s="2"/>
      <c r="AV555" s="2"/>
      <c r="AW555" s="2"/>
      <c r="AX555" s="2"/>
      <c r="AY555" s="2"/>
      <c r="AZ555" s="2"/>
      <c r="BA555" s="2"/>
      <c r="BB555" s="2"/>
      <c r="BC555" s="2"/>
      <c r="BD555" s="2"/>
      <c r="BE555" s="2"/>
      <c r="BF555" s="2"/>
      <c r="BG555" s="2"/>
      <c r="BH555" s="2"/>
      <c r="BI555" s="2"/>
      <c r="BJ555" s="2"/>
      <c r="BK555" s="2"/>
      <c r="BL555" s="2"/>
      <c r="BM555" s="2"/>
      <c r="BN555" s="2"/>
      <c r="BO555" s="2"/>
      <c r="BP555" s="2"/>
    </row>
    <row r="556" spans="33:68" x14ac:dyDescent="0.2">
      <c r="AG556" s="2"/>
      <c r="AH556" s="2"/>
      <c r="AI556" s="2"/>
      <c r="AJ556" s="2"/>
      <c r="AK556" s="2"/>
      <c r="AL556" s="2"/>
      <c r="AM556" s="2"/>
      <c r="AN556" s="2"/>
      <c r="AO556" s="2"/>
      <c r="AP556" s="2"/>
      <c r="AQ556" s="2"/>
      <c r="AR556" s="2"/>
      <c r="AS556" s="2"/>
      <c r="AT556" s="2"/>
      <c r="AU556" s="2"/>
      <c r="AV556" s="2"/>
      <c r="AW556" s="2"/>
      <c r="AX556" s="2"/>
      <c r="AY556" s="2"/>
      <c r="AZ556" s="2"/>
      <c r="BA556" s="2"/>
      <c r="BB556" s="2"/>
      <c r="BC556" s="2"/>
      <c r="BD556" s="2"/>
      <c r="BE556" s="2"/>
      <c r="BF556" s="2"/>
      <c r="BG556" s="2"/>
      <c r="BH556" s="2"/>
      <c r="BI556" s="2"/>
      <c r="BJ556" s="2"/>
      <c r="BK556" s="2"/>
      <c r="BL556" s="2"/>
      <c r="BM556" s="2"/>
      <c r="BN556" s="2"/>
      <c r="BO556" s="2"/>
      <c r="BP556" s="2"/>
    </row>
    <row r="557" spans="33:68" x14ac:dyDescent="0.2">
      <c r="AG557" s="2"/>
      <c r="AH557" s="2"/>
      <c r="AI557" s="2"/>
      <c r="AJ557" s="2"/>
      <c r="AK557" s="2"/>
      <c r="AL557" s="2"/>
      <c r="AM557" s="2"/>
      <c r="AN557" s="2"/>
      <c r="AO557" s="2"/>
      <c r="AP557" s="2"/>
      <c r="AQ557" s="2"/>
      <c r="AR557" s="2"/>
      <c r="AS557" s="2"/>
      <c r="AT557" s="2"/>
      <c r="AU557" s="2"/>
      <c r="AV557" s="2"/>
      <c r="AW557" s="2"/>
      <c r="AX557" s="2"/>
      <c r="AY557" s="2"/>
      <c r="AZ557" s="2"/>
      <c r="BA557" s="2"/>
      <c r="BB557" s="2"/>
      <c r="BC557" s="2"/>
      <c r="BD557" s="2"/>
      <c r="BE557" s="2"/>
      <c r="BF557" s="2"/>
      <c r="BG557" s="2"/>
      <c r="BH557" s="2"/>
      <c r="BI557" s="2"/>
      <c r="BJ557" s="2"/>
      <c r="BK557" s="2"/>
      <c r="BL557" s="2"/>
      <c r="BM557" s="2"/>
      <c r="BN557" s="2"/>
      <c r="BO557" s="2"/>
      <c r="BP557" s="2"/>
    </row>
    <row r="558" spans="33:68" x14ac:dyDescent="0.2">
      <c r="AG558" s="2"/>
      <c r="AH558" s="2"/>
      <c r="AI558" s="2"/>
      <c r="AJ558" s="2"/>
      <c r="AK558" s="2"/>
      <c r="AL558" s="2"/>
      <c r="AM558" s="2"/>
      <c r="AN558" s="2"/>
      <c r="AO558" s="2"/>
      <c r="AP558" s="2"/>
      <c r="AQ558" s="2"/>
      <c r="AR558" s="2"/>
      <c r="AS558" s="2"/>
      <c r="AT558" s="2"/>
      <c r="AU558" s="2"/>
      <c r="AV558" s="2"/>
      <c r="AW558" s="2"/>
      <c r="AX558" s="2"/>
      <c r="AY558" s="2"/>
      <c r="AZ558" s="2"/>
      <c r="BA558" s="2"/>
      <c r="BB558" s="2"/>
      <c r="BC558" s="2"/>
      <c r="BD558" s="2"/>
      <c r="BE558" s="2"/>
      <c r="BF558" s="2"/>
      <c r="BG558" s="2"/>
      <c r="BH558" s="2"/>
      <c r="BI558" s="2"/>
      <c r="BJ558" s="2"/>
      <c r="BK558" s="2"/>
      <c r="BL558" s="2"/>
      <c r="BM558" s="2"/>
      <c r="BN558" s="2"/>
      <c r="BO558" s="2"/>
      <c r="BP558" s="2"/>
    </row>
    <row r="559" spans="33:68" x14ac:dyDescent="0.2">
      <c r="AG559" s="2"/>
      <c r="AH559" s="2"/>
      <c r="AI559" s="2"/>
      <c r="AJ559" s="2"/>
      <c r="AK559" s="2"/>
      <c r="AL559" s="2"/>
      <c r="AM559" s="2"/>
      <c r="AN559" s="2"/>
      <c r="AO559" s="2"/>
      <c r="AP559" s="2"/>
      <c r="AQ559" s="2"/>
      <c r="AR559" s="2"/>
      <c r="AS559" s="2"/>
      <c r="AT559" s="2"/>
      <c r="AU559" s="2"/>
      <c r="AV559" s="2"/>
      <c r="AW559" s="2"/>
      <c r="AX559" s="2"/>
      <c r="AY559" s="2"/>
      <c r="AZ559" s="2"/>
      <c r="BA559" s="2"/>
      <c r="BB559" s="2"/>
      <c r="BC559" s="2"/>
      <c r="BD559" s="2"/>
      <c r="BE559" s="2"/>
      <c r="BF559" s="2"/>
      <c r="BG559" s="2"/>
      <c r="BH559" s="2"/>
      <c r="BI559" s="2"/>
      <c r="BJ559" s="2"/>
      <c r="BK559" s="2"/>
      <c r="BL559" s="2"/>
      <c r="BM559" s="2"/>
      <c r="BN559" s="2"/>
      <c r="BO559" s="2"/>
      <c r="BP559" s="2"/>
    </row>
    <row r="560" spans="33:68" x14ac:dyDescent="0.2">
      <c r="AG560" s="2"/>
      <c r="AH560" s="2"/>
      <c r="AI560" s="2"/>
      <c r="AJ560" s="2"/>
      <c r="AK560" s="2"/>
      <c r="AL560" s="2"/>
      <c r="AM560" s="2"/>
      <c r="AN560" s="2"/>
      <c r="AO560" s="2"/>
      <c r="AP560" s="2"/>
      <c r="AQ560" s="2"/>
      <c r="AR560" s="2"/>
      <c r="AS560" s="2"/>
      <c r="AT560" s="2"/>
      <c r="AU560" s="2"/>
      <c r="AV560" s="2"/>
      <c r="AW560" s="2"/>
      <c r="AX560" s="2"/>
      <c r="AY560" s="2"/>
      <c r="AZ560" s="2"/>
      <c r="BA560" s="2"/>
      <c r="BB560" s="2"/>
      <c r="BC560" s="2"/>
      <c r="BD560" s="2"/>
      <c r="BE560" s="2"/>
      <c r="BF560" s="2"/>
      <c r="BG560" s="2"/>
      <c r="BH560" s="2"/>
      <c r="BI560" s="2"/>
      <c r="BJ560" s="2"/>
      <c r="BK560" s="2"/>
      <c r="BL560" s="2"/>
      <c r="BM560" s="2"/>
      <c r="BN560" s="2"/>
      <c r="BO560" s="2"/>
      <c r="BP560" s="2"/>
    </row>
    <row r="561" spans="33:68" x14ac:dyDescent="0.2">
      <c r="AG561" s="2"/>
      <c r="AH561" s="2"/>
      <c r="AI561" s="2"/>
      <c r="AJ561" s="2"/>
      <c r="AK561" s="2"/>
      <c r="AL561" s="2"/>
      <c r="AM561" s="2"/>
      <c r="AN561" s="2"/>
      <c r="AO561" s="2"/>
      <c r="AP561" s="2"/>
      <c r="AQ561" s="2"/>
      <c r="AR561" s="2"/>
      <c r="AS561" s="2"/>
      <c r="AT561" s="2"/>
      <c r="AU561" s="2"/>
      <c r="AV561" s="2"/>
      <c r="AW561" s="2"/>
      <c r="AX561" s="2"/>
      <c r="AY561" s="2"/>
      <c r="AZ561" s="2"/>
      <c r="BA561" s="2"/>
      <c r="BB561" s="2"/>
      <c r="BC561" s="2"/>
      <c r="BD561" s="2"/>
      <c r="BE561" s="2"/>
      <c r="BF561" s="2"/>
      <c r="BG561" s="2"/>
      <c r="BH561" s="2"/>
      <c r="BI561" s="2"/>
      <c r="BJ561" s="2"/>
      <c r="BK561" s="2"/>
      <c r="BL561" s="2"/>
      <c r="BM561" s="2"/>
      <c r="BN561" s="2"/>
      <c r="BO561" s="2"/>
      <c r="BP561" s="2"/>
    </row>
    <row r="562" spans="33:68" x14ac:dyDescent="0.2">
      <c r="AG562" s="2"/>
      <c r="AH562" s="2"/>
      <c r="AI562" s="2"/>
      <c r="AJ562" s="2"/>
      <c r="AK562" s="2"/>
      <c r="AL562" s="2"/>
      <c r="AM562" s="2"/>
      <c r="AN562" s="2"/>
      <c r="AO562" s="2"/>
      <c r="AP562" s="2"/>
      <c r="AQ562" s="2"/>
      <c r="AR562" s="2"/>
      <c r="AS562" s="2"/>
      <c r="AT562" s="2"/>
      <c r="AU562" s="2"/>
      <c r="AV562" s="2"/>
      <c r="AW562" s="2"/>
      <c r="AX562" s="2"/>
      <c r="AY562" s="2"/>
      <c r="AZ562" s="2"/>
      <c r="BA562" s="2"/>
      <c r="BB562" s="2"/>
      <c r="BC562" s="2"/>
      <c r="BD562" s="2"/>
      <c r="BE562" s="2"/>
      <c r="BF562" s="2"/>
      <c r="BG562" s="2"/>
      <c r="BH562" s="2"/>
      <c r="BI562" s="2"/>
      <c r="BJ562" s="2"/>
      <c r="BK562" s="2"/>
      <c r="BL562" s="2"/>
      <c r="BM562" s="2"/>
      <c r="BN562" s="2"/>
      <c r="BO562" s="2"/>
      <c r="BP562" s="2"/>
    </row>
    <row r="563" spans="33:68" x14ac:dyDescent="0.2">
      <c r="AG563" s="2"/>
      <c r="AH563" s="2"/>
      <c r="AI563" s="2"/>
      <c r="AJ563" s="2"/>
      <c r="AK563" s="2"/>
      <c r="AL563" s="2"/>
      <c r="AM563" s="2"/>
      <c r="AN563" s="2"/>
      <c r="AO563" s="2"/>
      <c r="AP563" s="2"/>
      <c r="AQ563" s="2"/>
      <c r="AR563" s="2"/>
      <c r="AS563" s="2"/>
      <c r="AT563" s="2"/>
      <c r="AU563" s="2"/>
      <c r="AV563" s="2"/>
      <c r="AW563" s="2"/>
      <c r="AX563" s="2"/>
      <c r="AY563" s="2"/>
      <c r="AZ563" s="2"/>
      <c r="BA563" s="2"/>
      <c r="BB563" s="2"/>
      <c r="BC563" s="2"/>
      <c r="BD563" s="2"/>
      <c r="BE563" s="2"/>
      <c r="BF563" s="2"/>
      <c r="BG563" s="2"/>
      <c r="BH563" s="2"/>
      <c r="BI563" s="2"/>
      <c r="BJ563" s="2"/>
      <c r="BK563" s="2"/>
      <c r="BL563" s="2"/>
      <c r="BM563" s="2"/>
      <c r="BN563" s="2"/>
      <c r="BO563" s="2"/>
      <c r="BP563" s="2"/>
    </row>
    <row r="564" spans="33:68" x14ac:dyDescent="0.2">
      <c r="AG564" s="2"/>
      <c r="AH564" s="2"/>
      <c r="AI564" s="2"/>
      <c r="AJ564" s="2"/>
      <c r="AK564" s="2"/>
      <c r="AL564" s="2"/>
      <c r="AM564" s="2"/>
      <c r="AN564" s="2"/>
      <c r="AO564" s="2"/>
      <c r="AP564" s="2"/>
      <c r="AQ564" s="2"/>
      <c r="AR564" s="2"/>
      <c r="AS564" s="2"/>
      <c r="AT564" s="2"/>
      <c r="AU564" s="2"/>
      <c r="AV564" s="2"/>
      <c r="AW564" s="2"/>
      <c r="AX564" s="2"/>
      <c r="AY564" s="2"/>
      <c r="AZ564" s="2"/>
      <c r="BA564" s="2"/>
      <c r="BB564" s="2"/>
      <c r="BC564" s="2"/>
      <c r="BD564" s="2"/>
      <c r="BE564" s="2"/>
      <c r="BF564" s="2"/>
      <c r="BG564" s="2"/>
      <c r="BH564" s="2"/>
      <c r="BI564" s="2"/>
      <c r="BJ564" s="2"/>
      <c r="BK564" s="2"/>
      <c r="BL564" s="2"/>
      <c r="BM564" s="2"/>
      <c r="BN564" s="2"/>
      <c r="BO564" s="2"/>
      <c r="BP564" s="2"/>
    </row>
    <row r="565" spans="33:68" x14ac:dyDescent="0.2">
      <c r="AG565" s="2"/>
      <c r="AH565" s="2"/>
      <c r="AI565" s="2"/>
      <c r="AJ565" s="2"/>
      <c r="AK565" s="2"/>
      <c r="AL565" s="2"/>
      <c r="AM565" s="2"/>
      <c r="AN565" s="2"/>
      <c r="AO565" s="2"/>
      <c r="AP565" s="2"/>
      <c r="AQ565" s="2"/>
      <c r="AR565" s="2"/>
      <c r="AS565" s="2"/>
      <c r="AT565" s="2"/>
      <c r="AU565" s="2"/>
      <c r="AV565" s="2"/>
      <c r="AW565" s="2"/>
      <c r="AX565" s="2"/>
      <c r="AY565" s="2"/>
      <c r="AZ565" s="2"/>
      <c r="BA565" s="2"/>
      <c r="BB565" s="2"/>
      <c r="BC565" s="2"/>
      <c r="BD565" s="2"/>
      <c r="BE565" s="2"/>
      <c r="BF565" s="2"/>
      <c r="BG565" s="2"/>
      <c r="BH565" s="2"/>
      <c r="BI565" s="2"/>
      <c r="BJ565" s="2"/>
      <c r="BK565" s="2"/>
      <c r="BL565" s="2"/>
      <c r="BM565" s="2"/>
      <c r="BN565" s="2"/>
      <c r="BO565" s="2"/>
      <c r="BP565" s="2"/>
    </row>
    <row r="566" spans="33:68" x14ac:dyDescent="0.2">
      <c r="AG566" s="2"/>
      <c r="AH566" s="2"/>
      <c r="AI566" s="2"/>
      <c r="AJ566" s="2"/>
      <c r="AK566" s="2"/>
      <c r="AL566" s="2"/>
      <c r="AM566" s="2"/>
      <c r="AN566" s="2"/>
      <c r="AO566" s="2"/>
      <c r="AP566" s="2"/>
      <c r="AQ566" s="2"/>
      <c r="AR566" s="2"/>
      <c r="AS566" s="2"/>
      <c r="AT566" s="2"/>
      <c r="AU566" s="2"/>
      <c r="AV566" s="2"/>
      <c r="AW566" s="2"/>
      <c r="AX566" s="2"/>
      <c r="AY566" s="2"/>
      <c r="AZ566" s="2"/>
      <c r="BA566" s="2"/>
      <c r="BB566" s="2"/>
      <c r="BC566" s="2"/>
      <c r="BD566" s="2"/>
      <c r="BE566" s="2"/>
      <c r="BF566" s="2"/>
      <c r="BG566" s="2"/>
      <c r="BH566" s="2"/>
      <c r="BI566" s="2"/>
      <c r="BJ566" s="2"/>
      <c r="BK566" s="2"/>
      <c r="BL566" s="2"/>
      <c r="BM566" s="2"/>
      <c r="BN566" s="2"/>
      <c r="BO566" s="2"/>
      <c r="BP566" s="2"/>
    </row>
    <row r="567" spans="33:68" x14ac:dyDescent="0.2">
      <c r="AG567" s="2"/>
      <c r="AH567" s="2"/>
      <c r="AI567" s="2"/>
      <c r="AJ567" s="2"/>
      <c r="AK567" s="2"/>
      <c r="AL567" s="2"/>
      <c r="AM567" s="2"/>
      <c r="AN567" s="2"/>
      <c r="AO567" s="2"/>
      <c r="AP567" s="2"/>
      <c r="AQ567" s="2"/>
      <c r="AR567" s="2"/>
      <c r="AS567" s="2"/>
      <c r="AT567" s="2"/>
      <c r="AU567" s="2"/>
      <c r="AV567" s="2"/>
      <c r="AW567" s="2"/>
      <c r="AX567" s="2"/>
      <c r="AY567" s="2"/>
      <c r="AZ567" s="2"/>
      <c r="BA567" s="2"/>
      <c r="BB567" s="2"/>
      <c r="BC567" s="2"/>
      <c r="BD567" s="2"/>
      <c r="BE567" s="2"/>
      <c r="BF567" s="2"/>
      <c r="BG567" s="2"/>
      <c r="BH567" s="2"/>
      <c r="BI567" s="2"/>
      <c r="BJ567" s="2"/>
      <c r="BK567" s="2"/>
      <c r="BL567" s="2"/>
      <c r="BM567" s="2"/>
      <c r="BN567" s="2"/>
      <c r="BO567" s="2"/>
      <c r="BP567" s="2"/>
    </row>
    <row r="568" spans="33:68" x14ac:dyDescent="0.2">
      <c r="AG568" s="2"/>
      <c r="AH568" s="2"/>
      <c r="AI568" s="2"/>
      <c r="AJ568" s="2"/>
      <c r="AK568" s="2"/>
      <c r="AL568" s="2"/>
      <c r="AM568" s="2"/>
      <c r="AN568" s="2"/>
      <c r="AO568" s="2"/>
      <c r="AP568" s="2"/>
      <c r="AQ568" s="2"/>
      <c r="AR568" s="2"/>
      <c r="AS568" s="2"/>
      <c r="AT568" s="2"/>
      <c r="AU568" s="2"/>
      <c r="AV568" s="2"/>
      <c r="AW568" s="2"/>
      <c r="AX568" s="2"/>
      <c r="AY568" s="2"/>
      <c r="AZ568" s="2"/>
      <c r="BA568" s="2"/>
      <c r="BB568" s="2"/>
      <c r="BC568" s="2"/>
      <c r="BD568" s="2"/>
      <c r="BE568" s="2"/>
      <c r="BF568" s="2"/>
      <c r="BG568" s="2"/>
      <c r="BH568" s="2"/>
      <c r="BI568" s="2"/>
      <c r="BJ568" s="2"/>
      <c r="BK568" s="2"/>
      <c r="BL568" s="2"/>
      <c r="BM568" s="2"/>
      <c r="BN568" s="2"/>
      <c r="BO568" s="2"/>
      <c r="BP568" s="2"/>
    </row>
    <row r="569" spans="33:68" x14ac:dyDescent="0.2">
      <c r="AG569" s="2"/>
      <c r="AH569" s="2"/>
      <c r="AI569" s="2"/>
      <c r="AJ569" s="2"/>
      <c r="AK569" s="2"/>
      <c r="AL569" s="2"/>
      <c r="AM569" s="2"/>
      <c r="AN569" s="2"/>
      <c r="AO569" s="2"/>
      <c r="AP569" s="2"/>
      <c r="AQ569" s="2"/>
      <c r="AR569" s="2"/>
      <c r="AS569" s="2"/>
      <c r="AT569" s="2"/>
      <c r="AU569" s="2"/>
      <c r="AV569" s="2"/>
      <c r="AW569" s="2"/>
      <c r="AX569" s="2"/>
      <c r="AY569" s="2"/>
      <c r="AZ569" s="2"/>
      <c r="BA569" s="2"/>
      <c r="BB569" s="2"/>
      <c r="BC569" s="2"/>
      <c r="BD569" s="2"/>
      <c r="BE569" s="2"/>
      <c r="BF569" s="2"/>
      <c r="BG569" s="2"/>
      <c r="BH569" s="2"/>
      <c r="BI569" s="2"/>
      <c r="BJ569" s="2"/>
      <c r="BK569" s="2"/>
      <c r="BL569" s="2"/>
      <c r="BM569" s="2"/>
      <c r="BN569" s="2"/>
      <c r="BO569" s="2"/>
      <c r="BP569" s="2"/>
    </row>
    <row r="570" spans="33:68" x14ac:dyDescent="0.2">
      <c r="AG570" s="2"/>
      <c r="AH570" s="2"/>
      <c r="AI570" s="2"/>
      <c r="AJ570" s="2"/>
      <c r="AK570" s="2"/>
      <c r="AL570" s="2"/>
      <c r="AM570" s="2"/>
      <c r="AN570" s="2"/>
      <c r="AO570" s="2"/>
      <c r="AP570" s="2"/>
      <c r="AQ570" s="2"/>
      <c r="AR570" s="2"/>
      <c r="AS570" s="2"/>
      <c r="AT570" s="2"/>
      <c r="AU570" s="2"/>
      <c r="AV570" s="2"/>
      <c r="AW570" s="2"/>
      <c r="AX570" s="2"/>
      <c r="AY570" s="2"/>
      <c r="AZ570" s="2"/>
      <c r="BA570" s="2"/>
      <c r="BB570" s="2"/>
      <c r="BC570" s="2"/>
      <c r="BD570" s="2"/>
      <c r="BE570" s="2"/>
      <c r="BF570" s="2"/>
      <c r="BG570" s="2"/>
      <c r="BH570" s="2"/>
      <c r="BI570" s="2"/>
      <c r="BJ570" s="2"/>
      <c r="BK570" s="2"/>
      <c r="BL570" s="2"/>
      <c r="BM570" s="2"/>
      <c r="BN570" s="2"/>
      <c r="BO570" s="2"/>
      <c r="BP570" s="2"/>
    </row>
    <row r="571" spans="33:68" x14ac:dyDescent="0.2">
      <c r="AG571" s="2"/>
      <c r="AH571" s="2"/>
      <c r="AI571" s="2"/>
      <c r="AJ571" s="2"/>
      <c r="AK571" s="2"/>
      <c r="AL571" s="2"/>
      <c r="AM571" s="2"/>
      <c r="AN571" s="2"/>
      <c r="AO571" s="2"/>
      <c r="AP571" s="2"/>
      <c r="AQ571" s="2"/>
      <c r="AR571" s="2"/>
      <c r="AS571" s="2"/>
      <c r="AT571" s="2"/>
      <c r="AU571" s="2"/>
      <c r="AV571" s="2"/>
      <c r="AW571" s="2"/>
      <c r="AX571" s="2"/>
      <c r="AY571" s="2"/>
      <c r="AZ571" s="2"/>
      <c r="BA571" s="2"/>
      <c r="BB571" s="2"/>
      <c r="BC571" s="2"/>
      <c r="BD571" s="2"/>
      <c r="BE571" s="2"/>
      <c r="BF571" s="2"/>
      <c r="BG571" s="2"/>
      <c r="BH571" s="2"/>
      <c r="BI571" s="2"/>
      <c r="BJ571" s="2"/>
      <c r="BK571" s="2"/>
      <c r="BL571" s="2"/>
      <c r="BM571" s="2"/>
      <c r="BN571" s="2"/>
      <c r="BO571" s="2"/>
      <c r="BP571" s="2"/>
    </row>
    <row r="572" spans="33:68" x14ac:dyDescent="0.2">
      <c r="AG572" s="2"/>
      <c r="AH572" s="2"/>
      <c r="AI572" s="2"/>
      <c r="AJ572" s="2"/>
      <c r="AK572" s="2"/>
      <c r="AL572" s="2"/>
      <c r="AM572" s="2"/>
      <c r="AN572" s="2"/>
      <c r="AO572" s="2"/>
      <c r="AP572" s="2"/>
      <c r="AQ572" s="2"/>
      <c r="AR572" s="2"/>
      <c r="AS572" s="2"/>
      <c r="AT572" s="2"/>
      <c r="AU572" s="2"/>
      <c r="AV572" s="2"/>
      <c r="AW572" s="2"/>
      <c r="AX572" s="2"/>
      <c r="AY572" s="2"/>
      <c r="AZ572" s="2"/>
      <c r="BA572" s="2"/>
      <c r="BB572" s="2"/>
      <c r="BC572" s="2"/>
      <c r="BD572" s="2"/>
      <c r="BE572" s="2"/>
      <c r="BF572" s="2"/>
      <c r="BG572" s="2"/>
      <c r="BH572" s="2"/>
      <c r="BI572" s="2"/>
      <c r="BJ572" s="2"/>
      <c r="BK572" s="2"/>
      <c r="BL572" s="2"/>
      <c r="BM572" s="2"/>
      <c r="BN572" s="2"/>
      <c r="BO572" s="2"/>
      <c r="BP572" s="2"/>
    </row>
    <row r="573" spans="33:68" x14ac:dyDescent="0.2">
      <c r="AG573" s="2"/>
      <c r="AH573" s="2"/>
      <c r="AI573" s="2"/>
      <c r="AJ573" s="2"/>
      <c r="AK573" s="2"/>
      <c r="AL573" s="2"/>
      <c r="AM573" s="2"/>
      <c r="AN573" s="2"/>
      <c r="AO573" s="2"/>
      <c r="AP573" s="2"/>
      <c r="AQ573" s="2"/>
      <c r="AR573" s="2"/>
      <c r="AS573" s="2"/>
      <c r="AT573" s="2"/>
      <c r="AU573" s="2"/>
      <c r="AV573" s="2"/>
      <c r="AW573" s="2"/>
      <c r="AX573" s="2"/>
      <c r="AY573" s="2"/>
      <c r="AZ573" s="2"/>
      <c r="BA573" s="2"/>
      <c r="BB573" s="2"/>
      <c r="BC573" s="2"/>
      <c r="BD573" s="2"/>
      <c r="BE573" s="2"/>
      <c r="BF573" s="2"/>
      <c r="BG573" s="2"/>
      <c r="BH573" s="2"/>
      <c r="BI573" s="2"/>
      <c r="BJ573" s="2"/>
      <c r="BK573" s="2"/>
      <c r="BL573" s="2"/>
      <c r="BM573" s="2"/>
      <c r="BN573" s="2"/>
      <c r="BO573" s="2"/>
      <c r="BP573" s="2"/>
    </row>
    <row r="574" spans="33:68" x14ac:dyDescent="0.2">
      <c r="AG574" s="2"/>
      <c r="AH574" s="2"/>
      <c r="AI574" s="2"/>
      <c r="AJ574" s="2"/>
      <c r="AK574" s="2"/>
      <c r="AL574" s="2"/>
      <c r="AM574" s="2"/>
      <c r="AN574" s="2"/>
      <c r="AO574" s="2"/>
      <c r="AP574" s="2"/>
      <c r="AQ574" s="2"/>
      <c r="AR574" s="2"/>
      <c r="AS574" s="2"/>
      <c r="AT574" s="2"/>
      <c r="AU574" s="2"/>
      <c r="AV574" s="2"/>
      <c r="AW574" s="2"/>
      <c r="AX574" s="2"/>
      <c r="AY574" s="2"/>
      <c r="AZ574" s="2"/>
      <c r="BA574" s="2"/>
      <c r="BB574" s="2"/>
      <c r="BC574" s="2"/>
      <c r="BD574" s="2"/>
      <c r="BE574" s="2"/>
      <c r="BF574" s="2"/>
      <c r="BG574" s="2"/>
      <c r="BH574" s="2"/>
      <c r="BI574" s="2"/>
      <c r="BJ574" s="2"/>
      <c r="BK574" s="2"/>
      <c r="BL574" s="2"/>
      <c r="BM574" s="2"/>
      <c r="BN574" s="2"/>
      <c r="BO574" s="2"/>
      <c r="BP574" s="2"/>
    </row>
    <row r="575" spans="33:68" x14ac:dyDescent="0.2">
      <c r="AG575" s="2"/>
      <c r="AH575" s="2"/>
      <c r="AI575" s="2"/>
      <c r="AJ575" s="2"/>
      <c r="AK575" s="2"/>
      <c r="AL575" s="2"/>
      <c r="AM575" s="2"/>
      <c r="AN575" s="2"/>
      <c r="AO575" s="2"/>
      <c r="AP575" s="2"/>
      <c r="AQ575" s="2"/>
      <c r="AR575" s="2"/>
      <c r="AS575" s="2"/>
      <c r="AT575" s="2"/>
      <c r="AU575" s="2"/>
      <c r="AV575" s="2"/>
      <c r="AW575" s="2"/>
      <c r="AX575" s="2"/>
      <c r="AY575" s="2"/>
      <c r="AZ575" s="2"/>
      <c r="BA575" s="2"/>
      <c r="BB575" s="2"/>
      <c r="BC575" s="2"/>
      <c r="BD575" s="2"/>
      <c r="BE575" s="2"/>
      <c r="BF575" s="2"/>
      <c r="BG575" s="2"/>
      <c r="BH575" s="2"/>
      <c r="BI575" s="2"/>
      <c r="BJ575" s="2"/>
      <c r="BK575" s="2"/>
      <c r="BL575" s="2"/>
      <c r="BM575" s="2"/>
      <c r="BN575" s="2"/>
      <c r="BO575" s="2"/>
      <c r="BP575" s="2"/>
    </row>
    <row r="576" spans="33:68" x14ac:dyDescent="0.2">
      <c r="AG576" s="2"/>
      <c r="AH576" s="2"/>
      <c r="AI576" s="2"/>
      <c r="AJ576" s="2"/>
      <c r="AK576" s="2"/>
      <c r="AL576" s="2"/>
      <c r="AM576" s="2"/>
      <c r="AN576" s="2"/>
      <c r="AO576" s="2"/>
      <c r="AP576" s="2"/>
      <c r="AQ576" s="2"/>
      <c r="AR576" s="2"/>
      <c r="AS576" s="2"/>
      <c r="AT576" s="2"/>
      <c r="AU576" s="2"/>
      <c r="AV576" s="2"/>
      <c r="AW576" s="2"/>
      <c r="AX576" s="2"/>
      <c r="AY576" s="2"/>
      <c r="AZ576" s="2"/>
      <c r="BA576" s="2"/>
      <c r="BB576" s="2"/>
      <c r="BC576" s="2"/>
      <c r="BD576" s="2"/>
      <c r="BE576" s="2"/>
      <c r="BF576" s="2"/>
      <c r="BG576" s="2"/>
      <c r="BH576" s="2"/>
      <c r="BI576" s="2"/>
      <c r="BJ576" s="2"/>
      <c r="BK576" s="2"/>
      <c r="BL576" s="2"/>
      <c r="BM576" s="2"/>
      <c r="BN576" s="2"/>
      <c r="BO576" s="2"/>
      <c r="BP576" s="2"/>
    </row>
    <row r="577" spans="33:68" x14ac:dyDescent="0.2">
      <c r="AG577" s="2"/>
      <c r="AH577" s="2"/>
      <c r="AI577" s="2"/>
      <c r="AJ577" s="2"/>
      <c r="AK577" s="2"/>
      <c r="AL577" s="2"/>
      <c r="AM577" s="2"/>
      <c r="AN577" s="2"/>
      <c r="AO577" s="2"/>
      <c r="AP577" s="2"/>
      <c r="AQ577" s="2"/>
      <c r="AR577" s="2"/>
      <c r="AS577" s="2"/>
      <c r="AT577" s="2"/>
      <c r="AU577" s="2"/>
      <c r="AV577" s="2"/>
      <c r="AW577" s="2"/>
      <c r="AX577" s="2"/>
      <c r="AY577" s="2"/>
      <c r="AZ577" s="2"/>
      <c r="BA577" s="2"/>
      <c r="BB577" s="2"/>
      <c r="BC577" s="2"/>
      <c r="BD577" s="2"/>
      <c r="BE577" s="2"/>
      <c r="BF577" s="2"/>
      <c r="BG577" s="2"/>
      <c r="BH577" s="2"/>
      <c r="BI577" s="2"/>
      <c r="BJ577" s="2"/>
      <c r="BK577" s="2"/>
      <c r="BL577" s="2"/>
      <c r="BM577" s="2"/>
      <c r="BN577" s="2"/>
      <c r="BO577" s="2"/>
      <c r="BP577" s="2"/>
    </row>
    <row r="578" spans="33:68" x14ac:dyDescent="0.2">
      <c r="AG578" s="2"/>
      <c r="AH578" s="2"/>
      <c r="AI578" s="2"/>
      <c r="AJ578" s="2"/>
      <c r="AK578" s="2"/>
      <c r="AL578" s="2"/>
      <c r="AM578" s="2"/>
      <c r="AN578" s="2"/>
      <c r="AO578" s="2"/>
      <c r="AP578" s="2"/>
      <c r="AQ578" s="2"/>
      <c r="AR578" s="2"/>
      <c r="AS578" s="2"/>
      <c r="AT578" s="2"/>
      <c r="AU578" s="2"/>
      <c r="AV578" s="2"/>
      <c r="AW578" s="2"/>
      <c r="AX578" s="2"/>
      <c r="AY578" s="2"/>
      <c r="AZ578" s="2"/>
      <c r="BA578" s="2"/>
      <c r="BB578" s="2"/>
      <c r="BC578" s="2"/>
      <c r="BD578" s="2"/>
      <c r="BE578" s="2"/>
      <c r="BF578" s="2"/>
      <c r="BG578" s="2"/>
      <c r="BH578" s="2"/>
      <c r="BI578" s="2"/>
      <c r="BJ578" s="2"/>
      <c r="BK578" s="2"/>
      <c r="BL578" s="2"/>
      <c r="BM578" s="2"/>
      <c r="BN578" s="2"/>
      <c r="BO578" s="2"/>
      <c r="BP578" s="2"/>
    </row>
    <row r="579" spans="33:68" x14ac:dyDescent="0.2">
      <c r="AG579" s="2"/>
      <c r="AH579" s="2"/>
      <c r="AI579" s="2"/>
      <c r="AJ579" s="2"/>
      <c r="AK579" s="2"/>
      <c r="AL579" s="2"/>
      <c r="AM579" s="2"/>
      <c r="AN579" s="2"/>
      <c r="AO579" s="2"/>
      <c r="AP579" s="2"/>
      <c r="AQ579" s="2"/>
      <c r="AR579" s="2"/>
      <c r="AS579" s="2"/>
      <c r="AT579" s="2"/>
      <c r="AU579" s="2"/>
      <c r="AV579" s="2"/>
      <c r="AW579" s="2"/>
      <c r="AX579" s="2"/>
      <c r="AY579" s="2"/>
      <c r="AZ579" s="2"/>
      <c r="BA579" s="2"/>
      <c r="BB579" s="2"/>
      <c r="BC579" s="2"/>
      <c r="BD579" s="2"/>
      <c r="BE579" s="2"/>
      <c r="BF579" s="2"/>
      <c r="BG579" s="2"/>
      <c r="BH579" s="2"/>
      <c r="BI579" s="2"/>
      <c r="BJ579" s="2"/>
      <c r="BK579" s="2"/>
      <c r="BL579" s="2"/>
      <c r="BM579" s="2"/>
      <c r="BN579" s="2"/>
      <c r="BO579" s="2"/>
      <c r="BP579" s="2"/>
    </row>
    <row r="580" spans="33:68" x14ac:dyDescent="0.2">
      <c r="AG580" s="2"/>
      <c r="AH580" s="2"/>
      <c r="AI580" s="2"/>
      <c r="AJ580" s="2"/>
      <c r="AK580" s="2"/>
      <c r="AL580" s="2"/>
      <c r="AM580" s="2"/>
      <c r="AN580" s="2"/>
      <c r="AO580" s="2"/>
      <c r="AP580" s="2"/>
      <c r="AQ580" s="2"/>
      <c r="AR580" s="2"/>
      <c r="AS580" s="2"/>
      <c r="AT580" s="2"/>
      <c r="AU580" s="2"/>
      <c r="AV580" s="2"/>
      <c r="AW580" s="2"/>
      <c r="AX580" s="2"/>
      <c r="AY580" s="2"/>
      <c r="AZ580" s="2"/>
      <c r="BA580" s="2"/>
      <c r="BB580" s="2"/>
      <c r="BC580" s="2"/>
      <c r="BD580" s="2"/>
      <c r="BE580" s="2"/>
      <c r="BF580" s="2"/>
      <c r="BG580" s="2"/>
      <c r="BH580" s="2"/>
      <c r="BI580" s="2"/>
      <c r="BJ580" s="2"/>
      <c r="BK580" s="2"/>
      <c r="BL580" s="2"/>
      <c r="BM580" s="2"/>
      <c r="BN580" s="2"/>
      <c r="BO580" s="2"/>
      <c r="BP580" s="2"/>
    </row>
    <row r="581" spans="33:68" x14ac:dyDescent="0.2">
      <c r="AG581" s="2"/>
      <c r="AH581" s="2"/>
      <c r="AI581" s="2"/>
      <c r="AJ581" s="2"/>
      <c r="AK581" s="2"/>
      <c r="AL581" s="2"/>
      <c r="AM581" s="2"/>
      <c r="AN581" s="2"/>
      <c r="AO581" s="2"/>
      <c r="AP581" s="2"/>
      <c r="AQ581" s="2"/>
      <c r="AR581" s="2"/>
      <c r="AS581" s="2"/>
      <c r="AT581" s="2"/>
      <c r="AU581" s="2"/>
      <c r="AV581" s="2"/>
      <c r="AW581" s="2"/>
      <c r="AX581" s="2"/>
      <c r="AY581" s="2"/>
      <c r="AZ581" s="2"/>
      <c r="BA581" s="2"/>
      <c r="BB581" s="2"/>
      <c r="BC581" s="2"/>
      <c r="BD581" s="2"/>
      <c r="BE581" s="2"/>
      <c r="BF581" s="2"/>
      <c r="BG581" s="2"/>
      <c r="BH581" s="2"/>
      <c r="BI581" s="2"/>
      <c r="BJ581" s="2"/>
      <c r="BK581" s="2"/>
      <c r="BL581" s="2"/>
      <c r="BM581" s="2"/>
      <c r="BN581" s="2"/>
      <c r="BO581" s="2"/>
      <c r="BP581" s="2"/>
    </row>
    <row r="582" spans="33:68" x14ac:dyDescent="0.2">
      <c r="AG582" s="2"/>
      <c r="AH582" s="2"/>
      <c r="AI582" s="2"/>
      <c r="AJ582" s="2"/>
      <c r="AK582" s="2"/>
      <c r="AL582" s="2"/>
      <c r="AM582" s="2"/>
      <c r="AN582" s="2"/>
      <c r="AO582" s="2"/>
      <c r="AP582" s="2"/>
      <c r="AQ582" s="2"/>
      <c r="AR582" s="2"/>
      <c r="AS582" s="2"/>
      <c r="AT582" s="2"/>
      <c r="AU582" s="2"/>
      <c r="AV582" s="2"/>
      <c r="AW582" s="2"/>
      <c r="AX582" s="2"/>
      <c r="AY582" s="2"/>
      <c r="AZ582" s="2"/>
      <c r="BA582" s="2"/>
      <c r="BB582" s="2"/>
      <c r="BC582" s="2"/>
      <c r="BD582" s="2"/>
      <c r="BE582" s="2"/>
      <c r="BF582" s="2"/>
      <c r="BG582" s="2"/>
      <c r="BH582" s="2"/>
      <c r="BI582" s="2"/>
      <c r="BJ582" s="2"/>
      <c r="BK582" s="2"/>
      <c r="BL582" s="2"/>
      <c r="BM582" s="2"/>
      <c r="BN582" s="2"/>
      <c r="BO582" s="2"/>
      <c r="BP582" s="2"/>
    </row>
    <row r="583" spans="33:68" x14ac:dyDescent="0.2">
      <c r="AG583" s="2"/>
      <c r="AH583" s="2"/>
      <c r="AI583" s="2"/>
      <c r="AJ583" s="2"/>
      <c r="AK583" s="2"/>
      <c r="AL583" s="2"/>
      <c r="AM583" s="2"/>
      <c r="AN583" s="2"/>
      <c r="AO583" s="2"/>
      <c r="AP583" s="2"/>
      <c r="AQ583" s="2"/>
      <c r="AR583" s="2"/>
      <c r="AS583" s="2"/>
      <c r="AT583" s="2"/>
      <c r="AU583" s="2"/>
      <c r="AV583" s="2"/>
      <c r="AW583" s="2"/>
      <c r="AX583" s="2"/>
      <c r="AY583" s="2"/>
      <c r="AZ583" s="2"/>
      <c r="BA583" s="2"/>
      <c r="BB583" s="2"/>
      <c r="BC583" s="2"/>
      <c r="BD583" s="2"/>
      <c r="BE583" s="2"/>
      <c r="BF583" s="2"/>
      <c r="BG583" s="2"/>
      <c r="BH583" s="2"/>
      <c r="BI583" s="2"/>
      <c r="BJ583" s="2"/>
      <c r="BK583" s="2"/>
      <c r="BL583" s="2"/>
      <c r="BM583" s="2"/>
      <c r="BN583" s="2"/>
      <c r="BO583" s="2"/>
      <c r="BP583" s="2"/>
    </row>
    <row r="584" spans="33:68" x14ac:dyDescent="0.2">
      <c r="AG584" s="2"/>
      <c r="AH584" s="2"/>
      <c r="AI584" s="2"/>
      <c r="AJ584" s="2"/>
      <c r="AK584" s="2"/>
      <c r="AL584" s="2"/>
      <c r="AM584" s="2"/>
      <c r="AN584" s="2"/>
      <c r="AO584" s="2"/>
      <c r="AP584" s="2"/>
      <c r="AQ584" s="2"/>
      <c r="AR584" s="2"/>
      <c r="AS584" s="2"/>
      <c r="AT584" s="2"/>
      <c r="AU584" s="2"/>
      <c r="AV584" s="2"/>
      <c r="AW584" s="2"/>
      <c r="AX584" s="2"/>
      <c r="AY584" s="2"/>
      <c r="AZ584" s="2"/>
      <c r="BA584" s="2"/>
      <c r="BB584" s="2"/>
      <c r="BC584" s="2"/>
      <c r="BD584" s="2"/>
      <c r="BE584" s="2"/>
      <c r="BF584" s="2"/>
      <c r="BG584" s="2"/>
      <c r="BH584" s="2"/>
      <c r="BI584" s="2"/>
      <c r="BJ584" s="2"/>
      <c r="BK584" s="2"/>
      <c r="BL584" s="2"/>
      <c r="BM584" s="2"/>
      <c r="BN584" s="2"/>
      <c r="BO584" s="2"/>
      <c r="BP584" s="2"/>
    </row>
    <row r="585" spans="33:68" x14ac:dyDescent="0.2">
      <c r="AG585" s="2"/>
      <c r="AH585" s="2"/>
      <c r="AI585" s="2"/>
      <c r="AJ585" s="2"/>
      <c r="AK585" s="2"/>
      <c r="AL585" s="2"/>
      <c r="AM585" s="2"/>
      <c r="AN585" s="2"/>
      <c r="AO585" s="2"/>
      <c r="AP585" s="2"/>
      <c r="AQ585" s="2"/>
      <c r="AR585" s="2"/>
      <c r="AS585" s="2"/>
      <c r="AT585" s="2"/>
      <c r="AU585" s="2"/>
      <c r="AV585" s="2"/>
      <c r="AW585" s="2"/>
      <c r="AX585" s="2"/>
      <c r="AY585" s="2"/>
      <c r="AZ585" s="2"/>
      <c r="BA585" s="2"/>
      <c r="BB585" s="2"/>
      <c r="BC585" s="2"/>
      <c r="BD585" s="2"/>
      <c r="BE585" s="2"/>
      <c r="BF585" s="2"/>
      <c r="BG585" s="2"/>
      <c r="BH585" s="2"/>
      <c r="BI585" s="2"/>
      <c r="BJ585" s="2"/>
      <c r="BK585" s="2"/>
      <c r="BL585" s="2"/>
      <c r="BM585" s="2"/>
      <c r="BN585" s="2"/>
      <c r="BO585" s="2"/>
      <c r="BP585" s="2"/>
    </row>
    <row r="586" spans="33:68" x14ac:dyDescent="0.2">
      <c r="AG586" s="2"/>
      <c r="AH586" s="2"/>
      <c r="AI586" s="2"/>
      <c r="AJ586" s="2"/>
      <c r="AK586" s="2"/>
      <c r="AL586" s="2"/>
      <c r="AM586" s="2"/>
      <c r="AN586" s="2"/>
      <c r="AO586" s="2"/>
      <c r="AP586" s="2"/>
      <c r="AQ586" s="2"/>
      <c r="AR586" s="2"/>
      <c r="AS586" s="2"/>
      <c r="AT586" s="2"/>
      <c r="AU586" s="2"/>
      <c r="AV586" s="2"/>
      <c r="AW586" s="2"/>
      <c r="AX586" s="2"/>
      <c r="AY586" s="2"/>
      <c r="AZ586" s="2"/>
      <c r="BA586" s="2"/>
      <c r="BB586" s="2"/>
      <c r="BC586" s="2"/>
      <c r="BD586" s="2"/>
      <c r="BE586" s="2"/>
      <c r="BF586" s="2"/>
      <c r="BG586" s="2"/>
      <c r="BH586" s="2"/>
      <c r="BI586" s="2"/>
      <c r="BJ586" s="2"/>
      <c r="BK586" s="2"/>
      <c r="BL586" s="2"/>
      <c r="BM586" s="2"/>
      <c r="BN586" s="2"/>
      <c r="BO586" s="2"/>
      <c r="BP586" s="2"/>
    </row>
    <row r="587" spans="33:68" x14ac:dyDescent="0.2">
      <c r="AG587" s="2"/>
      <c r="AH587" s="2"/>
      <c r="AI587" s="2"/>
      <c r="AJ587" s="2"/>
      <c r="AK587" s="2"/>
      <c r="AL587" s="2"/>
      <c r="AM587" s="2"/>
      <c r="AN587" s="2"/>
      <c r="AO587" s="2"/>
      <c r="AP587" s="2"/>
      <c r="AQ587" s="2"/>
      <c r="AR587" s="2"/>
      <c r="AS587" s="2"/>
      <c r="AT587" s="2"/>
      <c r="AU587" s="2"/>
      <c r="AV587" s="2"/>
      <c r="AW587" s="2"/>
      <c r="AX587" s="2"/>
      <c r="AY587" s="2"/>
      <c r="AZ587" s="2"/>
      <c r="BA587" s="2"/>
      <c r="BB587" s="2"/>
      <c r="BC587" s="2"/>
      <c r="BD587" s="2"/>
      <c r="BE587" s="2"/>
      <c r="BF587" s="2"/>
      <c r="BG587" s="2"/>
      <c r="BH587" s="2"/>
      <c r="BI587" s="2"/>
      <c r="BJ587" s="2"/>
      <c r="BK587" s="2"/>
      <c r="BL587" s="2"/>
      <c r="BM587" s="2"/>
      <c r="BN587" s="2"/>
      <c r="BO587" s="2"/>
      <c r="BP587" s="2"/>
    </row>
    <row r="588" spans="33:68" x14ac:dyDescent="0.2">
      <c r="AG588" s="2"/>
      <c r="AH588" s="2"/>
      <c r="AI588" s="2"/>
      <c r="AJ588" s="2"/>
      <c r="AK588" s="2"/>
      <c r="AL588" s="2"/>
      <c r="AM588" s="2"/>
      <c r="AN588" s="2"/>
      <c r="AO588" s="2"/>
      <c r="AP588" s="2"/>
      <c r="AQ588" s="2"/>
      <c r="AR588" s="2"/>
      <c r="AS588" s="2"/>
      <c r="AT588" s="2"/>
      <c r="AU588" s="2"/>
      <c r="AV588" s="2"/>
      <c r="AW588" s="2"/>
      <c r="AX588" s="2"/>
      <c r="AY588" s="2"/>
      <c r="AZ588" s="2"/>
      <c r="BA588" s="2"/>
      <c r="BB588" s="2"/>
      <c r="BC588" s="2"/>
      <c r="BD588" s="2"/>
      <c r="BE588" s="2"/>
      <c r="BF588" s="2"/>
      <c r="BG588" s="2"/>
      <c r="BH588" s="2"/>
      <c r="BI588" s="2"/>
      <c r="BJ588" s="2"/>
      <c r="BK588" s="2"/>
      <c r="BL588" s="2"/>
      <c r="BM588" s="2"/>
      <c r="BN588" s="2"/>
      <c r="BO588" s="2"/>
      <c r="BP588" s="2"/>
    </row>
    <row r="589" spans="33:68" x14ac:dyDescent="0.2">
      <c r="AG589" s="2"/>
      <c r="AH589" s="2"/>
      <c r="AI589" s="2"/>
      <c r="AJ589" s="2"/>
      <c r="AK589" s="2"/>
      <c r="AL589" s="2"/>
      <c r="AM589" s="2"/>
      <c r="AN589" s="2"/>
      <c r="AO589" s="2"/>
      <c r="AP589" s="2"/>
      <c r="AQ589" s="2"/>
      <c r="AR589" s="2"/>
      <c r="AS589" s="2"/>
      <c r="AT589" s="2"/>
      <c r="AU589" s="2"/>
      <c r="AV589" s="2"/>
      <c r="AW589" s="2"/>
      <c r="AX589" s="2"/>
      <c r="AY589" s="2"/>
      <c r="AZ589" s="2"/>
      <c r="BA589" s="2"/>
      <c r="BB589" s="2"/>
      <c r="BC589" s="2"/>
      <c r="BD589" s="2"/>
      <c r="BE589" s="2"/>
      <c r="BF589" s="2"/>
      <c r="BG589" s="2"/>
      <c r="BH589" s="2"/>
      <c r="BI589" s="2"/>
      <c r="BJ589" s="2"/>
      <c r="BK589" s="2"/>
      <c r="BL589" s="2"/>
      <c r="BM589" s="2"/>
      <c r="BN589" s="2"/>
      <c r="BO589" s="2"/>
      <c r="BP589" s="2"/>
    </row>
    <row r="590" spans="33:68" x14ac:dyDescent="0.2">
      <c r="AG590" s="2"/>
      <c r="AH590" s="2"/>
      <c r="AI590" s="2"/>
      <c r="AJ590" s="2"/>
      <c r="AK590" s="2"/>
      <c r="AL590" s="2"/>
      <c r="AM590" s="2"/>
      <c r="AN590" s="2"/>
      <c r="AO590" s="2"/>
      <c r="AP590" s="2"/>
      <c r="AQ590" s="2"/>
      <c r="AR590" s="2"/>
      <c r="AS590" s="2"/>
      <c r="AT590" s="2"/>
      <c r="AU590" s="2"/>
      <c r="AV590" s="2"/>
      <c r="AW590" s="2"/>
      <c r="AX590" s="2"/>
      <c r="AY590" s="2"/>
      <c r="AZ590" s="2"/>
      <c r="BA590" s="2"/>
      <c r="BB590" s="2"/>
      <c r="BC590" s="2"/>
      <c r="BD590" s="2"/>
      <c r="BE590" s="2"/>
      <c r="BF590" s="2"/>
      <c r="BG590" s="2"/>
      <c r="BH590" s="2"/>
      <c r="BI590" s="2"/>
      <c r="BJ590" s="2"/>
      <c r="BK590" s="2"/>
      <c r="BL590" s="2"/>
      <c r="BM590" s="2"/>
      <c r="BN590" s="2"/>
      <c r="BO590" s="2"/>
      <c r="BP590" s="2"/>
    </row>
    <row r="591" spans="33:68" x14ac:dyDescent="0.2">
      <c r="AG591" s="2"/>
      <c r="AH591" s="2"/>
      <c r="AI591" s="2"/>
      <c r="AJ591" s="2"/>
      <c r="AK591" s="2"/>
      <c r="AL591" s="2"/>
      <c r="AM591" s="2"/>
      <c r="AN591" s="2"/>
      <c r="AO591" s="2"/>
      <c r="AP591" s="2"/>
      <c r="AQ591" s="2"/>
      <c r="AR591" s="2"/>
      <c r="AS591" s="2"/>
      <c r="AT591" s="2"/>
      <c r="AU591" s="2"/>
      <c r="AV591" s="2"/>
      <c r="AW591" s="2"/>
      <c r="AX591" s="2"/>
      <c r="AY591" s="2"/>
      <c r="AZ591" s="2"/>
      <c r="BA591" s="2"/>
      <c r="BB591" s="2"/>
      <c r="BC591" s="2"/>
      <c r="BD591" s="2"/>
      <c r="BE591" s="2"/>
      <c r="BF591" s="2"/>
      <c r="BG591" s="2"/>
      <c r="BH591" s="2"/>
      <c r="BI591" s="2"/>
      <c r="BJ591" s="2"/>
      <c r="BK591" s="2"/>
      <c r="BL591" s="2"/>
      <c r="BM591" s="2"/>
      <c r="BN591" s="2"/>
      <c r="BO591" s="2"/>
      <c r="BP591" s="2"/>
    </row>
    <row r="592" spans="33:68" x14ac:dyDescent="0.2">
      <c r="AG592" s="2"/>
      <c r="AH592" s="2"/>
      <c r="AI592" s="2"/>
      <c r="AJ592" s="2"/>
      <c r="AK592" s="2"/>
      <c r="AL592" s="2"/>
      <c r="AM592" s="2"/>
      <c r="AN592" s="2"/>
      <c r="AO592" s="2"/>
      <c r="AP592" s="2"/>
      <c r="AQ592" s="2"/>
      <c r="AR592" s="2"/>
      <c r="AS592" s="2"/>
      <c r="AT592" s="2"/>
      <c r="AU592" s="2"/>
      <c r="AV592" s="2"/>
      <c r="AW592" s="2"/>
      <c r="AX592" s="2"/>
      <c r="AY592" s="2"/>
      <c r="AZ592" s="2"/>
      <c r="BA592" s="2"/>
      <c r="BB592" s="2"/>
      <c r="BC592" s="2"/>
      <c r="BD592" s="2"/>
      <c r="BE592" s="2"/>
      <c r="BF592" s="2"/>
      <c r="BG592" s="2"/>
      <c r="BH592" s="2"/>
      <c r="BI592" s="2"/>
      <c r="BJ592" s="2"/>
      <c r="BK592" s="2"/>
      <c r="BL592" s="2"/>
      <c r="BM592" s="2"/>
      <c r="BN592" s="2"/>
      <c r="BO592" s="2"/>
      <c r="BP592" s="2"/>
    </row>
    <row r="593" spans="33:68" x14ac:dyDescent="0.2">
      <c r="AG593" s="2"/>
      <c r="AH593" s="2"/>
      <c r="AI593" s="2"/>
      <c r="AJ593" s="2"/>
      <c r="AK593" s="2"/>
      <c r="AL593" s="2"/>
      <c r="AM593" s="2"/>
      <c r="AN593" s="2"/>
      <c r="AO593" s="2"/>
      <c r="AP593" s="2"/>
      <c r="AQ593" s="2"/>
      <c r="AR593" s="2"/>
      <c r="AS593" s="2"/>
      <c r="AT593" s="2"/>
      <c r="AU593" s="2"/>
      <c r="AV593" s="2"/>
      <c r="AW593" s="2"/>
      <c r="AX593" s="2"/>
      <c r="AY593" s="2"/>
      <c r="AZ593" s="2"/>
      <c r="BA593" s="2"/>
      <c r="BB593" s="2"/>
      <c r="BC593" s="2"/>
      <c r="BD593" s="2"/>
      <c r="BE593" s="2"/>
      <c r="BF593" s="2"/>
      <c r="BG593" s="2"/>
      <c r="BH593" s="2"/>
      <c r="BI593" s="2"/>
      <c r="BJ593" s="2"/>
      <c r="BK593" s="2"/>
      <c r="BL593" s="2"/>
      <c r="BM593" s="2"/>
      <c r="BN593" s="2"/>
      <c r="BO593" s="2"/>
      <c r="BP593" s="2"/>
    </row>
    <row r="594" spans="33:68" x14ac:dyDescent="0.2">
      <c r="AG594" s="2"/>
      <c r="AH594" s="2"/>
      <c r="AI594" s="2"/>
      <c r="AJ594" s="2"/>
      <c r="AK594" s="2"/>
      <c r="AL594" s="2"/>
      <c r="AM594" s="2"/>
      <c r="AN594" s="2"/>
      <c r="AO594" s="2"/>
      <c r="AP594" s="2"/>
      <c r="AQ594" s="2"/>
      <c r="AR594" s="2"/>
      <c r="AS594" s="2"/>
      <c r="AT594" s="2"/>
      <c r="AU594" s="2"/>
      <c r="AV594" s="2"/>
      <c r="AW594" s="2"/>
      <c r="AX594" s="2"/>
      <c r="AY594" s="2"/>
      <c r="AZ594" s="2"/>
      <c r="BA594" s="2"/>
      <c r="BB594" s="2"/>
      <c r="BC594" s="2"/>
      <c r="BD594" s="2"/>
      <c r="BE594" s="2"/>
      <c r="BF594" s="2"/>
      <c r="BG594" s="2"/>
      <c r="BH594" s="2"/>
      <c r="BI594" s="2"/>
      <c r="BJ594" s="2"/>
      <c r="BK594" s="2"/>
      <c r="BL594" s="2"/>
      <c r="BM594" s="2"/>
      <c r="BN594" s="2"/>
      <c r="BO594" s="2"/>
      <c r="BP594" s="2"/>
    </row>
    <row r="595" spans="33:68" x14ac:dyDescent="0.2">
      <c r="AG595" s="2"/>
      <c r="AH595" s="2"/>
      <c r="AI595" s="2"/>
      <c r="AJ595" s="2"/>
      <c r="AK595" s="2"/>
      <c r="AL595" s="2"/>
      <c r="AM595" s="2"/>
      <c r="AN595" s="2"/>
      <c r="AO595" s="2"/>
      <c r="AP595" s="2"/>
      <c r="AQ595" s="2"/>
      <c r="AR595" s="2"/>
      <c r="AS595" s="2"/>
      <c r="AT595" s="2"/>
      <c r="AU595" s="2"/>
      <c r="AV595" s="2"/>
      <c r="AW595" s="2"/>
      <c r="AX595" s="2"/>
      <c r="AY595" s="2"/>
      <c r="AZ595" s="2"/>
      <c r="BA595" s="2"/>
      <c r="BB595" s="2"/>
      <c r="BC595" s="2"/>
      <c r="BD595" s="2"/>
      <c r="BE595" s="2"/>
      <c r="BF595" s="2"/>
      <c r="BG595" s="2"/>
      <c r="BH595" s="2"/>
      <c r="BI595" s="2"/>
      <c r="BJ595" s="2"/>
      <c r="BK595" s="2"/>
      <c r="BL595" s="2"/>
      <c r="BM595" s="2"/>
      <c r="BN595" s="2"/>
      <c r="BO595" s="2"/>
      <c r="BP595" s="2"/>
    </row>
    <row r="596" spans="33:68" x14ac:dyDescent="0.2">
      <c r="AG596" s="2"/>
      <c r="AH596" s="2"/>
      <c r="AI596" s="2"/>
      <c r="AJ596" s="2"/>
      <c r="AK596" s="2"/>
      <c r="AL596" s="2"/>
      <c r="AM596" s="2"/>
      <c r="AN596" s="2"/>
      <c r="AO596" s="2"/>
      <c r="AP596" s="2"/>
      <c r="AQ596" s="2"/>
      <c r="AR596" s="2"/>
      <c r="AS596" s="2"/>
      <c r="AT596" s="2"/>
      <c r="AU596" s="2"/>
      <c r="AV596" s="2"/>
      <c r="AW596" s="2"/>
      <c r="AX596" s="2"/>
      <c r="AY596" s="2"/>
      <c r="AZ596" s="2"/>
      <c r="BA596" s="2"/>
      <c r="BB596" s="2"/>
      <c r="BC596" s="2"/>
      <c r="BD596" s="2"/>
      <c r="BE596" s="2"/>
      <c r="BF596" s="2"/>
      <c r="BG596" s="2"/>
      <c r="BH596" s="2"/>
      <c r="BI596" s="2"/>
      <c r="BJ596" s="2"/>
      <c r="BK596" s="2"/>
      <c r="BL596" s="2"/>
      <c r="BM596" s="2"/>
      <c r="BN596" s="2"/>
      <c r="BO596" s="2"/>
      <c r="BP596" s="2"/>
    </row>
    <row r="597" spans="33:68" x14ac:dyDescent="0.2">
      <c r="AG597" s="2"/>
      <c r="AH597" s="2"/>
      <c r="AI597" s="2"/>
      <c r="AJ597" s="2"/>
      <c r="AK597" s="2"/>
      <c r="AL597" s="2"/>
      <c r="AM597" s="2"/>
      <c r="AN597" s="2"/>
      <c r="AO597" s="2"/>
      <c r="AP597" s="2"/>
      <c r="AQ597" s="2"/>
      <c r="AR597" s="2"/>
      <c r="AS597" s="2"/>
      <c r="AT597" s="2"/>
      <c r="AU597" s="2"/>
      <c r="AV597" s="2"/>
      <c r="AW597" s="2"/>
      <c r="AX597" s="2"/>
      <c r="AY597" s="2"/>
      <c r="AZ597" s="2"/>
      <c r="BA597" s="2"/>
      <c r="BB597" s="2"/>
      <c r="BC597" s="2"/>
      <c r="BD597" s="2"/>
      <c r="BE597" s="2"/>
      <c r="BF597" s="2"/>
      <c r="BG597" s="2"/>
      <c r="BH597" s="2"/>
      <c r="BI597" s="2"/>
      <c r="BJ597" s="2"/>
      <c r="BK597" s="2"/>
      <c r="BL597" s="2"/>
      <c r="BM597" s="2"/>
      <c r="BN597" s="2"/>
      <c r="BO597" s="2"/>
      <c r="BP597" s="2"/>
    </row>
    <row r="598" spans="33:68" x14ac:dyDescent="0.2">
      <c r="AG598" s="2"/>
      <c r="AH598" s="2"/>
      <c r="AI598" s="2"/>
      <c r="AJ598" s="2"/>
      <c r="AK598" s="2"/>
      <c r="AL598" s="2"/>
      <c r="AM598" s="2"/>
      <c r="AN598" s="2"/>
      <c r="AO598" s="2"/>
      <c r="AP598" s="2"/>
      <c r="AQ598" s="2"/>
      <c r="AR598" s="2"/>
      <c r="AS598" s="2"/>
      <c r="AT598" s="2"/>
      <c r="AU598" s="2"/>
      <c r="AV598" s="2"/>
      <c r="AW598" s="2"/>
      <c r="AX598" s="2"/>
      <c r="AY598" s="2"/>
      <c r="AZ598" s="2"/>
      <c r="BA598" s="2"/>
      <c r="BB598" s="2"/>
      <c r="BC598" s="2"/>
      <c r="BD598" s="2"/>
      <c r="BE598" s="2"/>
      <c r="BF598" s="2"/>
      <c r="BG598" s="2"/>
      <c r="BH598" s="2"/>
      <c r="BI598" s="2"/>
      <c r="BJ598" s="2"/>
      <c r="BK598" s="2"/>
      <c r="BL598" s="2"/>
      <c r="BM598" s="2"/>
      <c r="BN598" s="2"/>
      <c r="BO598" s="2"/>
      <c r="BP598" s="2"/>
    </row>
    <row r="599" spans="33:68" x14ac:dyDescent="0.2">
      <c r="AG599" s="2"/>
      <c r="AH599" s="2"/>
      <c r="AI599" s="2"/>
      <c r="AJ599" s="2"/>
      <c r="AK599" s="2"/>
      <c r="AL599" s="2"/>
      <c r="AM599" s="2"/>
      <c r="AN599" s="2"/>
      <c r="AO599" s="2"/>
      <c r="AP599" s="2"/>
      <c r="AQ599" s="2"/>
      <c r="AR599" s="2"/>
      <c r="AS599" s="2"/>
      <c r="AT599" s="2"/>
      <c r="AU599" s="2"/>
      <c r="AV599" s="2"/>
      <c r="AW599" s="2"/>
      <c r="AX599" s="2"/>
      <c r="AY599" s="2"/>
      <c r="AZ599" s="2"/>
      <c r="BA599" s="2"/>
      <c r="BB599" s="2"/>
      <c r="BC599" s="2"/>
      <c r="BD599" s="2"/>
      <c r="BE599" s="2"/>
      <c r="BF599" s="2"/>
      <c r="BG599" s="2"/>
      <c r="BH599" s="2"/>
      <c r="BI599" s="2"/>
      <c r="BJ599" s="2"/>
      <c r="BK599" s="2"/>
      <c r="BL599" s="2"/>
      <c r="BM599" s="2"/>
      <c r="BN599" s="2"/>
      <c r="BO599" s="2"/>
      <c r="BP599" s="2"/>
    </row>
    <row r="600" spans="33:68" x14ac:dyDescent="0.2">
      <c r="AG600" s="2"/>
      <c r="AH600" s="2"/>
      <c r="AI600" s="2"/>
      <c r="AJ600" s="2"/>
      <c r="AK600" s="2"/>
      <c r="AL600" s="2"/>
      <c r="AM600" s="2"/>
      <c r="AN600" s="2"/>
      <c r="AO600" s="2"/>
      <c r="AP600" s="2"/>
      <c r="AQ600" s="2"/>
      <c r="AR600" s="2"/>
      <c r="AS600" s="2"/>
      <c r="AT600" s="2"/>
      <c r="AU600" s="2"/>
      <c r="AV600" s="2"/>
      <c r="AW600" s="2"/>
      <c r="AX600" s="2"/>
      <c r="AY600" s="2"/>
      <c r="AZ600" s="2"/>
      <c r="BA600" s="2"/>
      <c r="BB600" s="2"/>
      <c r="BC600" s="2"/>
      <c r="BD600" s="2"/>
      <c r="BE600" s="2"/>
      <c r="BF600" s="2"/>
      <c r="BG600" s="2"/>
      <c r="BH600" s="2"/>
      <c r="BI600" s="2"/>
      <c r="BJ600" s="2"/>
      <c r="BK600" s="2"/>
      <c r="BL600" s="2"/>
      <c r="BM600" s="2"/>
      <c r="BN600" s="2"/>
      <c r="BO600" s="2"/>
      <c r="BP600" s="2"/>
    </row>
    <row r="601" spans="33:68" x14ac:dyDescent="0.2">
      <c r="AG601" s="2"/>
      <c r="AH601" s="2"/>
      <c r="AI601" s="2"/>
      <c r="AJ601" s="2"/>
      <c r="AK601" s="2"/>
      <c r="AL601" s="2"/>
      <c r="AM601" s="2"/>
      <c r="AN601" s="2"/>
      <c r="AO601" s="2"/>
      <c r="AP601" s="2"/>
      <c r="AQ601" s="2"/>
      <c r="AR601" s="2"/>
      <c r="AS601" s="2"/>
      <c r="AT601" s="2"/>
      <c r="AU601" s="2"/>
      <c r="AV601" s="2"/>
      <c r="AW601" s="2"/>
      <c r="AX601" s="2"/>
      <c r="AY601" s="2"/>
      <c r="AZ601" s="2"/>
      <c r="BA601" s="2"/>
      <c r="BB601" s="2"/>
      <c r="BC601" s="2"/>
      <c r="BD601" s="2"/>
      <c r="BE601" s="2"/>
      <c r="BF601" s="2"/>
      <c r="BG601" s="2"/>
      <c r="BH601" s="2"/>
      <c r="BI601" s="2"/>
      <c r="BJ601" s="2"/>
      <c r="BK601" s="2"/>
      <c r="BL601" s="2"/>
      <c r="BM601" s="2"/>
      <c r="BN601" s="2"/>
      <c r="BO601" s="2"/>
      <c r="BP601" s="2"/>
    </row>
    <row r="602" spans="33:68" x14ac:dyDescent="0.2">
      <c r="AG602" s="2"/>
      <c r="AH602" s="2"/>
      <c r="AI602" s="2"/>
      <c r="AJ602" s="2"/>
      <c r="AK602" s="2"/>
      <c r="AL602" s="2"/>
      <c r="AM602" s="2"/>
      <c r="AN602" s="2"/>
      <c r="AO602" s="2"/>
      <c r="AP602" s="2"/>
      <c r="AQ602" s="2"/>
      <c r="AR602" s="2"/>
      <c r="AS602" s="2"/>
      <c r="AT602" s="2"/>
      <c r="AU602" s="2"/>
      <c r="AV602" s="2"/>
      <c r="AW602" s="2"/>
      <c r="AX602" s="2"/>
      <c r="AY602" s="2"/>
      <c r="AZ602" s="2"/>
      <c r="BA602" s="2"/>
      <c r="BB602" s="2"/>
      <c r="BC602" s="2"/>
      <c r="BD602" s="2"/>
      <c r="BE602" s="2"/>
      <c r="BF602" s="2"/>
      <c r="BG602" s="2"/>
      <c r="BH602" s="2"/>
      <c r="BI602" s="2"/>
      <c r="BJ602" s="2"/>
      <c r="BK602" s="2"/>
      <c r="BL602" s="2"/>
      <c r="BM602" s="2"/>
      <c r="BN602" s="2"/>
      <c r="BO602" s="2"/>
      <c r="BP602" s="2"/>
    </row>
    <row r="603" spans="33:68" x14ac:dyDescent="0.2">
      <c r="AG603" s="2"/>
      <c r="AH603" s="2"/>
      <c r="AI603" s="2"/>
      <c r="AJ603" s="2"/>
      <c r="AK603" s="2"/>
      <c r="AL603" s="2"/>
      <c r="AM603" s="2"/>
      <c r="AN603" s="2"/>
      <c r="AO603" s="2"/>
      <c r="AP603" s="2"/>
      <c r="AQ603" s="2"/>
      <c r="AR603" s="2"/>
      <c r="AS603" s="2"/>
      <c r="AT603" s="2"/>
      <c r="AU603" s="2"/>
      <c r="AV603" s="2"/>
      <c r="AW603" s="2"/>
      <c r="AX603" s="2"/>
      <c r="AY603" s="2"/>
      <c r="AZ603" s="2"/>
      <c r="BA603" s="2"/>
      <c r="BB603" s="2"/>
      <c r="BC603" s="2"/>
      <c r="BD603" s="2"/>
      <c r="BE603" s="2"/>
      <c r="BF603" s="2"/>
      <c r="BG603" s="2"/>
      <c r="BH603" s="2"/>
      <c r="BI603" s="2"/>
      <c r="BJ603" s="2"/>
      <c r="BK603" s="2"/>
      <c r="BL603" s="2"/>
      <c r="BM603" s="2"/>
      <c r="BN603" s="2"/>
      <c r="BO603" s="2"/>
      <c r="BP603" s="2"/>
    </row>
  </sheetData>
  <mergeCells count="118">
    <mergeCell ref="W3:AF3"/>
    <mergeCell ref="M3:V3"/>
    <mergeCell ref="H12:H14"/>
    <mergeCell ref="I12:I14"/>
    <mergeCell ref="F12:F14"/>
    <mergeCell ref="G12:G14"/>
    <mergeCell ref="L12:L14"/>
    <mergeCell ref="D15:D17"/>
    <mergeCell ref="E15:E17"/>
    <mergeCell ref="F15:F17"/>
    <mergeCell ref="B2:C2"/>
    <mergeCell ref="D2:F2"/>
    <mergeCell ref="K2:L2"/>
    <mergeCell ref="B3:D5"/>
    <mergeCell ref="E3:E5"/>
    <mergeCell ref="F3:F5"/>
    <mergeCell ref="G3:G5"/>
    <mergeCell ref="L3:L5"/>
    <mergeCell ref="I15:I17"/>
    <mergeCell ref="L15:L17"/>
    <mergeCell ref="D12:D14"/>
    <mergeCell ref="E12:E14"/>
    <mergeCell ref="L18:L20"/>
    <mergeCell ref="I21:I23"/>
    <mergeCell ref="L21:L23"/>
    <mergeCell ref="I18:I20"/>
    <mergeCell ref="B6:B35"/>
    <mergeCell ref="C6:C20"/>
    <mergeCell ref="D6:D8"/>
    <mergeCell ref="E6:E8"/>
    <mergeCell ref="F6:F8"/>
    <mergeCell ref="G6:G8"/>
    <mergeCell ref="H6:H8"/>
    <mergeCell ref="I6:I8"/>
    <mergeCell ref="L6:L8"/>
    <mergeCell ref="D9:D11"/>
    <mergeCell ref="E9:E11"/>
    <mergeCell ref="F9:F11"/>
    <mergeCell ref="G9:G11"/>
    <mergeCell ref="H9:H11"/>
    <mergeCell ref="I9:I11"/>
    <mergeCell ref="L9:L11"/>
    <mergeCell ref="D18:D20"/>
    <mergeCell ref="E18:E20"/>
    <mergeCell ref="F18:F20"/>
    <mergeCell ref="G18:G20"/>
    <mergeCell ref="H18:H20"/>
    <mergeCell ref="E24:E26"/>
    <mergeCell ref="G24:G26"/>
    <mergeCell ref="H24:H26"/>
    <mergeCell ref="G15:G17"/>
    <mergeCell ref="H15:H17"/>
    <mergeCell ref="J33:J35"/>
    <mergeCell ref="L33:L35"/>
    <mergeCell ref="K33:K35"/>
    <mergeCell ref="C33:D35"/>
    <mergeCell ref="E33:E35"/>
    <mergeCell ref="F33:F35"/>
    <mergeCell ref="G33:G35"/>
    <mergeCell ref="H33:H35"/>
    <mergeCell ref="I33:I35"/>
    <mergeCell ref="C21:C32"/>
    <mergeCell ref="D21:D23"/>
    <mergeCell ref="E21:E23"/>
    <mergeCell ref="F21:F23"/>
    <mergeCell ref="G21:G23"/>
    <mergeCell ref="H21:H23"/>
    <mergeCell ref="F24:F26"/>
    <mergeCell ref="I24:I26"/>
    <mergeCell ref="L24:L26"/>
    <mergeCell ref="D27:D29"/>
    <mergeCell ref="E27:E29"/>
    <mergeCell ref="F27:F29"/>
    <mergeCell ref="G27:G29"/>
    <mergeCell ref="L27:L29"/>
    <mergeCell ref="D30:D32"/>
    <mergeCell ref="E30:E32"/>
    <mergeCell ref="H27:H29"/>
    <mergeCell ref="I27:I29"/>
    <mergeCell ref="F30:F32"/>
    <mergeCell ref="G30:G32"/>
    <mergeCell ref="H30:H32"/>
    <mergeCell ref="I30:I32"/>
    <mergeCell ref="L30:L32"/>
    <mergeCell ref="D24:D26"/>
    <mergeCell ref="B36:B44"/>
    <mergeCell ref="C36:D38"/>
    <mergeCell ref="E36:E38"/>
    <mergeCell ref="F36:F38"/>
    <mergeCell ref="G36:G38"/>
    <mergeCell ref="I39:I41"/>
    <mergeCell ref="L39:L41"/>
    <mergeCell ref="C42:D44"/>
    <mergeCell ref="E42:E44"/>
    <mergeCell ref="K42:K44"/>
    <mergeCell ref="L42:L44"/>
    <mergeCell ref="F42:F44"/>
    <mergeCell ref="G42:G44"/>
    <mergeCell ref="H42:H44"/>
    <mergeCell ref="I42:I44"/>
    <mergeCell ref="J42:J44"/>
    <mergeCell ref="L36:L38"/>
    <mergeCell ref="C39:D41"/>
    <mergeCell ref="E39:E41"/>
    <mergeCell ref="F39:F41"/>
    <mergeCell ref="G39:G41"/>
    <mergeCell ref="H39:H41"/>
    <mergeCell ref="H36:H38"/>
    <mergeCell ref="I36:I38"/>
    <mergeCell ref="B45:D48"/>
    <mergeCell ref="E45:E48"/>
    <mergeCell ref="F45:F48"/>
    <mergeCell ref="G45:G48"/>
    <mergeCell ref="K45:K48"/>
    <mergeCell ref="L45:L47"/>
    <mergeCell ref="H45:H48"/>
    <mergeCell ref="I45:I48"/>
    <mergeCell ref="J45:J48"/>
  </mergeCells>
  <phoneticPr fontId="2"/>
  <dataValidations count="1">
    <dataValidation type="list" allowBlank="1" showInputMessage="1" showErrorMessage="1" sqref="H36:I41 H6:I32" xr:uid="{00000000-0002-0000-0500-000000000000}">
      <formula1>$I$54:$I$55</formula1>
    </dataValidation>
  </dataValidations>
  <printOptions horizontalCentered="1" verticalCentered="1"/>
  <pageMargins left="0.19685039370078741" right="0.19685039370078741" top="0.59055118110236227" bottom="0.19685039370078741" header="0.51181102362204722" footer="0.51181102362204722"/>
  <pageSetup paperSize="9" scale="65" orientation="landscape" cellComments="asDisplayed" r:id="rId1"/>
  <headerFooter alignWithMargins="0"/>
  <ignoredErrors>
    <ignoredError sqref="K2" unlockedFormula="1"/>
    <ignoredError sqref="M34:T34"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28"/>
  <sheetViews>
    <sheetView zoomScale="85" zoomScaleNormal="85" workbookViewId="0">
      <selection activeCell="E6" sqref="E6"/>
    </sheetView>
  </sheetViews>
  <sheetFormatPr defaultRowHeight="13.2" x14ac:dyDescent="0.2"/>
  <cols>
    <col min="1" max="1" width="5.109375" customWidth="1"/>
    <col min="2" max="2" width="13.33203125" customWidth="1"/>
    <col min="3" max="14" width="11.6640625" customWidth="1"/>
    <col min="15" max="15" width="3.109375" customWidth="1"/>
    <col min="16" max="16" width="3.21875" customWidth="1"/>
  </cols>
  <sheetData>
    <row r="1" spans="1:16" ht="21" customHeight="1" x14ac:dyDescent="0.25">
      <c r="A1" s="90"/>
      <c r="B1" s="109" t="s">
        <v>123</v>
      </c>
      <c r="C1" s="90"/>
      <c r="D1" s="90"/>
      <c r="E1" s="90"/>
      <c r="F1" s="90"/>
      <c r="G1" s="90"/>
      <c r="H1" s="90"/>
      <c r="I1" s="90"/>
      <c r="J1" s="90"/>
      <c r="K1" s="90"/>
      <c r="L1" s="90"/>
      <c r="M1" s="90"/>
      <c r="N1" s="90"/>
      <c r="O1" s="90"/>
      <c r="P1" s="90"/>
    </row>
    <row r="2" spans="1:16" ht="21.75" customHeight="1" thickBot="1" x14ac:dyDescent="0.25">
      <c r="A2" s="90"/>
      <c r="B2" s="59"/>
      <c r="C2" s="102" t="s">
        <v>122</v>
      </c>
      <c r="D2" s="1484">
        <f>①表!G32</f>
        <v>0</v>
      </c>
      <c r="E2" s="1484"/>
      <c r="F2" s="59"/>
      <c r="G2" s="59"/>
      <c r="H2" s="59"/>
      <c r="I2" s="59"/>
      <c r="J2" s="59"/>
      <c r="K2" s="59"/>
      <c r="L2" s="91" t="s">
        <v>167</v>
      </c>
      <c r="M2" s="59"/>
      <c r="N2" s="975"/>
      <c r="O2" s="240"/>
      <c r="P2" s="90"/>
    </row>
    <row r="3" spans="1:16" s="88" customFormat="1" ht="27" customHeight="1" x14ac:dyDescent="0.2">
      <c r="A3" s="92"/>
      <c r="B3" s="94"/>
      <c r="C3" s="60" t="s">
        <v>322</v>
      </c>
      <c r="D3" s="61" t="s">
        <v>102</v>
      </c>
      <c r="E3" s="61" t="s">
        <v>3</v>
      </c>
      <c r="F3" s="61" t="s">
        <v>4</v>
      </c>
      <c r="G3" s="61" t="s">
        <v>5</v>
      </c>
      <c r="H3" s="61" t="s">
        <v>6</v>
      </c>
      <c r="I3" s="61" t="s">
        <v>7</v>
      </c>
      <c r="J3" s="61" t="s">
        <v>8</v>
      </c>
      <c r="K3" s="61" t="s">
        <v>9</v>
      </c>
      <c r="L3" s="61" t="s">
        <v>52</v>
      </c>
      <c r="M3" s="112" t="s">
        <v>53</v>
      </c>
      <c r="N3" s="113" t="s">
        <v>103</v>
      </c>
      <c r="O3" s="93"/>
      <c r="P3" s="93"/>
    </row>
    <row r="4" spans="1:16" s="88" customFormat="1" ht="27" customHeight="1" thickBot="1" x14ac:dyDescent="0.25">
      <c r="A4" s="92"/>
      <c r="B4" s="97" t="s">
        <v>24</v>
      </c>
      <c r="C4" s="1054">
        <f>⑧総括!E5</f>
        <v>5</v>
      </c>
      <c r="D4" s="1052">
        <f>C4+1</f>
        <v>6</v>
      </c>
      <c r="E4" s="1052">
        <f t="shared" ref="E4:M4" si="0">D4+1</f>
        <v>7</v>
      </c>
      <c r="F4" s="1052">
        <f t="shared" si="0"/>
        <v>8</v>
      </c>
      <c r="G4" s="1052">
        <f t="shared" si="0"/>
        <v>9</v>
      </c>
      <c r="H4" s="1052">
        <f t="shared" si="0"/>
        <v>10</v>
      </c>
      <c r="I4" s="1052">
        <f t="shared" si="0"/>
        <v>11</v>
      </c>
      <c r="J4" s="1052">
        <f t="shared" si="0"/>
        <v>12</v>
      </c>
      <c r="K4" s="1052">
        <f t="shared" si="0"/>
        <v>13</v>
      </c>
      <c r="L4" s="1052">
        <f t="shared" si="0"/>
        <v>14</v>
      </c>
      <c r="M4" s="1053">
        <f t="shared" si="0"/>
        <v>15</v>
      </c>
      <c r="N4" s="111" t="s">
        <v>25</v>
      </c>
      <c r="O4" s="93"/>
      <c r="P4" s="93"/>
    </row>
    <row r="5" spans="1:16" s="88" customFormat="1" ht="27" customHeight="1" x14ac:dyDescent="0.2">
      <c r="A5" s="92"/>
      <c r="B5" s="95" t="s">
        <v>26</v>
      </c>
      <c r="C5" s="209"/>
      <c r="D5" s="207"/>
      <c r="E5" s="207"/>
      <c r="F5" s="207"/>
      <c r="G5" s="207"/>
      <c r="H5" s="207"/>
      <c r="I5" s="207"/>
      <c r="J5" s="207"/>
      <c r="K5" s="207"/>
      <c r="L5" s="207"/>
      <c r="M5" s="208"/>
      <c r="N5" s="306"/>
      <c r="O5" s="93"/>
      <c r="P5" s="93"/>
    </row>
    <row r="6" spans="1:16" s="88" customFormat="1" ht="27" customHeight="1" x14ac:dyDescent="0.2">
      <c r="A6" s="92"/>
      <c r="B6" s="96" t="s">
        <v>104</v>
      </c>
      <c r="C6" s="209"/>
      <c r="D6" s="207"/>
      <c r="E6" s="207"/>
      <c r="F6" s="207"/>
      <c r="G6" s="207"/>
      <c r="H6" s="207"/>
      <c r="I6" s="207"/>
      <c r="J6" s="207"/>
      <c r="K6" s="207"/>
      <c r="L6" s="207"/>
      <c r="M6" s="208"/>
      <c r="N6" s="307"/>
      <c r="O6" s="93"/>
      <c r="P6" s="93"/>
    </row>
    <row r="7" spans="1:16" s="88" customFormat="1" ht="27" customHeight="1" x14ac:dyDescent="0.2">
      <c r="A7" s="92"/>
      <c r="B7" s="96" t="s">
        <v>27</v>
      </c>
      <c r="C7" s="209"/>
      <c r="D7" s="207"/>
      <c r="E7" s="207"/>
      <c r="F7" s="207"/>
      <c r="G7" s="207"/>
      <c r="H7" s="207"/>
      <c r="I7" s="207"/>
      <c r="J7" s="207"/>
      <c r="K7" s="207"/>
      <c r="L7" s="207"/>
      <c r="M7" s="208"/>
      <c r="N7" s="307"/>
      <c r="O7" s="93"/>
      <c r="P7" s="93"/>
    </row>
    <row r="8" spans="1:16" s="88" customFormat="1" ht="27" customHeight="1" x14ac:dyDescent="0.2">
      <c r="A8" s="92"/>
      <c r="B8" s="96" t="s">
        <v>217</v>
      </c>
      <c r="C8" s="741"/>
      <c r="D8" s="741"/>
      <c r="E8" s="741"/>
      <c r="F8" s="741"/>
      <c r="G8" s="741"/>
      <c r="H8" s="741"/>
      <c r="I8" s="741"/>
      <c r="J8" s="741"/>
      <c r="K8" s="741"/>
      <c r="L8" s="741"/>
      <c r="M8" s="742"/>
      <c r="N8" s="307"/>
      <c r="O8" s="281"/>
      <c r="P8" s="216"/>
    </row>
    <row r="9" spans="1:16" s="88" customFormat="1" ht="27" customHeight="1" x14ac:dyDescent="0.2">
      <c r="A9" s="92"/>
      <c r="B9" s="96" t="s">
        <v>105</v>
      </c>
      <c r="C9" s="209"/>
      <c r="D9" s="207"/>
      <c r="E9" s="207"/>
      <c r="F9" s="207"/>
      <c r="G9" s="207"/>
      <c r="H9" s="207"/>
      <c r="I9" s="207"/>
      <c r="J9" s="207"/>
      <c r="K9" s="207"/>
      <c r="L9" s="207"/>
      <c r="M9" s="208"/>
      <c r="N9" s="307"/>
      <c r="O9" s="93"/>
      <c r="P9" s="93"/>
    </row>
    <row r="10" spans="1:16" s="88" customFormat="1" ht="27" customHeight="1" x14ac:dyDescent="0.2">
      <c r="A10" s="92"/>
      <c r="B10" s="96" t="s">
        <v>106</v>
      </c>
      <c r="C10" s="209"/>
      <c r="D10" s="207"/>
      <c r="E10" s="207"/>
      <c r="F10" s="207"/>
      <c r="G10" s="207"/>
      <c r="H10" s="207"/>
      <c r="I10" s="207"/>
      <c r="J10" s="207"/>
      <c r="K10" s="207"/>
      <c r="L10" s="207"/>
      <c r="M10" s="208"/>
      <c r="N10" s="307"/>
      <c r="O10" s="93"/>
      <c r="P10" s="93"/>
    </row>
    <row r="11" spans="1:16" s="88" customFormat="1" ht="27" customHeight="1" x14ac:dyDescent="0.2">
      <c r="A11" s="92"/>
      <c r="B11" s="96" t="s">
        <v>476</v>
      </c>
      <c r="C11" s="209"/>
      <c r="D11" s="207"/>
      <c r="E11" s="207"/>
      <c r="F11" s="207"/>
      <c r="G11" s="207"/>
      <c r="H11" s="207"/>
      <c r="I11" s="207"/>
      <c r="J11" s="207"/>
      <c r="K11" s="207"/>
      <c r="L11" s="207"/>
      <c r="M11" s="208"/>
      <c r="N11" s="307"/>
      <c r="O11" s="93"/>
      <c r="P11" s="93"/>
    </row>
    <row r="12" spans="1:16" s="88" customFormat="1" ht="27" customHeight="1" x14ac:dyDescent="0.2">
      <c r="A12" s="92"/>
      <c r="B12" s="96" t="s">
        <v>28</v>
      </c>
      <c r="C12" s="209"/>
      <c r="D12" s="207"/>
      <c r="E12" s="207"/>
      <c r="F12" s="207"/>
      <c r="G12" s="207"/>
      <c r="H12" s="207"/>
      <c r="I12" s="207"/>
      <c r="J12" s="207"/>
      <c r="K12" s="207"/>
      <c r="L12" s="207"/>
      <c r="M12" s="208"/>
      <c r="N12" s="307"/>
      <c r="O12" s="93"/>
      <c r="P12" s="93"/>
    </row>
    <row r="13" spans="1:16" s="88" customFormat="1" ht="27" customHeight="1" thickBot="1" x14ac:dyDescent="0.25">
      <c r="A13" s="92"/>
      <c r="B13" s="98" t="s">
        <v>29</v>
      </c>
      <c r="C13" s="241"/>
      <c r="D13" s="201"/>
      <c r="E13" s="201"/>
      <c r="F13" s="201"/>
      <c r="G13" s="201"/>
      <c r="H13" s="201"/>
      <c r="I13" s="201"/>
      <c r="J13" s="201"/>
      <c r="K13" s="201"/>
      <c r="L13" s="201"/>
      <c r="M13" s="210"/>
      <c r="N13" s="308"/>
      <c r="O13" s="93"/>
      <c r="P13" s="93"/>
    </row>
    <row r="14" spans="1:16" s="88" customFormat="1" ht="27" customHeight="1" thickTop="1" thickBot="1" x14ac:dyDescent="0.25">
      <c r="A14" s="92"/>
      <c r="B14" s="236" t="s">
        <v>30</v>
      </c>
      <c r="C14" s="237">
        <f>SUM(C5:C13)</f>
        <v>0</v>
      </c>
      <c r="D14" s="238">
        <f t="shared" ref="D14:N14" si="1">SUM(D5:D13)</f>
        <v>0</v>
      </c>
      <c r="E14" s="238">
        <f t="shared" si="1"/>
        <v>0</v>
      </c>
      <c r="F14" s="238">
        <f t="shared" si="1"/>
        <v>0</v>
      </c>
      <c r="G14" s="238">
        <f t="shared" si="1"/>
        <v>0</v>
      </c>
      <c r="H14" s="238">
        <f t="shared" si="1"/>
        <v>0</v>
      </c>
      <c r="I14" s="238">
        <f t="shared" si="1"/>
        <v>0</v>
      </c>
      <c r="J14" s="238">
        <f t="shared" si="1"/>
        <v>0</v>
      </c>
      <c r="K14" s="238">
        <f t="shared" si="1"/>
        <v>0</v>
      </c>
      <c r="L14" s="238">
        <f>SUM(L5:L13)</f>
        <v>0</v>
      </c>
      <c r="M14" s="239">
        <f>SUM(M5:M13)</f>
        <v>0</v>
      </c>
      <c r="N14" s="282">
        <f t="shared" si="1"/>
        <v>0</v>
      </c>
      <c r="O14" s="93"/>
      <c r="P14" s="93"/>
    </row>
    <row r="15" spans="1:16" s="88" customFormat="1" ht="27" customHeight="1" x14ac:dyDescent="0.2">
      <c r="A15" s="92"/>
      <c r="B15" s="270" t="s">
        <v>212</v>
      </c>
      <c r="C15" s="302"/>
      <c r="D15" s="275"/>
      <c r="E15" s="202"/>
      <c r="F15" s="304"/>
      <c r="G15" s="275"/>
      <c r="H15" s="202"/>
      <c r="I15" s="304"/>
      <c r="J15" s="275"/>
      <c r="K15" s="202"/>
      <c r="L15" s="304"/>
      <c r="M15" s="203"/>
      <c r="N15" s="279"/>
      <c r="O15" s="93"/>
      <c r="P15" s="93"/>
    </row>
    <row r="16" spans="1:16" s="88" customFormat="1" ht="23.25" customHeight="1" thickBot="1" x14ac:dyDescent="0.25">
      <c r="A16" s="92"/>
      <c r="B16" s="277" t="s">
        <v>216</v>
      </c>
      <c r="C16" s="303"/>
      <c r="D16" s="276"/>
      <c r="E16" s="276"/>
      <c r="F16" s="305"/>
      <c r="G16" s="276"/>
      <c r="H16" s="276"/>
      <c r="I16" s="305"/>
      <c r="J16" s="276"/>
      <c r="K16" s="276"/>
      <c r="L16" s="305"/>
      <c r="M16" s="278"/>
      <c r="N16" s="280"/>
      <c r="O16" s="93"/>
      <c r="P16" s="93"/>
    </row>
    <row r="17" spans="1:16" s="88" customFormat="1" ht="23.25" customHeight="1" x14ac:dyDescent="0.2">
      <c r="A17" s="92"/>
      <c r="B17" s="848"/>
      <c r="C17" s="848"/>
      <c r="D17" s="848"/>
      <c r="E17" s="92"/>
      <c r="F17" s="92"/>
      <c r="G17" s="92"/>
      <c r="H17" s="92"/>
      <c r="I17" s="92"/>
      <c r="J17" s="92"/>
      <c r="K17" s="92"/>
      <c r="L17" s="92"/>
      <c r="M17" s="92"/>
      <c r="N17" s="92"/>
      <c r="O17" s="92"/>
      <c r="P17" s="92"/>
    </row>
    <row r="18" spans="1:16" s="88" customFormat="1" ht="27" customHeight="1" x14ac:dyDescent="0.2">
      <c r="A18" s="92"/>
      <c r="B18" s="110" t="s">
        <v>124</v>
      </c>
      <c r="C18" s="92"/>
      <c r="D18" s="92"/>
      <c r="E18" s="92"/>
      <c r="F18" s="92"/>
      <c r="G18" s="92"/>
      <c r="H18" s="92"/>
      <c r="I18" s="92"/>
      <c r="J18" s="92"/>
      <c r="K18" s="92"/>
      <c r="L18" s="92"/>
      <c r="M18" s="92"/>
      <c r="N18" s="92"/>
      <c r="O18" s="92"/>
      <c r="P18" s="92"/>
    </row>
    <row r="19" spans="1:16" s="88" customFormat="1" ht="13.65" customHeight="1" thickBot="1" x14ac:dyDescent="0.25">
      <c r="A19" s="92"/>
      <c r="B19" s="92"/>
      <c r="C19" s="92"/>
      <c r="D19" s="92"/>
      <c r="E19" s="92"/>
      <c r="F19" s="92"/>
      <c r="G19" s="92"/>
      <c r="H19" s="92"/>
      <c r="I19" s="92"/>
      <c r="J19" s="92"/>
      <c r="K19" s="92"/>
      <c r="L19" s="92"/>
      <c r="M19" s="92"/>
      <c r="N19" s="92"/>
      <c r="O19" s="92"/>
      <c r="P19" s="92"/>
    </row>
    <row r="20" spans="1:16" s="88" customFormat="1" ht="27" customHeight="1" thickBot="1" x14ac:dyDescent="0.25">
      <c r="A20" s="92"/>
      <c r="B20" s="99" t="s">
        <v>107</v>
      </c>
      <c r="C20" s="100" t="s">
        <v>108</v>
      </c>
      <c r="D20" s="100" t="s">
        <v>109</v>
      </c>
      <c r="E20" s="101" t="s">
        <v>110</v>
      </c>
      <c r="F20" s="92"/>
      <c r="G20" s="63"/>
      <c r="H20" s="92"/>
      <c r="I20" s="92"/>
      <c r="J20" s="92"/>
      <c r="K20" s="92"/>
      <c r="L20" s="92"/>
      <c r="M20" s="92"/>
      <c r="N20" s="92"/>
      <c r="O20" s="92"/>
      <c r="P20" s="92"/>
    </row>
    <row r="21" spans="1:16" s="88" customFormat="1" ht="26.25" customHeight="1" x14ac:dyDescent="0.2">
      <c r="A21" s="92"/>
      <c r="B21" s="639"/>
      <c r="C21" s="309"/>
      <c r="D21" s="310"/>
      <c r="E21" s="311"/>
      <c r="F21" s="849"/>
      <c r="G21" s="63"/>
      <c r="H21" s="92"/>
      <c r="I21" s="92"/>
      <c r="J21" s="92"/>
      <c r="K21" s="92"/>
      <c r="L21" s="92"/>
      <c r="M21" s="92"/>
      <c r="N21" s="92"/>
      <c r="O21" s="92"/>
      <c r="P21" s="92"/>
    </row>
    <row r="22" spans="1:16" s="88" customFormat="1" ht="26.25" customHeight="1" x14ac:dyDescent="0.2">
      <c r="A22" s="92"/>
      <c r="B22" s="640"/>
      <c r="C22" s="312"/>
      <c r="D22" s="313"/>
      <c r="E22" s="314"/>
      <c r="F22" s="92"/>
      <c r="G22" s="63"/>
      <c r="H22" s="92"/>
      <c r="I22" s="92"/>
      <c r="J22" s="92"/>
      <c r="K22" s="92"/>
      <c r="L22" s="92"/>
      <c r="M22" s="92"/>
      <c r="N22" s="92"/>
      <c r="O22" s="92"/>
      <c r="P22" s="92"/>
    </row>
    <row r="23" spans="1:16" s="88" customFormat="1" ht="26.25" customHeight="1" x14ac:dyDescent="0.2">
      <c r="A23" s="92"/>
      <c r="B23" s="640"/>
      <c r="C23" s="312"/>
      <c r="D23" s="313"/>
      <c r="E23" s="314"/>
      <c r="F23" s="92"/>
      <c r="G23" s="63"/>
      <c r="H23" s="92"/>
      <c r="I23" s="92"/>
      <c r="J23" s="92"/>
      <c r="K23" s="92"/>
      <c r="L23" s="92"/>
      <c r="M23" s="92"/>
      <c r="N23" s="92"/>
      <c r="O23" s="92"/>
      <c r="P23" s="92"/>
    </row>
    <row r="24" spans="1:16" s="88" customFormat="1" ht="26.25" customHeight="1" x14ac:dyDescent="0.2">
      <c r="A24" s="92"/>
      <c r="B24" s="640"/>
      <c r="C24" s="312"/>
      <c r="D24" s="313"/>
      <c r="E24" s="314"/>
      <c r="F24" s="92"/>
      <c r="G24" s="63"/>
      <c r="H24" s="92"/>
      <c r="I24" s="92"/>
      <c r="J24" s="92"/>
      <c r="K24" s="92"/>
      <c r="L24" s="92"/>
      <c r="M24" s="92"/>
      <c r="N24" s="92"/>
      <c r="O24" s="92"/>
      <c r="P24" s="92"/>
    </row>
    <row r="25" spans="1:16" s="88" customFormat="1" ht="26.25" customHeight="1" x14ac:dyDescent="0.2">
      <c r="A25" s="92"/>
      <c r="B25" s="641"/>
      <c r="C25" s="315"/>
      <c r="D25" s="316"/>
      <c r="E25" s="317"/>
      <c r="F25" s="92"/>
      <c r="G25" s="92"/>
      <c r="H25" s="92"/>
      <c r="I25" s="92"/>
      <c r="J25" s="92"/>
      <c r="K25" s="92"/>
      <c r="L25" s="92"/>
      <c r="M25" s="92"/>
      <c r="N25" s="92"/>
      <c r="O25" s="92"/>
      <c r="P25" s="92"/>
    </row>
    <row r="26" spans="1:16" ht="26.25" customHeight="1" x14ac:dyDescent="0.2">
      <c r="B26" s="642"/>
      <c r="C26" s="318"/>
      <c r="D26" s="319"/>
      <c r="E26" s="320"/>
    </row>
    <row r="27" spans="1:16" ht="26.25" customHeight="1" thickBot="1" x14ac:dyDescent="0.25">
      <c r="B27" s="643"/>
      <c r="C27" s="321"/>
      <c r="D27" s="322"/>
      <c r="E27" s="323"/>
    </row>
    <row r="28" spans="1:16" ht="25.5" customHeight="1" x14ac:dyDescent="0.2">
      <c r="H28" s="1007" t="s">
        <v>471</v>
      </c>
    </row>
  </sheetData>
  <mergeCells count="1">
    <mergeCell ref="D2:E2"/>
  </mergeCells>
  <phoneticPr fontId="2"/>
  <printOptions horizontalCentered="1" verticalCentered="1"/>
  <pageMargins left="0.39370078740157483" right="0" top="0.59055118110236227" bottom="0.19685039370078741" header="0.51181102362204722" footer="0.51181102362204722"/>
  <pageSetup paperSize="9" scale="79" orientation="landscape" cellComments="asDisplayed"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P92"/>
  <sheetViews>
    <sheetView showGridLines="0" topLeftCell="A4" zoomScale="85" zoomScaleNormal="85" workbookViewId="0">
      <selection activeCell="R10" sqref="R10"/>
    </sheetView>
  </sheetViews>
  <sheetFormatPr defaultRowHeight="13.2" x14ac:dyDescent="0.2"/>
  <cols>
    <col min="1" max="1" width="1.109375" customWidth="1"/>
    <col min="2" max="2" width="4.109375" customWidth="1"/>
    <col min="3" max="3" width="23.6640625" customWidth="1"/>
    <col min="4" max="4" width="10.33203125" customWidth="1"/>
    <col min="5" max="15" width="9.44140625" customWidth="1"/>
    <col min="16" max="16" width="11.77734375" customWidth="1"/>
  </cols>
  <sheetData>
    <row r="1" spans="2:16" ht="21" customHeight="1" x14ac:dyDescent="0.25">
      <c r="E1" s="105" t="s">
        <v>420</v>
      </c>
      <c r="N1" s="166" t="s">
        <v>169</v>
      </c>
    </row>
    <row r="2" spans="2:16" ht="21" customHeight="1" x14ac:dyDescent="0.25">
      <c r="F2" s="116"/>
      <c r="L2" s="135"/>
      <c r="M2" s="154" t="s">
        <v>152</v>
      </c>
      <c r="N2" s="1633">
        <f>⑧総括!F5</f>
        <v>6</v>
      </c>
    </row>
    <row r="3" spans="2:16" ht="21" customHeight="1" x14ac:dyDescent="0.2">
      <c r="F3" s="116"/>
      <c r="M3" s="90" t="s">
        <v>153</v>
      </c>
      <c r="N3" s="1633">
        <f>⑧総括!J5</f>
        <v>10</v>
      </c>
    </row>
    <row r="4" spans="2:16" s="137" customFormat="1" ht="21" customHeight="1" thickBot="1" x14ac:dyDescent="0.25">
      <c r="B4" s="524" t="str">
        <f>②収支!B2</f>
        <v>【作物１】</v>
      </c>
      <c r="E4" s="74"/>
    </row>
    <row r="5" spans="2:16" s="137" customFormat="1" ht="21" customHeight="1" thickBot="1" x14ac:dyDescent="0.25">
      <c r="B5" s="1485"/>
      <c r="C5" s="1486"/>
      <c r="D5" s="140" t="s">
        <v>139</v>
      </c>
      <c r="E5" s="141" t="s">
        <v>125</v>
      </c>
      <c r="F5" s="141" t="s">
        <v>126</v>
      </c>
      <c r="G5" s="141" t="s">
        <v>127</v>
      </c>
      <c r="H5" s="141" t="s">
        <v>128</v>
      </c>
      <c r="I5" s="141" t="s">
        <v>129</v>
      </c>
      <c r="J5" s="141" t="s">
        <v>130</v>
      </c>
      <c r="K5" s="141" t="s">
        <v>131</v>
      </c>
      <c r="L5" s="141" t="s">
        <v>132</v>
      </c>
      <c r="M5" s="141" t="s">
        <v>133</v>
      </c>
      <c r="N5" s="141" t="s">
        <v>134</v>
      </c>
      <c r="O5" s="142" t="s">
        <v>135</v>
      </c>
      <c r="P5" s="143" t="s">
        <v>140</v>
      </c>
    </row>
    <row r="6" spans="2:16" s="137" customFormat="1" ht="21" customHeight="1" thickBot="1" x14ac:dyDescent="0.25">
      <c r="B6" s="1487">
        <f>③収益!B1:D1</f>
        <v>0</v>
      </c>
      <c r="C6" s="144" t="s">
        <v>141</v>
      </c>
      <c r="D6" s="324"/>
      <c r="E6" s="325"/>
      <c r="F6" s="325"/>
      <c r="G6" s="325"/>
      <c r="H6" s="325"/>
      <c r="I6" s="325"/>
      <c r="J6" s="325"/>
      <c r="K6" s="325"/>
      <c r="L6" s="325"/>
      <c r="M6" s="325"/>
      <c r="N6" s="325"/>
      <c r="O6" s="326"/>
      <c r="P6" s="243">
        <f>SUM(D6:O6)</f>
        <v>0</v>
      </c>
    </row>
    <row r="7" spans="2:16" s="137" customFormat="1" ht="21" customHeight="1" thickTop="1" x14ac:dyDescent="0.2">
      <c r="B7" s="1488"/>
      <c r="C7" s="145" t="s">
        <v>142</v>
      </c>
      <c r="D7" s="244">
        <f>②収支!F4</f>
        <v>0</v>
      </c>
      <c r="E7" s="245">
        <f>D7</f>
        <v>0</v>
      </c>
      <c r="F7" s="245">
        <f>E7</f>
        <v>0</v>
      </c>
      <c r="G7" s="245">
        <f t="shared" ref="G7:O7" si="0">F7</f>
        <v>0</v>
      </c>
      <c r="H7" s="245">
        <f t="shared" si="0"/>
        <v>0</v>
      </c>
      <c r="I7" s="245">
        <f t="shared" si="0"/>
        <v>0</v>
      </c>
      <c r="J7" s="245">
        <f t="shared" si="0"/>
        <v>0</v>
      </c>
      <c r="K7" s="245">
        <f t="shared" si="0"/>
        <v>0</v>
      </c>
      <c r="L7" s="245">
        <f t="shared" si="0"/>
        <v>0</v>
      </c>
      <c r="M7" s="245">
        <f t="shared" si="0"/>
        <v>0</v>
      </c>
      <c r="N7" s="245">
        <f t="shared" si="0"/>
        <v>0</v>
      </c>
      <c r="O7" s="246">
        <f t="shared" si="0"/>
        <v>0</v>
      </c>
      <c r="P7" s="247" t="s">
        <v>185</v>
      </c>
    </row>
    <row r="8" spans="2:16" s="137" customFormat="1" ht="21" customHeight="1" thickBot="1" x14ac:dyDescent="0.25">
      <c r="B8" s="1488"/>
      <c r="C8" s="146" t="s">
        <v>143</v>
      </c>
      <c r="D8" s="248">
        <f>ROUNDUP(D6*D7/10,2)</f>
        <v>0</v>
      </c>
      <c r="E8" s="248">
        <f>ROUNDUP(E6*E7/10,2)</f>
        <v>0</v>
      </c>
      <c r="F8" s="248">
        <f t="shared" ref="F8:O8" si="1">ROUNDUP(F6*F7/10,2)</f>
        <v>0</v>
      </c>
      <c r="G8" s="248">
        <f t="shared" si="1"/>
        <v>0</v>
      </c>
      <c r="H8" s="248">
        <f t="shared" si="1"/>
        <v>0</v>
      </c>
      <c r="I8" s="248">
        <f t="shared" si="1"/>
        <v>0</v>
      </c>
      <c r="J8" s="248">
        <f t="shared" si="1"/>
        <v>0</v>
      </c>
      <c r="K8" s="248">
        <f t="shared" si="1"/>
        <v>0</v>
      </c>
      <c r="L8" s="248">
        <f t="shared" si="1"/>
        <v>0</v>
      </c>
      <c r="M8" s="248">
        <f t="shared" si="1"/>
        <v>0</v>
      </c>
      <c r="N8" s="248">
        <f t="shared" si="1"/>
        <v>0</v>
      </c>
      <c r="O8" s="248">
        <f t="shared" si="1"/>
        <v>0</v>
      </c>
      <c r="P8" s="249">
        <f>SUM(D8:O8)</f>
        <v>0</v>
      </c>
    </row>
    <row r="9" spans="2:16" s="137" customFormat="1" ht="21" customHeight="1" thickTop="1" x14ac:dyDescent="0.2">
      <c r="B9" s="1488"/>
      <c r="C9" s="145" t="s">
        <v>144</v>
      </c>
      <c r="D9" s="244">
        <f>②収支!J4</f>
        <v>0</v>
      </c>
      <c r="E9" s="245">
        <f>D9</f>
        <v>0</v>
      </c>
      <c r="F9" s="245">
        <f t="shared" ref="F9:O9" si="2">E9</f>
        <v>0</v>
      </c>
      <c r="G9" s="245">
        <f t="shared" si="2"/>
        <v>0</v>
      </c>
      <c r="H9" s="245">
        <f t="shared" si="2"/>
        <v>0</v>
      </c>
      <c r="I9" s="245">
        <f t="shared" si="2"/>
        <v>0</v>
      </c>
      <c r="J9" s="245">
        <f t="shared" si="2"/>
        <v>0</v>
      </c>
      <c r="K9" s="245">
        <f t="shared" si="2"/>
        <v>0</v>
      </c>
      <c r="L9" s="245">
        <f t="shared" si="2"/>
        <v>0</v>
      </c>
      <c r="M9" s="245">
        <f t="shared" si="2"/>
        <v>0</v>
      </c>
      <c r="N9" s="245">
        <f t="shared" si="2"/>
        <v>0</v>
      </c>
      <c r="O9" s="246">
        <f t="shared" si="2"/>
        <v>0</v>
      </c>
      <c r="P9" s="247" t="s">
        <v>185</v>
      </c>
    </row>
    <row r="10" spans="2:16" s="137" customFormat="1" ht="21" customHeight="1" thickBot="1" x14ac:dyDescent="0.25">
      <c r="B10" s="1489"/>
      <c r="C10" s="147" t="s">
        <v>146</v>
      </c>
      <c r="D10" s="250">
        <f>ROUNDUP(D6*D9/10,2)</f>
        <v>0</v>
      </c>
      <c r="E10" s="250">
        <f>ROUNDUP(E6*E9/10,2)</f>
        <v>0</v>
      </c>
      <c r="F10" s="250">
        <f t="shared" ref="F10:O10" si="3">ROUNDUP(F6*F9/10,2)</f>
        <v>0</v>
      </c>
      <c r="G10" s="250">
        <f t="shared" si="3"/>
        <v>0</v>
      </c>
      <c r="H10" s="250">
        <f t="shared" si="3"/>
        <v>0</v>
      </c>
      <c r="I10" s="250">
        <f t="shared" si="3"/>
        <v>0</v>
      </c>
      <c r="J10" s="250">
        <f t="shared" si="3"/>
        <v>0</v>
      </c>
      <c r="K10" s="250">
        <f t="shared" si="3"/>
        <v>0</v>
      </c>
      <c r="L10" s="250">
        <f t="shared" si="3"/>
        <v>0</v>
      </c>
      <c r="M10" s="250">
        <f t="shared" si="3"/>
        <v>0</v>
      </c>
      <c r="N10" s="250">
        <f t="shared" si="3"/>
        <v>0</v>
      </c>
      <c r="O10" s="250">
        <f t="shared" si="3"/>
        <v>0</v>
      </c>
      <c r="P10" s="251">
        <f>SUM(D10:O10)</f>
        <v>0</v>
      </c>
    </row>
    <row r="11" spans="2:16" s="137" customFormat="1" ht="24" customHeight="1" x14ac:dyDescent="0.2">
      <c r="B11" s="534"/>
      <c r="C11" s="148"/>
      <c r="D11" s="535"/>
      <c r="E11" s="535"/>
      <c r="F11" s="535"/>
      <c r="G11" s="535"/>
      <c r="H11" s="535"/>
      <c r="I11" s="535"/>
      <c r="J11" s="535"/>
      <c r="K11" s="535"/>
      <c r="L11" s="535"/>
      <c r="M11" s="535"/>
      <c r="N11" s="535"/>
      <c r="O11" s="535"/>
      <c r="P11" s="535"/>
    </row>
    <row r="12" spans="2:16" s="137" customFormat="1" ht="21" customHeight="1" thickBot="1" x14ac:dyDescent="0.25">
      <c r="B12" s="524" t="str">
        <f>②収支!B29</f>
        <v>【作物２】</v>
      </c>
    </row>
    <row r="13" spans="2:16" s="137" customFormat="1" ht="21" customHeight="1" thickBot="1" x14ac:dyDescent="0.25">
      <c r="B13" s="1485"/>
      <c r="C13" s="1486"/>
      <c r="D13" s="140" t="s">
        <v>147</v>
      </c>
      <c r="E13" s="141" t="s">
        <v>125</v>
      </c>
      <c r="F13" s="141" t="s">
        <v>126</v>
      </c>
      <c r="G13" s="141" t="s">
        <v>127</v>
      </c>
      <c r="H13" s="141" t="s">
        <v>128</v>
      </c>
      <c r="I13" s="141" t="s">
        <v>129</v>
      </c>
      <c r="J13" s="141" t="s">
        <v>130</v>
      </c>
      <c r="K13" s="141" t="s">
        <v>131</v>
      </c>
      <c r="L13" s="141" t="s">
        <v>132</v>
      </c>
      <c r="M13" s="141" t="s">
        <v>133</v>
      </c>
      <c r="N13" s="141" t="s">
        <v>134</v>
      </c>
      <c r="O13" s="142" t="s">
        <v>135</v>
      </c>
      <c r="P13" s="143" t="s">
        <v>148</v>
      </c>
    </row>
    <row r="14" spans="2:16" s="137" customFormat="1" ht="21" customHeight="1" thickBot="1" x14ac:dyDescent="0.25">
      <c r="B14" s="1487">
        <f>③収益!B36:D36</f>
        <v>0</v>
      </c>
      <c r="C14" s="144" t="s">
        <v>141</v>
      </c>
      <c r="D14" s="324"/>
      <c r="E14" s="325"/>
      <c r="F14" s="325"/>
      <c r="G14" s="325"/>
      <c r="H14" s="325"/>
      <c r="I14" s="325"/>
      <c r="J14" s="325"/>
      <c r="K14" s="325"/>
      <c r="L14" s="325"/>
      <c r="M14" s="325"/>
      <c r="N14" s="325"/>
      <c r="O14" s="326"/>
      <c r="P14" s="252">
        <f>SUM(D14:O14)</f>
        <v>0</v>
      </c>
    </row>
    <row r="15" spans="2:16" s="137" customFormat="1" ht="21" customHeight="1" thickTop="1" x14ac:dyDescent="0.2">
      <c r="B15" s="1488"/>
      <c r="C15" s="145" t="s">
        <v>142</v>
      </c>
      <c r="D15" s="244">
        <f>②収支!F31</f>
        <v>0</v>
      </c>
      <c r="E15" s="245">
        <f>D15</f>
        <v>0</v>
      </c>
      <c r="F15" s="245">
        <f>E15</f>
        <v>0</v>
      </c>
      <c r="G15" s="245">
        <f t="shared" ref="G15:O15" si="4">F15</f>
        <v>0</v>
      </c>
      <c r="H15" s="245">
        <f t="shared" si="4"/>
        <v>0</v>
      </c>
      <c r="I15" s="245">
        <f t="shared" si="4"/>
        <v>0</v>
      </c>
      <c r="J15" s="245">
        <f t="shared" si="4"/>
        <v>0</v>
      </c>
      <c r="K15" s="245">
        <f t="shared" si="4"/>
        <v>0</v>
      </c>
      <c r="L15" s="245">
        <f t="shared" si="4"/>
        <v>0</v>
      </c>
      <c r="M15" s="245">
        <f t="shared" si="4"/>
        <v>0</v>
      </c>
      <c r="N15" s="245">
        <f t="shared" si="4"/>
        <v>0</v>
      </c>
      <c r="O15" s="246">
        <f t="shared" si="4"/>
        <v>0</v>
      </c>
      <c r="P15" s="253" t="s">
        <v>149</v>
      </c>
    </row>
    <row r="16" spans="2:16" s="137" customFormat="1" ht="21" customHeight="1" thickBot="1" x14ac:dyDescent="0.25">
      <c r="B16" s="1488"/>
      <c r="C16" s="146" t="s">
        <v>150</v>
      </c>
      <c r="D16" s="248">
        <f>ROUNDUP(D14*D15/10,2)</f>
        <v>0</v>
      </c>
      <c r="E16" s="248">
        <f t="shared" ref="E16:O16" si="5">ROUNDUP(E14*E15/10,2)</f>
        <v>0</v>
      </c>
      <c r="F16" s="248">
        <f t="shared" si="5"/>
        <v>0</v>
      </c>
      <c r="G16" s="248">
        <f t="shared" si="5"/>
        <v>0</v>
      </c>
      <c r="H16" s="248">
        <f t="shared" si="5"/>
        <v>0</v>
      </c>
      <c r="I16" s="248">
        <f t="shared" si="5"/>
        <v>0</v>
      </c>
      <c r="J16" s="248">
        <f t="shared" si="5"/>
        <v>0</v>
      </c>
      <c r="K16" s="248">
        <f t="shared" si="5"/>
        <v>0</v>
      </c>
      <c r="L16" s="248">
        <f t="shared" si="5"/>
        <v>0</v>
      </c>
      <c r="M16" s="248">
        <f t="shared" si="5"/>
        <v>0</v>
      </c>
      <c r="N16" s="248">
        <f t="shared" si="5"/>
        <v>0</v>
      </c>
      <c r="O16" s="248">
        <f t="shared" si="5"/>
        <v>0</v>
      </c>
      <c r="P16" s="254">
        <f>SUM(D16:O16)</f>
        <v>0</v>
      </c>
    </row>
    <row r="17" spans="2:16" s="137" customFormat="1" ht="21" customHeight="1" thickTop="1" x14ac:dyDescent="0.2">
      <c r="B17" s="1488"/>
      <c r="C17" s="145" t="s">
        <v>144</v>
      </c>
      <c r="D17" s="244">
        <f>②収支!J31</f>
        <v>0</v>
      </c>
      <c r="E17" s="245">
        <f>D17</f>
        <v>0</v>
      </c>
      <c r="F17" s="245">
        <f t="shared" ref="F17:O17" si="6">E17</f>
        <v>0</v>
      </c>
      <c r="G17" s="245">
        <f t="shared" si="6"/>
        <v>0</v>
      </c>
      <c r="H17" s="245">
        <f t="shared" si="6"/>
        <v>0</v>
      </c>
      <c r="I17" s="245">
        <f t="shared" si="6"/>
        <v>0</v>
      </c>
      <c r="J17" s="245">
        <f t="shared" si="6"/>
        <v>0</v>
      </c>
      <c r="K17" s="245">
        <f t="shared" si="6"/>
        <v>0</v>
      </c>
      <c r="L17" s="245">
        <f t="shared" si="6"/>
        <v>0</v>
      </c>
      <c r="M17" s="245">
        <f t="shared" si="6"/>
        <v>0</v>
      </c>
      <c r="N17" s="245">
        <f t="shared" si="6"/>
        <v>0</v>
      </c>
      <c r="O17" s="246">
        <f t="shared" si="6"/>
        <v>0</v>
      </c>
      <c r="P17" s="253" t="s">
        <v>145</v>
      </c>
    </row>
    <row r="18" spans="2:16" s="137" customFormat="1" ht="21" customHeight="1" thickBot="1" x14ac:dyDescent="0.25">
      <c r="B18" s="1489"/>
      <c r="C18" s="147" t="s">
        <v>146</v>
      </c>
      <c r="D18" s="250">
        <f>ROUND(D14*D17/10,2)</f>
        <v>0</v>
      </c>
      <c r="E18" s="250">
        <f t="shared" ref="E18:O18" si="7">ROUND(E14*E17/10,2)</f>
        <v>0</v>
      </c>
      <c r="F18" s="250">
        <f t="shared" si="7"/>
        <v>0</v>
      </c>
      <c r="G18" s="250">
        <f t="shared" si="7"/>
        <v>0</v>
      </c>
      <c r="H18" s="250">
        <f t="shared" si="7"/>
        <v>0</v>
      </c>
      <c r="I18" s="250">
        <f t="shared" si="7"/>
        <v>0</v>
      </c>
      <c r="J18" s="250">
        <f t="shared" si="7"/>
        <v>0</v>
      </c>
      <c r="K18" s="250">
        <f t="shared" si="7"/>
        <v>0</v>
      </c>
      <c r="L18" s="250">
        <f t="shared" si="7"/>
        <v>0</v>
      </c>
      <c r="M18" s="250">
        <f t="shared" si="7"/>
        <v>0</v>
      </c>
      <c r="N18" s="250">
        <f t="shared" si="7"/>
        <v>0</v>
      </c>
      <c r="O18" s="250">
        <f t="shared" si="7"/>
        <v>0</v>
      </c>
      <c r="P18" s="255">
        <f>SUM(D18:O18)</f>
        <v>0</v>
      </c>
    </row>
    <row r="19" spans="2:16" s="137" customFormat="1" ht="24" customHeight="1" x14ac:dyDescent="0.2">
      <c r="B19" s="534"/>
      <c r="C19" s="148"/>
      <c r="D19" s="535"/>
      <c r="E19" s="535"/>
      <c r="F19" s="535"/>
      <c r="G19" s="535"/>
      <c r="H19" s="535"/>
      <c r="I19" s="535"/>
      <c r="J19" s="535"/>
      <c r="K19" s="535"/>
      <c r="L19" s="535"/>
      <c r="M19" s="535"/>
      <c r="N19" s="535"/>
      <c r="O19" s="535"/>
      <c r="P19" s="624"/>
    </row>
    <row r="20" spans="2:16" s="137" customFormat="1" ht="21" customHeight="1" thickBot="1" x14ac:dyDescent="0.25">
      <c r="B20" s="524" t="str">
        <f>②収支!B56</f>
        <v>【作物３】</v>
      </c>
    </row>
    <row r="21" spans="2:16" s="137" customFormat="1" ht="21" customHeight="1" thickBot="1" x14ac:dyDescent="0.25">
      <c r="B21" s="1485"/>
      <c r="C21" s="1486"/>
      <c r="D21" s="140" t="s">
        <v>147</v>
      </c>
      <c r="E21" s="141" t="s">
        <v>125</v>
      </c>
      <c r="F21" s="141" t="s">
        <v>126</v>
      </c>
      <c r="G21" s="141" t="s">
        <v>127</v>
      </c>
      <c r="H21" s="141" t="s">
        <v>128</v>
      </c>
      <c r="I21" s="141" t="s">
        <v>129</v>
      </c>
      <c r="J21" s="141" t="s">
        <v>130</v>
      </c>
      <c r="K21" s="141" t="s">
        <v>131</v>
      </c>
      <c r="L21" s="141" t="s">
        <v>132</v>
      </c>
      <c r="M21" s="141" t="s">
        <v>133</v>
      </c>
      <c r="N21" s="141" t="s">
        <v>134</v>
      </c>
      <c r="O21" s="142" t="s">
        <v>135</v>
      </c>
      <c r="P21" s="143" t="s">
        <v>148</v>
      </c>
    </row>
    <row r="22" spans="2:16" s="137" customFormat="1" ht="21" customHeight="1" thickBot="1" x14ac:dyDescent="0.25">
      <c r="B22" s="1487">
        <f>③収益!B71:D71</f>
        <v>0</v>
      </c>
      <c r="C22" s="144" t="s">
        <v>141</v>
      </c>
      <c r="D22" s="324"/>
      <c r="E22" s="325"/>
      <c r="F22" s="325"/>
      <c r="G22" s="325"/>
      <c r="H22" s="325"/>
      <c r="I22" s="325"/>
      <c r="J22" s="325"/>
      <c r="K22" s="325"/>
      <c r="L22" s="325"/>
      <c r="M22" s="325"/>
      <c r="N22" s="325"/>
      <c r="O22" s="326"/>
      <c r="P22" s="243">
        <f>SUM(D22:O22)</f>
        <v>0</v>
      </c>
    </row>
    <row r="23" spans="2:16" s="137" customFormat="1" ht="21" customHeight="1" thickTop="1" x14ac:dyDescent="0.2">
      <c r="B23" s="1488"/>
      <c r="C23" s="145" t="s">
        <v>142</v>
      </c>
      <c r="D23" s="244">
        <f>②収支!F58</f>
        <v>0</v>
      </c>
      <c r="E23" s="245">
        <f>D23</f>
        <v>0</v>
      </c>
      <c r="F23" s="245">
        <f>E23</f>
        <v>0</v>
      </c>
      <c r="G23" s="245">
        <f t="shared" ref="G23:O23" si="8">F23</f>
        <v>0</v>
      </c>
      <c r="H23" s="245">
        <f t="shared" si="8"/>
        <v>0</v>
      </c>
      <c r="I23" s="245">
        <f t="shared" si="8"/>
        <v>0</v>
      </c>
      <c r="J23" s="245">
        <f t="shared" si="8"/>
        <v>0</v>
      </c>
      <c r="K23" s="245">
        <f t="shared" si="8"/>
        <v>0</v>
      </c>
      <c r="L23" s="245">
        <f t="shared" si="8"/>
        <v>0</v>
      </c>
      <c r="M23" s="245">
        <f t="shared" si="8"/>
        <v>0</v>
      </c>
      <c r="N23" s="245">
        <f t="shared" si="8"/>
        <v>0</v>
      </c>
      <c r="O23" s="246">
        <f t="shared" si="8"/>
        <v>0</v>
      </c>
      <c r="P23" s="247" t="s">
        <v>185</v>
      </c>
    </row>
    <row r="24" spans="2:16" s="137" customFormat="1" ht="21" customHeight="1" thickBot="1" x14ac:dyDescent="0.25">
      <c r="B24" s="1488"/>
      <c r="C24" s="146" t="s">
        <v>150</v>
      </c>
      <c r="D24" s="248">
        <f>ROUNDUP(D22*D23/10,2)</f>
        <v>0</v>
      </c>
      <c r="E24" s="248">
        <f t="shared" ref="E24:O24" si="9">ROUNDUP(E22*E23/10,2)</f>
        <v>0</v>
      </c>
      <c r="F24" s="248">
        <f t="shared" si="9"/>
        <v>0</v>
      </c>
      <c r="G24" s="248">
        <f t="shared" si="9"/>
        <v>0</v>
      </c>
      <c r="H24" s="248">
        <f t="shared" si="9"/>
        <v>0</v>
      </c>
      <c r="I24" s="248">
        <f t="shared" si="9"/>
        <v>0</v>
      </c>
      <c r="J24" s="248">
        <f t="shared" si="9"/>
        <v>0</v>
      </c>
      <c r="K24" s="248">
        <f t="shared" si="9"/>
        <v>0</v>
      </c>
      <c r="L24" s="248">
        <f t="shared" si="9"/>
        <v>0</v>
      </c>
      <c r="M24" s="248">
        <f t="shared" si="9"/>
        <v>0</v>
      </c>
      <c r="N24" s="248">
        <f t="shared" si="9"/>
        <v>0</v>
      </c>
      <c r="O24" s="248">
        <f t="shared" si="9"/>
        <v>0</v>
      </c>
      <c r="P24" s="249">
        <f>SUM(D24:O24)</f>
        <v>0</v>
      </c>
    </row>
    <row r="25" spans="2:16" s="137" customFormat="1" ht="21" customHeight="1" thickTop="1" x14ac:dyDescent="0.2">
      <c r="B25" s="1488"/>
      <c r="C25" s="145" t="s">
        <v>144</v>
      </c>
      <c r="D25" s="244">
        <f>②収支!J58</f>
        <v>0</v>
      </c>
      <c r="E25" s="245">
        <f>D25</f>
        <v>0</v>
      </c>
      <c r="F25" s="245">
        <f t="shared" ref="F25:O25" si="10">E25</f>
        <v>0</v>
      </c>
      <c r="G25" s="245">
        <f t="shared" si="10"/>
        <v>0</v>
      </c>
      <c r="H25" s="245">
        <f t="shared" si="10"/>
        <v>0</v>
      </c>
      <c r="I25" s="245">
        <f t="shared" si="10"/>
        <v>0</v>
      </c>
      <c r="J25" s="245">
        <f t="shared" si="10"/>
        <v>0</v>
      </c>
      <c r="K25" s="245">
        <f t="shared" si="10"/>
        <v>0</v>
      </c>
      <c r="L25" s="245">
        <f t="shared" si="10"/>
        <v>0</v>
      </c>
      <c r="M25" s="245">
        <f t="shared" si="10"/>
        <v>0</v>
      </c>
      <c r="N25" s="245">
        <f t="shared" si="10"/>
        <v>0</v>
      </c>
      <c r="O25" s="246">
        <f t="shared" si="10"/>
        <v>0</v>
      </c>
      <c r="P25" s="247" t="s">
        <v>185</v>
      </c>
    </row>
    <row r="26" spans="2:16" s="137" customFormat="1" ht="21" customHeight="1" thickBot="1" x14ac:dyDescent="0.25">
      <c r="B26" s="1489"/>
      <c r="C26" s="147" t="s">
        <v>146</v>
      </c>
      <c r="D26" s="250">
        <f>ROUNDUP(D22*D25/10,2)</f>
        <v>0</v>
      </c>
      <c r="E26" s="250">
        <f t="shared" ref="E26:O26" si="11">ROUNDUP(E22*E25/10,2)</f>
        <v>0</v>
      </c>
      <c r="F26" s="250">
        <f t="shared" si="11"/>
        <v>0</v>
      </c>
      <c r="G26" s="250">
        <f t="shared" si="11"/>
        <v>0</v>
      </c>
      <c r="H26" s="250">
        <f t="shared" si="11"/>
        <v>0</v>
      </c>
      <c r="I26" s="250">
        <f t="shared" si="11"/>
        <v>0</v>
      </c>
      <c r="J26" s="250">
        <f t="shared" si="11"/>
        <v>0</v>
      </c>
      <c r="K26" s="250">
        <f t="shared" si="11"/>
        <v>0</v>
      </c>
      <c r="L26" s="250">
        <f t="shared" si="11"/>
        <v>0</v>
      </c>
      <c r="M26" s="250">
        <f t="shared" si="11"/>
        <v>0</v>
      </c>
      <c r="N26" s="250">
        <f t="shared" si="11"/>
        <v>0</v>
      </c>
      <c r="O26" s="250">
        <f t="shared" si="11"/>
        <v>0</v>
      </c>
      <c r="P26" s="251">
        <f>SUM(D26:O26)</f>
        <v>0</v>
      </c>
    </row>
    <row r="27" spans="2:16" s="137" customFormat="1" ht="21" customHeight="1" x14ac:dyDescent="0.2">
      <c r="B27" s="534"/>
      <c r="C27" s="148"/>
      <c r="D27" s="535"/>
      <c r="E27" s="535"/>
      <c r="F27" s="535"/>
      <c r="G27" s="535"/>
      <c r="H27" s="535"/>
      <c r="I27" s="535"/>
      <c r="J27" s="535"/>
      <c r="K27" s="535"/>
      <c r="L27" s="535"/>
      <c r="M27" s="535"/>
      <c r="N27" s="535"/>
      <c r="O27" s="535"/>
      <c r="P27" s="535"/>
    </row>
    <row r="28" spans="2:16" s="137" customFormat="1" ht="21" customHeight="1" x14ac:dyDescent="0.2">
      <c r="B28" s="534"/>
      <c r="C28" s="148"/>
      <c r="D28" s="535"/>
      <c r="E28" s="535"/>
      <c r="F28" s="535"/>
      <c r="G28" s="535"/>
      <c r="H28" s="1501" t="s">
        <v>472</v>
      </c>
      <c r="I28" s="1502"/>
      <c r="J28" s="535"/>
      <c r="K28" s="535"/>
      <c r="L28" s="535"/>
      <c r="M28" s="535"/>
      <c r="N28" s="535"/>
      <c r="O28" s="535"/>
      <c r="P28" s="535"/>
    </row>
    <row r="29" spans="2:16" s="137" customFormat="1" ht="21" customHeight="1" x14ac:dyDescent="0.25">
      <c r="N29" s="166" t="s">
        <v>368</v>
      </c>
    </row>
    <row r="30" spans="2:16" s="137" customFormat="1" ht="21" customHeight="1" thickBot="1" x14ac:dyDescent="0.25">
      <c r="B30" s="524" t="str">
        <f>②収支!B83</f>
        <v>【作物４】</v>
      </c>
    </row>
    <row r="31" spans="2:16" s="137" customFormat="1" ht="21" customHeight="1" thickBot="1" x14ac:dyDescent="0.25">
      <c r="B31" s="1485"/>
      <c r="C31" s="1486"/>
      <c r="D31" s="140" t="s">
        <v>147</v>
      </c>
      <c r="E31" s="141" t="s">
        <v>125</v>
      </c>
      <c r="F31" s="141" t="s">
        <v>126</v>
      </c>
      <c r="G31" s="141" t="s">
        <v>127</v>
      </c>
      <c r="H31" s="141" t="s">
        <v>128</v>
      </c>
      <c r="I31" s="141" t="s">
        <v>129</v>
      </c>
      <c r="J31" s="141" t="s">
        <v>130</v>
      </c>
      <c r="K31" s="141" t="s">
        <v>131</v>
      </c>
      <c r="L31" s="141" t="s">
        <v>132</v>
      </c>
      <c r="M31" s="141" t="s">
        <v>133</v>
      </c>
      <c r="N31" s="141" t="s">
        <v>134</v>
      </c>
      <c r="O31" s="142" t="s">
        <v>135</v>
      </c>
      <c r="P31" s="143" t="s">
        <v>148</v>
      </c>
    </row>
    <row r="32" spans="2:16" s="137" customFormat="1" ht="21" customHeight="1" thickBot="1" x14ac:dyDescent="0.25">
      <c r="B32" s="1487">
        <f>'③-2収益'!B1:D1</f>
        <v>0</v>
      </c>
      <c r="C32" s="144" t="s">
        <v>141</v>
      </c>
      <c r="D32" s="324"/>
      <c r="E32" s="325"/>
      <c r="F32" s="325"/>
      <c r="G32" s="325"/>
      <c r="H32" s="325"/>
      <c r="I32" s="325"/>
      <c r="J32" s="325"/>
      <c r="K32" s="325"/>
      <c r="L32" s="325"/>
      <c r="M32" s="325"/>
      <c r="N32" s="325"/>
      <c r="O32" s="326"/>
      <c r="P32" s="243">
        <f>SUM(D32:O32)</f>
        <v>0</v>
      </c>
    </row>
    <row r="33" spans="2:16" s="137" customFormat="1" ht="21" customHeight="1" thickTop="1" x14ac:dyDescent="0.2">
      <c r="B33" s="1488"/>
      <c r="C33" s="145" t="s">
        <v>142</v>
      </c>
      <c r="D33" s="244">
        <f>②収支!F85</f>
        <v>0</v>
      </c>
      <c r="E33" s="245">
        <f>D33</f>
        <v>0</v>
      </c>
      <c r="F33" s="245">
        <f>E33</f>
        <v>0</v>
      </c>
      <c r="G33" s="245">
        <f t="shared" ref="G33:O33" si="12">F33</f>
        <v>0</v>
      </c>
      <c r="H33" s="245">
        <f t="shared" si="12"/>
        <v>0</v>
      </c>
      <c r="I33" s="245">
        <f t="shared" si="12"/>
        <v>0</v>
      </c>
      <c r="J33" s="245">
        <f t="shared" si="12"/>
        <v>0</v>
      </c>
      <c r="K33" s="245">
        <f t="shared" si="12"/>
        <v>0</v>
      </c>
      <c r="L33" s="245">
        <f t="shared" si="12"/>
        <v>0</v>
      </c>
      <c r="M33" s="245">
        <f t="shared" si="12"/>
        <v>0</v>
      </c>
      <c r="N33" s="245">
        <f t="shared" si="12"/>
        <v>0</v>
      </c>
      <c r="O33" s="246">
        <f t="shared" si="12"/>
        <v>0</v>
      </c>
      <c r="P33" s="247" t="s">
        <v>185</v>
      </c>
    </row>
    <row r="34" spans="2:16" s="137" customFormat="1" ht="21" customHeight="1" thickBot="1" x14ac:dyDescent="0.25">
      <c r="B34" s="1488"/>
      <c r="C34" s="146" t="s">
        <v>150</v>
      </c>
      <c r="D34" s="248">
        <f>ROUNDUP(D32*D33/10,2)</f>
        <v>0</v>
      </c>
      <c r="E34" s="248">
        <f t="shared" ref="E34:O34" si="13">ROUNDUP(E32*E33/10,2)</f>
        <v>0</v>
      </c>
      <c r="F34" s="248">
        <f t="shared" si="13"/>
        <v>0</v>
      </c>
      <c r="G34" s="248">
        <f t="shared" si="13"/>
        <v>0</v>
      </c>
      <c r="H34" s="248">
        <f t="shared" si="13"/>
        <v>0</v>
      </c>
      <c r="I34" s="248">
        <f t="shared" si="13"/>
        <v>0</v>
      </c>
      <c r="J34" s="248">
        <f t="shared" si="13"/>
        <v>0</v>
      </c>
      <c r="K34" s="248">
        <f t="shared" si="13"/>
        <v>0</v>
      </c>
      <c r="L34" s="248">
        <f t="shared" si="13"/>
        <v>0</v>
      </c>
      <c r="M34" s="248">
        <f t="shared" si="13"/>
        <v>0</v>
      </c>
      <c r="N34" s="248">
        <f t="shared" si="13"/>
        <v>0</v>
      </c>
      <c r="O34" s="248">
        <f t="shared" si="13"/>
        <v>0</v>
      </c>
      <c r="P34" s="249">
        <f>SUM(D34:O34)</f>
        <v>0</v>
      </c>
    </row>
    <row r="35" spans="2:16" s="137" customFormat="1" ht="21" customHeight="1" thickTop="1" x14ac:dyDescent="0.2">
      <c r="B35" s="1488"/>
      <c r="C35" s="145" t="s">
        <v>144</v>
      </c>
      <c r="D35" s="244">
        <f>②収支!J85</f>
        <v>0</v>
      </c>
      <c r="E35" s="245">
        <f>D35</f>
        <v>0</v>
      </c>
      <c r="F35" s="245">
        <f t="shared" ref="F35:O35" si="14">E35</f>
        <v>0</v>
      </c>
      <c r="G35" s="245">
        <f t="shared" si="14"/>
        <v>0</v>
      </c>
      <c r="H35" s="245">
        <f t="shared" si="14"/>
        <v>0</v>
      </c>
      <c r="I35" s="245">
        <f t="shared" si="14"/>
        <v>0</v>
      </c>
      <c r="J35" s="245">
        <f t="shared" si="14"/>
        <v>0</v>
      </c>
      <c r="K35" s="245">
        <f t="shared" si="14"/>
        <v>0</v>
      </c>
      <c r="L35" s="245">
        <f t="shared" si="14"/>
        <v>0</v>
      </c>
      <c r="M35" s="245">
        <f t="shared" si="14"/>
        <v>0</v>
      </c>
      <c r="N35" s="245">
        <f t="shared" si="14"/>
        <v>0</v>
      </c>
      <c r="O35" s="246">
        <f t="shared" si="14"/>
        <v>0</v>
      </c>
      <c r="P35" s="247" t="s">
        <v>185</v>
      </c>
    </row>
    <row r="36" spans="2:16" s="137" customFormat="1" ht="21" customHeight="1" thickBot="1" x14ac:dyDescent="0.25">
      <c r="B36" s="1489"/>
      <c r="C36" s="147" t="s">
        <v>146</v>
      </c>
      <c r="D36" s="250">
        <f>ROUNDUP(D32*D35/10,2)</f>
        <v>0</v>
      </c>
      <c r="E36" s="250">
        <f t="shared" ref="E36:O36" si="15">ROUNDUP(E32*E35/10,2)</f>
        <v>0</v>
      </c>
      <c r="F36" s="250">
        <f t="shared" si="15"/>
        <v>0</v>
      </c>
      <c r="G36" s="250">
        <f t="shared" si="15"/>
        <v>0</v>
      </c>
      <c r="H36" s="250">
        <f t="shared" si="15"/>
        <v>0</v>
      </c>
      <c r="I36" s="250">
        <f t="shared" si="15"/>
        <v>0</v>
      </c>
      <c r="J36" s="250">
        <f t="shared" si="15"/>
        <v>0</v>
      </c>
      <c r="K36" s="250">
        <f t="shared" si="15"/>
        <v>0</v>
      </c>
      <c r="L36" s="250">
        <f t="shared" si="15"/>
        <v>0</v>
      </c>
      <c r="M36" s="250">
        <f t="shared" si="15"/>
        <v>0</v>
      </c>
      <c r="N36" s="250">
        <f t="shared" si="15"/>
        <v>0</v>
      </c>
      <c r="O36" s="250">
        <f t="shared" si="15"/>
        <v>0</v>
      </c>
      <c r="P36" s="251">
        <f>SUM(D36:O36)</f>
        <v>0</v>
      </c>
    </row>
    <row r="37" spans="2:16" s="137" customFormat="1" ht="21" customHeight="1" thickBot="1" x14ac:dyDescent="0.25">
      <c r="B37" s="524" t="str">
        <f>②収支!B110</f>
        <v>【作物５】</v>
      </c>
    </row>
    <row r="38" spans="2:16" s="137" customFormat="1" ht="21" customHeight="1" thickBot="1" x14ac:dyDescent="0.25">
      <c r="B38" s="1485"/>
      <c r="C38" s="1486"/>
      <c r="D38" s="140" t="s">
        <v>147</v>
      </c>
      <c r="E38" s="141" t="s">
        <v>125</v>
      </c>
      <c r="F38" s="141" t="s">
        <v>126</v>
      </c>
      <c r="G38" s="141" t="s">
        <v>127</v>
      </c>
      <c r="H38" s="141" t="s">
        <v>128</v>
      </c>
      <c r="I38" s="141" t="s">
        <v>129</v>
      </c>
      <c r="J38" s="141" t="s">
        <v>130</v>
      </c>
      <c r="K38" s="141" t="s">
        <v>131</v>
      </c>
      <c r="L38" s="141" t="s">
        <v>132</v>
      </c>
      <c r="M38" s="141" t="s">
        <v>133</v>
      </c>
      <c r="N38" s="141" t="s">
        <v>134</v>
      </c>
      <c r="O38" s="142" t="s">
        <v>135</v>
      </c>
      <c r="P38" s="143" t="s">
        <v>148</v>
      </c>
    </row>
    <row r="39" spans="2:16" s="137" customFormat="1" ht="21" customHeight="1" thickBot="1" x14ac:dyDescent="0.25">
      <c r="B39" s="1487">
        <f>'③-2収益'!B36:D36</f>
        <v>0</v>
      </c>
      <c r="C39" s="144" t="s">
        <v>141</v>
      </c>
      <c r="D39" s="324"/>
      <c r="E39" s="325"/>
      <c r="F39" s="325"/>
      <c r="G39" s="325"/>
      <c r="H39" s="325"/>
      <c r="I39" s="325"/>
      <c r="J39" s="325"/>
      <c r="K39" s="325"/>
      <c r="L39" s="325"/>
      <c r="M39" s="325"/>
      <c r="N39" s="325"/>
      <c r="O39" s="326"/>
      <c r="P39" s="243">
        <f>SUM(D39:O39)</f>
        <v>0</v>
      </c>
    </row>
    <row r="40" spans="2:16" s="137" customFormat="1" ht="21" customHeight="1" thickTop="1" x14ac:dyDescent="0.2">
      <c r="B40" s="1488"/>
      <c r="C40" s="145" t="s">
        <v>142</v>
      </c>
      <c r="D40" s="244">
        <f>②収支!F112</f>
        <v>0</v>
      </c>
      <c r="E40" s="245">
        <f>D40</f>
        <v>0</v>
      </c>
      <c r="F40" s="245">
        <f>E40</f>
        <v>0</v>
      </c>
      <c r="G40" s="245">
        <f t="shared" ref="G40:O40" si="16">F40</f>
        <v>0</v>
      </c>
      <c r="H40" s="245">
        <f t="shared" si="16"/>
        <v>0</v>
      </c>
      <c r="I40" s="245">
        <f t="shared" si="16"/>
        <v>0</v>
      </c>
      <c r="J40" s="245">
        <f t="shared" si="16"/>
        <v>0</v>
      </c>
      <c r="K40" s="245">
        <f t="shared" si="16"/>
        <v>0</v>
      </c>
      <c r="L40" s="245">
        <f t="shared" si="16"/>
        <v>0</v>
      </c>
      <c r="M40" s="245">
        <f t="shared" si="16"/>
        <v>0</v>
      </c>
      <c r="N40" s="245">
        <f t="shared" si="16"/>
        <v>0</v>
      </c>
      <c r="O40" s="246">
        <f t="shared" si="16"/>
        <v>0</v>
      </c>
      <c r="P40" s="247" t="s">
        <v>185</v>
      </c>
    </row>
    <row r="41" spans="2:16" s="137" customFormat="1" ht="21" customHeight="1" thickBot="1" x14ac:dyDescent="0.25">
      <c r="B41" s="1488"/>
      <c r="C41" s="146" t="s">
        <v>150</v>
      </c>
      <c r="D41" s="248">
        <f t="shared" ref="D41:O41" si="17">ROUNDUP(D39*D40/10,2)</f>
        <v>0</v>
      </c>
      <c r="E41" s="248">
        <f t="shared" si="17"/>
        <v>0</v>
      </c>
      <c r="F41" s="248">
        <f t="shared" si="17"/>
        <v>0</v>
      </c>
      <c r="G41" s="248">
        <f t="shared" si="17"/>
        <v>0</v>
      </c>
      <c r="H41" s="248">
        <f t="shared" si="17"/>
        <v>0</v>
      </c>
      <c r="I41" s="248">
        <f t="shared" si="17"/>
        <v>0</v>
      </c>
      <c r="J41" s="248">
        <f t="shared" si="17"/>
        <v>0</v>
      </c>
      <c r="K41" s="248">
        <f t="shared" si="17"/>
        <v>0</v>
      </c>
      <c r="L41" s="248">
        <f t="shared" si="17"/>
        <v>0</v>
      </c>
      <c r="M41" s="248">
        <f t="shared" si="17"/>
        <v>0</v>
      </c>
      <c r="N41" s="248">
        <f t="shared" si="17"/>
        <v>0</v>
      </c>
      <c r="O41" s="248">
        <f t="shared" si="17"/>
        <v>0</v>
      </c>
      <c r="P41" s="249">
        <f>SUM(D41:O41)</f>
        <v>0</v>
      </c>
    </row>
    <row r="42" spans="2:16" s="137" customFormat="1" ht="21" customHeight="1" thickTop="1" x14ac:dyDescent="0.2">
      <c r="B42" s="1488"/>
      <c r="C42" s="145" t="s">
        <v>144</v>
      </c>
      <c r="D42" s="244">
        <f>②収支!J112</f>
        <v>0</v>
      </c>
      <c r="E42" s="245">
        <f>D42</f>
        <v>0</v>
      </c>
      <c r="F42" s="245">
        <f t="shared" ref="F42:O42" si="18">E42</f>
        <v>0</v>
      </c>
      <c r="G42" s="245">
        <f t="shared" si="18"/>
        <v>0</v>
      </c>
      <c r="H42" s="245">
        <f t="shared" si="18"/>
        <v>0</v>
      </c>
      <c r="I42" s="245">
        <f t="shared" si="18"/>
        <v>0</v>
      </c>
      <c r="J42" s="245">
        <f t="shared" si="18"/>
        <v>0</v>
      </c>
      <c r="K42" s="245">
        <f t="shared" si="18"/>
        <v>0</v>
      </c>
      <c r="L42" s="245">
        <f t="shared" si="18"/>
        <v>0</v>
      </c>
      <c r="M42" s="245">
        <f t="shared" si="18"/>
        <v>0</v>
      </c>
      <c r="N42" s="245">
        <f t="shared" si="18"/>
        <v>0</v>
      </c>
      <c r="O42" s="246">
        <f t="shared" si="18"/>
        <v>0</v>
      </c>
      <c r="P42" s="247" t="s">
        <v>185</v>
      </c>
    </row>
    <row r="43" spans="2:16" s="137" customFormat="1" ht="21" customHeight="1" thickBot="1" x14ac:dyDescent="0.25">
      <c r="B43" s="1489"/>
      <c r="C43" s="147" t="s">
        <v>146</v>
      </c>
      <c r="D43" s="250">
        <f t="shared" ref="D43:O43" si="19">ROUNDUP(D39*D42/10,2)</f>
        <v>0</v>
      </c>
      <c r="E43" s="250">
        <f t="shared" si="19"/>
        <v>0</v>
      </c>
      <c r="F43" s="250">
        <f t="shared" si="19"/>
        <v>0</v>
      </c>
      <c r="G43" s="250">
        <f t="shared" si="19"/>
        <v>0</v>
      </c>
      <c r="H43" s="250">
        <f t="shared" si="19"/>
        <v>0</v>
      </c>
      <c r="I43" s="250">
        <f t="shared" si="19"/>
        <v>0</v>
      </c>
      <c r="J43" s="250">
        <f t="shared" si="19"/>
        <v>0</v>
      </c>
      <c r="K43" s="250">
        <f t="shared" si="19"/>
        <v>0</v>
      </c>
      <c r="L43" s="250">
        <f t="shared" si="19"/>
        <v>0</v>
      </c>
      <c r="M43" s="250">
        <f t="shared" si="19"/>
        <v>0</v>
      </c>
      <c r="N43" s="250">
        <f t="shared" si="19"/>
        <v>0</v>
      </c>
      <c r="O43" s="250">
        <f t="shared" si="19"/>
        <v>0</v>
      </c>
      <c r="P43" s="251">
        <f>SUM(D43:O43)</f>
        <v>0</v>
      </c>
    </row>
    <row r="44" spans="2:16" s="137" customFormat="1" ht="21" customHeight="1" thickBot="1" x14ac:dyDescent="0.25">
      <c r="B44" s="524" t="str">
        <f>②収支!B137</f>
        <v>【作物６】</v>
      </c>
    </row>
    <row r="45" spans="2:16" s="137" customFormat="1" ht="21" customHeight="1" thickBot="1" x14ac:dyDescent="0.25">
      <c r="B45" s="1485"/>
      <c r="C45" s="1486"/>
      <c r="D45" s="140" t="s">
        <v>147</v>
      </c>
      <c r="E45" s="141" t="s">
        <v>125</v>
      </c>
      <c r="F45" s="141" t="s">
        <v>126</v>
      </c>
      <c r="G45" s="141" t="s">
        <v>127</v>
      </c>
      <c r="H45" s="141" t="s">
        <v>128</v>
      </c>
      <c r="I45" s="141" t="s">
        <v>129</v>
      </c>
      <c r="J45" s="141" t="s">
        <v>130</v>
      </c>
      <c r="K45" s="141" t="s">
        <v>131</v>
      </c>
      <c r="L45" s="141" t="s">
        <v>132</v>
      </c>
      <c r="M45" s="141" t="s">
        <v>133</v>
      </c>
      <c r="N45" s="141" t="s">
        <v>134</v>
      </c>
      <c r="O45" s="142" t="s">
        <v>135</v>
      </c>
      <c r="P45" s="143" t="s">
        <v>148</v>
      </c>
    </row>
    <row r="46" spans="2:16" s="137" customFormat="1" ht="21" customHeight="1" thickBot="1" x14ac:dyDescent="0.25">
      <c r="B46" s="1487">
        <f>'③-2収益'!B71:D71</f>
        <v>0</v>
      </c>
      <c r="C46" s="144" t="s">
        <v>141</v>
      </c>
      <c r="D46" s="324"/>
      <c r="E46" s="325"/>
      <c r="F46" s="325"/>
      <c r="G46" s="325"/>
      <c r="H46" s="325"/>
      <c r="I46" s="325"/>
      <c r="J46" s="325"/>
      <c r="K46" s="325"/>
      <c r="L46" s="325"/>
      <c r="M46" s="325"/>
      <c r="N46" s="325"/>
      <c r="O46" s="326"/>
      <c r="P46" s="243">
        <f>SUM(D46:O46)</f>
        <v>0</v>
      </c>
    </row>
    <row r="47" spans="2:16" s="137" customFormat="1" ht="21" customHeight="1" thickTop="1" x14ac:dyDescent="0.2">
      <c r="B47" s="1488"/>
      <c r="C47" s="145" t="s">
        <v>142</v>
      </c>
      <c r="D47" s="244">
        <f>②収支!F139</f>
        <v>0</v>
      </c>
      <c r="E47" s="245">
        <f>D47</f>
        <v>0</v>
      </c>
      <c r="F47" s="245">
        <f>E47</f>
        <v>0</v>
      </c>
      <c r="G47" s="245">
        <f t="shared" ref="G47:O47" si="20">F47</f>
        <v>0</v>
      </c>
      <c r="H47" s="245">
        <f t="shared" si="20"/>
        <v>0</v>
      </c>
      <c r="I47" s="245">
        <f t="shared" si="20"/>
        <v>0</v>
      </c>
      <c r="J47" s="245">
        <f t="shared" si="20"/>
        <v>0</v>
      </c>
      <c r="K47" s="245">
        <f t="shared" si="20"/>
        <v>0</v>
      </c>
      <c r="L47" s="245">
        <f t="shared" si="20"/>
        <v>0</v>
      </c>
      <c r="M47" s="245">
        <f t="shared" si="20"/>
        <v>0</v>
      </c>
      <c r="N47" s="245">
        <f t="shared" si="20"/>
        <v>0</v>
      </c>
      <c r="O47" s="246">
        <f t="shared" si="20"/>
        <v>0</v>
      </c>
      <c r="P47" s="247" t="s">
        <v>185</v>
      </c>
    </row>
    <row r="48" spans="2:16" s="137" customFormat="1" ht="21" customHeight="1" thickBot="1" x14ac:dyDescent="0.25">
      <c r="B48" s="1488"/>
      <c r="C48" s="146" t="s">
        <v>150</v>
      </c>
      <c r="D48" s="248">
        <f t="shared" ref="D48:O48" si="21">ROUNDUP(D46*D47/10,2)</f>
        <v>0</v>
      </c>
      <c r="E48" s="248">
        <f t="shared" si="21"/>
        <v>0</v>
      </c>
      <c r="F48" s="248">
        <f t="shared" si="21"/>
        <v>0</v>
      </c>
      <c r="G48" s="248">
        <f t="shared" si="21"/>
        <v>0</v>
      </c>
      <c r="H48" s="248">
        <f t="shared" si="21"/>
        <v>0</v>
      </c>
      <c r="I48" s="248">
        <f t="shared" si="21"/>
        <v>0</v>
      </c>
      <c r="J48" s="248">
        <f t="shared" si="21"/>
        <v>0</v>
      </c>
      <c r="K48" s="248">
        <f t="shared" si="21"/>
        <v>0</v>
      </c>
      <c r="L48" s="248">
        <f t="shared" si="21"/>
        <v>0</v>
      </c>
      <c r="M48" s="248">
        <f t="shared" si="21"/>
        <v>0</v>
      </c>
      <c r="N48" s="248">
        <f t="shared" si="21"/>
        <v>0</v>
      </c>
      <c r="O48" s="248">
        <f t="shared" si="21"/>
        <v>0</v>
      </c>
      <c r="P48" s="249">
        <f>SUM(D48:O48)</f>
        <v>0</v>
      </c>
    </row>
    <row r="49" spans="2:16" s="137" customFormat="1" ht="21" customHeight="1" thickTop="1" x14ac:dyDescent="0.2">
      <c r="B49" s="1488"/>
      <c r="C49" s="145" t="s">
        <v>144</v>
      </c>
      <c r="D49" s="244">
        <f>②収支!J139</f>
        <v>0</v>
      </c>
      <c r="E49" s="245">
        <f>D49</f>
        <v>0</v>
      </c>
      <c r="F49" s="245">
        <f t="shared" ref="F49:O49" si="22">E49</f>
        <v>0</v>
      </c>
      <c r="G49" s="245">
        <f t="shared" si="22"/>
        <v>0</v>
      </c>
      <c r="H49" s="245">
        <f t="shared" si="22"/>
        <v>0</v>
      </c>
      <c r="I49" s="245">
        <f t="shared" si="22"/>
        <v>0</v>
      </c>
      <c r="J49" s="245">
        <f t="shared" si="22"/>
        <v>0</v>
      </c>
      <c r="K49" s="245">
        <f t="shared" si="22"/>
        <v>0</v>
      </c>
      <c r="L49" s="245">
        <f t="shared" si="22"/>
        <v>0</v>
      </c>
      <c r="M49" s="245">
        <f t="shared" si="22"/>
        <v>0</v>
      </c>
      <c r="N49" s="245">
        <f t="shared" si="22"/>
        <v>0</v>
      </c>
      <c r="O49" s="246">
        <f t="shared" si="22"/>
        <v>0</v>
      </c>
      <c r="P49" s="247" t="s">
        <v>185</v>
      </c>
    </row>
    <row r="50" spans="2:16" s="137" customFormat="1" ht="21" customHeight="1" thickBot="1" x14ac:dyDescent="0.25">
      <c r="B50" s="1489"/>
      <c r="C50" s="147" t="s">
        <v>146</v>
      </c>
      <c r="D50" s="250">
        <f t="shared" ref="D50:O50" si="23">ROUNDUP(D46*D49/10,2)</f>
        <v>0</v>
      </c>
      <c r="E50" s="250">
        <f t="shared" si="23"/>
        <v>0</v>
      </c>
      <c r="F50" s="250">
        <f t="shared" si="23"/>
        <v>0</v>
      </c>
      <c r="G50" s="250">
        <f t="shared" si="23"/>
        <v>0</v>
      </c>
      <c r="H50" s="250">
        <f t="shared" si="23"/>
        <v>0</v>
      </c>
      <c r="I50" s="250">
        <f t="shared" si="23"/>
        <v>0</v>
      </c>
      <c r="J50" s="250">
        <f t="shared" si="23"/>
        <v>0</v>
      </c>
      <c r="K50" s="250">
        <f t="shared" si="23"/>
        <v>0</v>
      </c>
      <c r="L50" s="250">
        <f t="shared" si="23"/>
        <v>0</v>
      </c>
      <c r="M50" s="250">
        <f t="shared" si="23"/>
        <v>0</v>
      </c>
      <c r="N50" s="250">
        <f t="shared" si="23"/>
        <v>0</v>
      </c>
      <c r="O50" s="250">
        <f t="shared" si="23"/>
        <v>0</v>
      </c>
      <c r="P50" s="251">
        <f>SUM(D50:O50)</f>
        <v>0</v>
      </c>
    </row>
    <row r="51" spans="2:16" s="137" customFormat="1" ht="21" customHeight="1" x14ac:dyDescent="0.2">
      <c r="B51" s="534"/>
      <c r="C51" s="148"/>
      <c r="D51" s="535"/>
      <c r="E51" s="535"/>
      <c r="F51" s="535"/>
      <c r="G51" s="535"/>
      <c r="H51" s="535"/>
      <c r="I51" s="535"/>
      <c r="J51" s="535"/>
      <c r="K51" s="535"/>
      <c r="L51" s="535"/>
      <c r="M51" s="535"/>
      <c r="N51" s="535"/>
      <c r="O51" s="535"/>
      <c r="P51" s="535"/>
    </row>
    <row r="52" spans="2:16" s="137" customFormat="1" ht="21" customHeight="1" thickBot="1" x14ac:dyDescent="0.25">
      <c r="B52" s="625" t="s">
        <v>386</v>
      </c>
      <c r="C52" s="148"/>
      <c r="D52" s="535"/>
      <c r="E52" s="535"/>
      <c r="F52" s="535"/>
      <c r="G52" s="535"/>
      <c r="H52" s="535"/>
      <c r="I52" s="535"/>
      <c r="J52" s="535"/>
      <c r="K52" s="535"/>
      <c r="L52" s="535"/>
      <c r="M52" s="535"/>
      <c r="N52" s="535"/>
      <c r="O52" s="535"/>
      <c r="P52" s="535"/>
    </row>
    <row r="53" spans="2:16" s="137" customFormat="1" ht="21" customHeight="1" x14ac:dyDescent="0.2">
      <c r="B53" s="1499" t="s">
        <v>389</v>
      </c>
      <c r="C53" s="1500"/>
      <c r="D53" s="630">
        <f>D8+D16+D24+D34+D41+D48</f>
        <v>0</v>
      </c>
      <c r="E53" s="631">
        <f t="shared" ref="E53:O53" si="24">E8+E16+E24+E34+E41+E48</f>
        <v>0</v>
      </c>
      <c r="F53" s="631">
        <f t="shared" si="24"/>
        <v>0</v>
      </c>
      <c r="G53" s="631">
        <f t="shared" si="24"/>
        <v>0</v>
      </c>
      <c r="H53" s="631">
        <f t="shared" si="24"/>
        <v>0</v>
      </c>
      <c r="I53" s="631">
        <f t="shared" si="24"/>
        <v>0</v>
      </c>
      <c r="J53" s="631">
        <f t="shared" si="24"/>
        <v>0</v>
      </c>
      <c r="K53" s="631">
        <f t="shared" si="24"/>
        <v>0</v>
      </c>
      <c r="L53" s="631">
        <f t="shared" si="24"/>
        <v>0</v>
      </c>
      <c r="M53" s="631">
        <f t="shared" si="24"/>
        <v>0</v>
      </c>
      <c r="N53" s="631">
        <f t="shared" si="24"/>
        <v>0</v>
      </c>
      <c r="O53" s="632">
        <f t="shared" si="24"/>
        <v>0</v>
      </c>
      <c r="P53" s="626" t="s">
        <v>387</v>
      </c>
    </row>
    <row r="54" spans="2:16" s="137" customFormat="1" ht="21" customHeight="1" thickBot="1" x14ac:dyDescent="0.25">
      <c r="B54" s="1507" t="s">
        <v>390</v>
      </c>
      <c r="C54" s="1508"/>
      <c r="D54" s="636">
        <f>$P$54-D53</f>
        <v>200</v>
      </c>
      <c r="E54" s="637">
        <f t="shared" ref="E54:O54" si="25">$P$54-E53</f>
        <v>200</v>
      </c>
      <c r="F54" s="637">
        <f t="shared" si="25"/>
        <v>200</v>
      </c>
      <c r="G54" s="637">
        <f t="shared" si="25"/>
        <v>200</v>
      </c>
      <c r="H54" s="637">
        <f t="shared" si="25"/>
        <v>200</v>
      </c>
      <c r="I54" s="637">
        <f t="shared" si="25"/>
        <v>200</v>
      </c>
      <c r="J54" s="637">
        <f t="shared" si="25"/>
        <v>200</v>
      </c>
      <c r="K54" s="637">
        <f t="shared" si="25"/>
        <v>200</v>
      </c>
      <c r="L54" s="637">
        <f t="shared" si="25"/>
        <v>200</v>
      </c>
      <c r="M54" s="637">
        <f t="shared" si="25"/>
        <v>200</v>
      </c>
      <c r="N54" s="637">
        <f t="shared" si="25"/>
        <v>200</v>
      </c>
      <c r="O54" s="638">
        <f t="shared" si="25"/>
        <v>200</v>
      </c>
      <c r="P54" s="627">
        <f>E84/12</f>
        <v>200</v>
      </c>
    </row>
    <row r="55" spans="2:16" s="137" customFormat="1" ht="21" customHeight="1" thickTop="1" x14ac:dyDescent="0.2">
      <c r="B55" s="1490" t="s">
        <v>391</v>
      </c>
      <c r="C55" s="1491"/>
      <c r="D55" s="633">
        <f>D10+D18+D26+D36+D43+D50</f>
        <v>0</v>
      </c>
      <c r="E55" s="634">
        <f t="shared" ref="E55:O55" si="26">E10+E18+E26+E36+E43+E50</f>
        <v>0</v>
      </c>
      <c r="F55" s="634">
        <f t="shared" si="26"/>
        <v>0</v>
      </c>
      <c r="G55" s="634">
        <f t="shared" si="26"/>
        <v>0</v>
      </c>
      <c r="H55" s="634">
        <f t="shared" si="26"/>
        <v>0</v>
      </c>
      <c r="I55" s="634">
        <f t="shared" si="26"/>
        <v>0</v>
      </c>
      <c r="J55" s="634">
        <f t="shared" si="26"/>
        <v>0</v>
      </c>
      <c r="K55" s="634">
        <f t="shared" si="26"/>
        <v>0</v>
      </c>
      <c r="L55" s="634">
        <f t="shared" si="26"/>
        <v>0</v>
      </c>
      <c r="M55" s="634">
        <f t="shared" si="26"/>
        <v>0</v>
      </c>
      <c r="N55" s="634">
        <f t="shared" si="26"/>
        <v>0</v>
      </c>
      <c r="O55" s="635">
        <f t="shared" si="26"/>
        <v>0</v>
      </c>
      <c r="P55" s="628" t="s">
        <v>388</v>
      </c>
    </row>
    <row r="56" spans="2:16" s="137" customFormat="1" ht="21" customHeight="1" thickBot="1" x14ac:dyDescent="0.25">
      <c r="B56" s="1497" t="s">
        <v>392</v>
      </c>
      <c r="C56" s="1498"/>
      <c r="D56" s="976">
        <f>$P$56-D55</f>
        <v>200</v>
      </c>
      <c r="E56" s="977">
        <f t="shared" ref="E56:O56" si="27">$P$56-E55</f>
        <v>200</v>
      </c>
      <c r="F56" s="977">
        <f t="shared" si="27"/>
        <v>200</v>
      </c>
      <c r="G56" s="977">
        <f t="shared" si="27"/>
        <v>200</v>
      </c>
      <c r="H56" s="977">
        <f t="shared" si="27"/>
        <v>200</v>
      </c>
      <c r="I56" s="977">
        <f t="shared" si="27"/>
        <v>200</v>
      </c>
      <c r="J56" s="977">
        <f t="shared" si="27"/>
        <v>200</v>
      </c>
      <c r="K56" s="977">
        <f t="shared" si="27"/>
        <v>200</v>
      </c>
      <c r="L56" s="977">
        <f t="shared" si="27"/>
        <v>200</v>
      </c>
      <c r="M56" s="977">
        <f t="shared" si="27"/>
        <v>200</v>
      </c>
      <c r="N56" s="977">
        <f t="shared" si="27"/>
        <v>200</v>
      </c>
      <c r="O56" s="978">
        <f t="shared" si="27"/>
        <v>200</v>
      </c>
      <c r="P56" s="629">
        <f>I84/12</f>
        <v>200</v>
      </c>
    </row>
    <row r="57" spans="2:16" s="137" customFormat="1" ht="21" customHeight="1" x14ac:dyDescent="0.2">
      <c r="B57" s="136"/>
      <c r="C57" s="148"/>
      <c r="D57" s="149"/>
      <c r="E57" s="149"/>
      <c r="F57" s="149"/>
      <c r="G57" s="149"/>
      <c r="H57" s="1501" t="s">
        <v>473</v>
      </c>
      <c r="I57" s="1502"/>
      <c r="J57" s="149"/>
      <c r="K57" s="149"/>
      <c r="L57" s="149"/>
      <c r="M57" s="149"/>
      <c r="N57" s="149"/>
      <c r="O57" s="149"/>
      <c r="P57" s="149"/>
    </row>
    <row r="58" spans="2:16" x14ac:dyDescent="0.2">
      <c r="B58" s="134"/>
      <c r="C58" s="132"/>
      <c r="D58" s="133"/>
      <c r="E58" s="133"/>
      <c r="F58" s="133"/>
      <c r="G58" s="133"/>
      <c r="H58" s="133"/>
      <c r="I58" s="133"/>
      <c r="J58" s="133"/>
      <c r="K58" s="133"/>
      <c r="L58" s="133"/>
      <c r="M58" s="133"/>
      <c r="N58" s="133"/>
      <c r="O58" s="133"/>
      <c r="P58" s="133"/>
    </row>
    <row r="59" spans="2:16" ht="21" customHeight="1" x14ac:dyDescent="0.25">
      <c r="B59" s="134"/>
      <c r="C59" s="132"/>
      <c r="D59" s="133"/>
      <c r="E59" s="105" t="s">
        <v>421</v>
      </c>
      <c r="F59" s="89"/>
      <c r="G59" s="89"/>
      <c r="H59" s="89"/>
      <c r="I59" s="89"/>
      <c r="J59" s="89"/>
      <c r="K59" s="89"/>
      <c r="L59" s="166"/>
      <c r="M59" s="133"/>
      <c r="N59" s="166" t="s">
        <v>367</v>
      </c>
      <c r="O59" s="133"/>
      <c r="P59" s="133"/>
    </row>
    <row r="60" spans="2:16" s="137" customFormat="1" ht="23.25" customHeight="1" x14ac:dyDescent="0.2">
      <c r="B60" s="136"/>
      <c r="C60" s="148"/>
      <c r="D60" s="149"/>
      <c r="E60" s="149"/>
      <c r="F60" s="149"/>
      <c r="G60" s="149"/>
      <c r="H60" s="149"/>
      <c r="I60" s="149"/>
      <c r="J60" s="149"/>
      <c r="K60" s="149"/>
      <c r="L60" s="149"/>
      <c r="M60" s="149"/>
      <c r="N60" s="149"/>
      <c r="O60" s="149"/>
      <c r="P60" s="149"/>
    </row>
    <row r="61" spans="2:16" s="137" customFormat="1" ht="18" customHeight="1" thickBot="1" x14ac:dyDescent="0.25">
      <c r="M61" s="137" t="s">
        <v>170</v>
      </c>
    </row>
    <row r="62" spans="2:16" s="137" customFormat="1" ht="18" customHeight="1" thickBot="1" x14ac:dyDescent="0.25">
      <c r="B62" s="1485"/>
      <c r="C62" s="1510"/>
      <c r="D62" s="139"/>
      <c r="E62" s="138" t="s">
        <v>117</v>
      </c>
      <c r="F62" s="150" t="s">
        <v>3</v>
      </c>
      <c r="G62" s="150" t="s">
        <v>4</v>
      </c>
      <c r="H62" s="150" t="s">
        <v>5</v>
      </c>
      <c r="I62" s="150" t="s">
        <v>6</v>
      </c>
      <c r="J62" s="150" t="s">
        <v>7</v>
      </c>
      <c r="K62" s="150" t="s">
        <v>8</v>
      </c>
      <c r="L62" s="150" t="s">
        <v>9</v>
      </c>
      <c r="M62" s="150" t="s">
        <v>52</v>
      </c>
      <c r="N62" s="139" t="s">
        <v>136</v>
      </c>
      <c r="O62" s="151"/>
      <c r="P62" s="151"/>
    </row>
    <row r="63" spans="2:16" s="137" customFormat="1" ht="18" customHeight="1" x14ac:dyDescent="0.2">
      <c r="B63" s="1494" t="s">
        <v>154</v>
      </c>
      <c r="C63" s="1511">
        <f>B6</f>
        <v>0</v>
      </c>
      <c r="D63" s="152" t="s">
        <v>138</v>
      </c>
      <c r="E63" s="256">
        <f>②収支!F4</f>
        <v>0</v>
      </c>
      <c r="F63" s="257">
        <f>②収支!G4</f>
        <v>0</v>
      </c>
      <c r="G63" s="257">
        <f>②収支!H4</f>
        <v>0</v>
      </c>
      <c r="H63" s="257">
        <f>②収支!I4</f>
        <v>0</v>
      </c>
      <c r="I63" s="257">
        <f>②収支!J4</f>
        <v>0</v>
      </c>
      <c r="J63" s="257">
        <f>②収支!K4</f>
        <v>0</v>
      </c>
      <c r="K63" s="257">
        <f>②収支!L4</f>
        <v>0</v>
      </c>
      <c r="L63" s="257">
        <f>②収支!M4</f>
        <v>0</v>
      </c>
      <c r="M63" s="257">
        <f>②収支!N4</f>
        <v>0</v>
      </c>
      <c r="N63" s="258">
        <f>②収支!O4</f>
        <v>0</v>
      </c>
      <c r="O63" s="151"/>
      <c r="P63" s="151"/>
    </row>
    <row r="64" spans="2:16" s="137" customFormat="1" ht="18" customHeight="1" thickBot="1" x14ac:dyDescent="0.25">
      <c r="B64" s="1495"/>
      <c r="C64" s="1506"/>
      <c r="D64" s="146" t="s">
        <v>137</v>
      </c>
      <c r="E64" s="259">
        <f>ROUNDUP($P$6*E63/10,2)</f>
        <v>0</v>
      </c>
      <c r="F64" s="260">
        <f t="shared" ref="F64:N64" si="28">ROUNDUP($P$6*F63/10,2)</f>
        <v>0</v>
      </c>
      <c r="G64" s="260">
        <f t="shared" si="28"/>
        <v>0</v>
      </c>
      <c r="H64" s="260">
        <f t="shared" si="28"/>
        <v>0</v>
      </c>
      <c r="I64" s="260">
        <f t="shared" si="28"/>
        <v>0</v>
      </c>
      <c r="J64" s="260">
        <f t="shared" si="28"/>
        <v>0</v>
      </c>
      <c r="K64" s="260">
        <f t="shared" si="28"/>
        <v>0</v>
      </c>
      <c r="L64" s="260">
        <f t="shared" si="28"/>
        <v>0</v>
      </c>
      <c r="M64" s="260">
        <f t="shared" si="28"/>
        <v>0</v>
      </c>
      <c r="N64" s="261">
        <f t="shared" si="28"/>
        <v>0</v>
      </c>
      <c r="O64" s="151"/>
      <c r="P64" s="151"/>
    </row>
    <row r="65" spans="2:16" s="137" customFormat="1" ht="18" customHeight="1" thickTop="1" x14ac:dyDescent="0.2">
      <c r="B65" s="1495"/>
      <c r="C65" s="1505">
        <f>B14</f>
        <v>0</v>
      </c>
      <c r="D65" s="153" t="s">
        <v>151</v>
      </c>
      <c r="E65" s="262">
        <f>②収支!F31</f>
        <v>0</v>
      </c>
      <c r="F65" s="263">
        <f>②収支!G31</f>
        <v>0</v>
      </c>
      <c r="G65" s="263">
        <f>②収支!H31</f>
        <v>0</v>
      </c>
      <c r="H65" s="263">
        <f>②収支!I31</f>
        <v>0</v>
      </c>
      <c r="I65" s="263">
        <f>②収支!J31</f>
        <v>0</v>
      </c>
      <c r="J65" s="263">
        <f>②収支!K31</f>
        <v>0</v>
      </c>
      <c r="K65" s="263">
        <f>②収支!L31</f>
        <v>0</v>
      </c>
      <c r="L65" s="263">
        <f>②収支!M31</f>
        <v>0</v>
      </c>
      <c r="M65" s="263">
        <f>②収支!N31</f>
        <v>0</v>
      </c>
      <c r="N65" s="264">
        <f>②収支!O31</f>
        <v>0</v>
      </c>
      <c r="O65" s="151"/>
      <c r="P65" s="151"/>
    </row>
    <row r="66" spans="2:16" s="137" customFormat="1" ht="18" customHeight="1" thickBot="1" x14ac:dyDescent="0.25">
      <c r="B66" s="1495"/>
      <c r="C66" s="1506"/>
      <c r="D66" s="146" t="s">
        <v>137</v>
      </c>
      <c r="E66" s="259">
        <f>ROUNDUP($P$14*E65/10,2)</f>
        <v>0</v>
      </c>
      <c r="F66" s="260">
        <f t="shared" ref="F66:N66" si="29">ROUNDUP($P$14*F65/10,2)</f>
        <v>0</v>
      </c>
      <c r="G66" s="260">
        <f t="shared" si="29"/>
        <v>0</v>
      </c>
      <c r="H66" s="260">
        <f t="shared" si="29"/>
        <v>0</v>
      </c>
      <c r="I66" s="260">
        <f t="shared" si="29"/>
        <v>0</v>
      </c>
      <c r="J66" s="260">
        <f t="shared" si="29"/>
        <v>0</v>
      </c>
      <c r="K66" s="260">
        <f t="shared" si="29"/>
        <v>0</v>
      </c>
      <c r="L66" s="260">
        <f t="shared" si="29"/>
        <v>0</v>
      </c>
      <c r="M66" s="260">
        <f t="shared" si="29"/>
        <v>0</v>
      </c>
      <c r="N66" s="261">
        <f t="shared" si="29"/>
        <v>0</v>
      </c>
      <c r="O66" s="151"/>
      <c r="P66" s="151"/>
    </row>
    <row r="67" spans="2:16" s="137" customFormat="1" ht="18" customHeight="1" thickTop="1" x14ac:dyDescent="0.2">
      <c r="B67" s="1495"/>
      <c r="C67" s="1505">
        <f>B22</f>
        <v>0</v>
      </c>
      <c r="D67" s="153" t="s">
        <v>151</v>
      </c>
      <c r="E67" s="262">
        <f>②収支!F58</f>
        <v>0</v>
      </c>
      <c r="F67" s="263">
        <f>②収支!G58</f>
        <v>0</v>
      </c>
      <c r="G67" s="263">
        <f>②収支!H58</f>
        <v>0</v>
      </c>
      <c r="H67" s="263">
        <f>②収支!I58</f>
        <v>0</v>
      </c>
      <c r="I67" s="263">
        <f>②収支!J58</f>
        <v>0</v>
      </c>
      <c r="J67" s="263">
        <f>②収支!K58</f>
        <v>0</v>
      </c>
      <c r="K67" s="263">
        <f>②収支!L58</f>
        <v>0</v>
      </c>
      <c r="L67" s="263">
        <f>②収支!M58</f>
        <v>0</v>
      </c>
      <c r="M67" s="263">
        <f>②収支!N58</f>
        <v>0</v>
      </c>
      <c r="N67" s="264">
        <f>②収支!O58</f>
        <v>0</v>
      </c>
      <c r="O67" s="151"/>
      <c r="P67" s="151"/>
    </row>
    <row r="68" spans="2:16" s="137" customFormat="1" ht="18" customHeight="1" thickBot="1" x14ac:dyDescent="0.25">
      <c r="B68" s="1495"/>
      <c r="C68" s="1506"/>
      <c r="D68" s="146" t="s">
        <v>137</v>
      </c>
      <c r="E68" s="259">
        <f>ROUNDUP($P$22*E67/10,2)</f>
        <v>0</v>
      </c>
      <c r="F68" s="260">
        <f t="shared" ref="F68:N68" si="30">ROUNDUP($P$22*F67/10,2)</f>
        <v>0</v>
      </c>
      <c r="G68" s="260">
        <f t="shared" si="30"/>
        <v>0</v>
      </c>
      <c r="H68" s="260">
        <f t="shared" si="30"/>
        <v>0</v>
      </c>
      <c r="I68" s="260">
        <f t="shared" si="30"/>
        <v>0</v>
      </c>
      <c r="J68" s="260">
        <f t="shared" si="30"/>
        <v>0</v>
      </c>
      <c r="K68" s="260">
        <f t="shared" si="30"/>
        <v>0</v>
      </c>
      <c r="L68" s="260">
        <f t="shared" si="30"/>
        <v>0</v>
      </c>
      <c r="M68" s="260">
        <f t="shared" si="30"/>
        <v>0</v>
      </c>
      <c r="N68" s="261">
        <f t="shared" si="30"/>
        <v>0</v>
      </c>
      <c r="O68" s="151"/>
      <c r="P68" s="151"/>
    </row>
    <row r="69" spans="2:16" s="137" customFormat="1" ht="18" customHeight="1" thickTop="1" x14ac:dyDescent="0.2">
      <c r="B69" s="1495"/>
      <c r="C69" s="1505">
        <f>B32</f>
        <v>0</v>
      </c>
      <c r="D69" s="153" t="s">
        <v>151</v>
      </c>
      <c r="E69" s="262">
        <f>②収支!F85</f>
        <v>0</v>
      </c>
      <c r="F69" s="263">
        <f>②収支!G85</f>
        <v>0</v>
      </c>
      <c r="G69" s="263">
        <f>②収支!H85</f>
        <v>0</v>
      </c>
      <c r="H69" s="263">
        <f>②収支!I85</f>
        <v>0</v>
      </c>
      <c r="I69" s="263">
        <f>②収支!J85</f>
        <v>0</v>
      </c>
      <c r="J69" s="263">
        <f>②収支!K85</f>
        <v>0</v>
      </c>
      <c r="K69" s="263">
        <f>②収支!L85</f>
        <v>0</v>
      </c>
      <c r="L69" s="263">
        <f>②収支!M85</f>
        <v>0</v>
      </c>
      <c r="M69" s="263">
        <f>②収支!N85</f>
        <v>0</v>
      </c>
      <c r="N69" s="264">
        <f>②収支!O85</f>
        <v>0</v>
      </c>
      <c r="O69" s="151"/>
      <c r="P69" s="151"/>
    </row>
    <row r="70" spans="2:16" s="137" customFormat="1" ht="18" customHeight="1" thickBot="1" x14ac:dyDescent="0.25">
      <c r="B70" s="1495"/>
      <c r="C70" s="1506"/>
      <c r="D70" s="146" t="s">
        <v>137</v>
      </c>
      <c r="E70" s="259">
        <f>ROUNDUP($P$32*E69/10,2)</f>
        <v>0</v>
      </c>
      <c r="F70" s="260">
        <f t="shared" ref="F70:N70" si="31">ROUNDUP($P$32*F69/10,2)</f>
        <v>0</v>
      </c>
      <c r="G70" s="260">
        <f t="shared" si="31"/>
        <v>0</v>
      </c>
      <c r="H70" s="260">
        <f t="shared" si="31"/>
        <v>0</v>
      </c>
      <c r="I70" s="260">
        <f t="shared" si="31"/>
        <v>0</v>
      </c>
      <c r="J70" s="260">
        <f t="shared" si="31"/>
        <v>0</v>
      </c>
      <c r="K70" s="260">
        <f t="shared" si="31"/>
        <v>0</v>
      </c>
      <c r="L70" s="260">
        <f t="shared" si="31"/>
        <v>0</v>
      </c>
      <c r="M70" s="260">
        <f t="shared" si="31"/>
        <v>0</v>
      </c>
      <c r="N70" s="261">
        <f t="shared" si="31"/>
        <v>0</v>
      </c>
      <c r="O70" s="151"/>
      <c r="P70" s="151"/>
    </row>
    <row r="71" spans="2:16" s="137" customFormat="1" ht="18" customHeight="1" thickTop="1" x14ac:dyDescent="0.2">
      <c r="B71" s="1495"/>
      <c r="C71" s="1503">
        <f>B39</f>
        <v>0</v>
      </c>
      <c r="D71" s="153" t="s">
        <v>151</v>
      </c>
      <c r="E71" s="434">
        <f>②収支!F112</f>
        <v>0</v>
      </c>
      <c r="F71" s="435">
        <f>②収支!G112</f>
        <v>0</v>
      </c>
      <c r="G71" s="435">
        <f>②収支!H112</f>
        <v>0</v>
      </c>
      <c r="H71" s="435">
        <f>②収支!I112</f>
        <v>0</v>
      </c>
      <c r="I71" s="435">
        <f>②収支!J112</f>
        <v>0</v>
      </c>
      <c r="J71" s="435">
        <f>②収支!K112</f>
        <v>0</v>
      </c>
      <c r="K71" s="435">
        <f>②収支!L112</f>
        <v>0</v>
      </c>
      <c r="L71" s="435">
        <f>②収支!M112</f>
        <v>0</v>
      </c>
      <c r="M71" s="435">
        <f>②収支!N112</f>
        <v>0</v>
      </c>
      <c r="N71" s="440">
        <f>②収支!O112</f>
        <v>0</v>
      </c>
      <c r="O71" s="151"/>
      <c r="P71" s="151"/>
    </row>
    <row r="72" spans="2:16" s="137" customFormat="1" ht="18" customHeight="1" thickBot="1" x14ac:dyDescent="0.25">
      <c r="B72" s="1495"/>
      <c r="C72" s="1509"/>
      <c r="D72" s="146" t="s">
        <v>137</v>
      </c>
      <c r="E72" s="259">
        <f>ROUNDUP($P$39*E71/10,2)</f>
        <v>0</v>
      </c>
      <c r="F72" s="260">
        <f>ROUNDUP($P$39*F71/10,2)</f>
        <v>0</v>
      </c>
      <c r="G72" s="260">
        <f t="shared" ref="G72:N72" si="32">ROUNDUP($P$36*G71/10,2)</f>
        <v>0</v>
      </c>
      <c r="H72" s="260">
        <f t="shared" si="32"/>
        <v>0</v>
      </c>
      <c r="I72" s="260">
        <f t="shared" si="32"/>
        <v>0</v>
      </c>
      <c r="J72" s="260">
        <f t="shared" si="32"/>
        <v>0</v>
      </c>
      <c r="K72" s="260">
        <f t="shared" si="32"/>
        <v>0</v>
      </c>
      <c r="L72" s="260">
        <f t="shared" si="32"/>
        <v>0</v>
      </c>
      <c r="M72" s="260">
        <f t="shared" si="32"/>
        <v>0</v>
      </c>
      <c r="N72" s="441">
        <f t="shared" si="32"/>
        <v>0</v>
      </c>
      <c r="O72" s="151"/>
      <c r="P72" s="151"/>
    </row>
    <row r="73" spans="2:16" s="137" customFormat="1" ht="18" customHeight="1" thickTop="1" x14ac:dyDescent="0.2">
      <c r="B73" s="1495"/>
      <c r="C73" s="1503">
        <f>B46</f>
        <v>0</v>
      </c>
      <c r="D73" s="153" t="s">
        <v>151</v>
      </c>
      <c r="E73" s="436">
        <f>②収支!F139</f>
        <v>0</v>
      </c>
      <c r="F73" s="437">
        <f>②収支!G139</f>
        <v>0</v>
      </c>
      <c r="G73" s="437">
        <f>②収支!H139</f>
        <v>0</v>
      </c>
      <c r="H73" s="437">
        <f>②収支!I139</f>
        <v>0</v>
      </c>
      <c r="I73" s="437">
        <f>②収支!J139</f>
        <v>0</v>
      </c>
      <c r="J73" s="437">
        <f>②収支!K139</f>
        <v>0</v>
      </c>
      <c r="K73" s="437">
        <f>②収支!L139</f>
        <v>0</v>
      </c>
      <c r="L73" s="437">
        <f>②収支!M139</f>
        <v>0</v>
      </c>
      <c r="M73" s="437">
        <f>②収支!N139</f>
        <v>0</v>
      </c>
      <c r="N73" s="442">
        <f>②収支!O139</f>
        <v>0</v>
      </c>
      <c r="O73" s="151"/>
      <c r="P73" s="151"/>
    </row>
    <row r="74" spans="2:16" s="137" customFormat="1" ht="18" customHeight="1" thickBot="1" x14ac:dyDescent="0.25">
      <c r="B74" s="1495"/>
      <c r="C74" s="1504"/>
      <c r="D74" s="147" t="s">
        <v>137</v>
      </c>
      <c r="E74" s="438">
        <f>ROUNDUP($P$46*E73/10,2)</f>
        <v>0</v>
      </c>
      <c r="F74" s="439">
        <f>ROUNDUP($P$46*F73/10,2)</f>
        <v>0</v>
      </c>
      <c r="G74" s="439">
        <f t="shared" ref="G74:N74" si="33">ROUNDUP($P$46*G73/10,2)</f>
        <v>0</v>
      </c>
      <c r="H74" s="439">
        <f t="shared" si="33"/>
        <v>0</v>
      </c>
      <c r="I74" s="439">
        <f t="shared" si="33"/>
        <v>0</v>
      </c>
      <c r="J74" s="439">
        <f t="shared" si="33"/>
        <v>0</v>
      </c>
      <c r="K74" s="439">
        <f t="shared" si="33"/>
        <v>0</v>
      </c>
      <c r="L74" s="439">
        <f t="shared" si="33"/>
        <v>0</v>
      </c>
      <c r="M74" s="439">
        <f t="shared" si="33"/>
        <v>0</v>
      </c>
      <c r="N74" s="443">
        <f t="shared" si="33"/>
        <v>0</v>
      </c>
      <c r="O74" s="151"/>
      <c r="P74" s="151"/>
    </row>
    <row r="75" spans="2:16" s="137" customFormat="1" ht="18" customHeight="1" x14ac:dyDescent="0.2">
      <c r="B75" s="1495"/>
      <c r="C75" s="1492" t="s">
        <v>171</v>
      </c>
      <c r="D75" s="145" t="s">
        <v>151</v>
      </c>
      <c r="E75" s="444">
        <f>E63+E65+E67+E69+E71+E73</f>
        <v>0</v>
      </c>
      <c r="F75" s="257">
        <f>F63+F65+F67+F69+F71+F73</f>
        <v>0</v>
      </c>
      <c r="G75" s="257">
        <f t="shared" ref="G75:N75" si="34">G63+G65+G67+G69+G71+G73</f>
        <v>0</v>
      </c>
      <c r="H75" s="257">
        <f t="shared" si="34"/>
        <v>0</v>
      </c>
      <c r="I75" s="257">
        <f t="shared" si="34"/>
        <v>0</v>
      </c>
      <c r="J75" s="257">
        <f t="shared" si="34"/>
        <v>0</v>
      </c>
      <c r="K75" s="257">
        <f t="shared" si="34"/>
        <v>0</v>
      </c>
      <c r="L75" s="257">
        <f t="shared" si="34"/>
        <v>0</v>
      </c>
      <c r="M75" s="257">
        <f t="shared" si="34"/>
        <v>0</v>
      </c>
      <c r="N75" s="258">
        <f t="shared" si="34"/>
        <v>0</v>
      </c>
      <c r="O75" s="151"/>
      <c r="P75" s="151"/>
    </row>
    <row r="76" spans="2:16" s="137" customFormat="1" ht="18" customHeight="1" thickBot="1" x14ac:dyDescent="0.25">
      <c r="B76" s="1496"/>
      <c r="C76" s="1493"/>
      <c r="D76" s="147" t="s">
        <v>137</v>
      </c>
      <c r="E76" s="265">
        <f>ROUNDUP(E64+E66+E68+E70+E72+E74,0)</f>
        <v>0</v>
      </c>
      <c r="F76" s="266">
        <f>ROUNDUP(F64+F66+F68+F70+F72+F74,0)</f>
        <v>0</v>
      </c>
      <c r="G76" s="266">
        <f t="shared" ref="G76:N76" si="35">ROUNDUP(G64+G66+G68+G70+G72+G74,0)</f>
        <v>0</v>
      </c>
      <c r="H76" s="266">
        <f t="shared" si="35"/>
        <v>0</v>
      </c>
      <c r="I76" s="266">
        <f t="shared" si="35"/>
        <v>0</v>
      </c>
      <c r="J76" s="266">
        <f t="shared" si="35"/>
        <v>0</v>
      </c>
      <c r="K76" s="266">
        <f t="shared" si="35"/>
        <v>0</v>
      </c>
      <c r="L76" s="266">
        <f t="shared" si="35"/>
        <v>0</v>
      </c>
      <c r="M76" s="266">
        <f t="shared" si="35"/>
        <v>0</v>
      </c>
      <c r="N76" s="445">
        <f t="shared" si="35"/>
        <v>0</v>
      </c>
      <c r="O76" s="151"/>
      <c r="P76" s="151"/>
    </row>
    <row r="77" spans="2:16" s="137" customFormat="1" ht="18" customHeight="1" x14ac:dyDescent="0.2"/>
    <row r="78" spans="2:16" s="137" customFormat="1" ht="18" customHeight="1" thickBot="1" x14ac:dyDescent="0.25">
      <c r="D78" s="717"/>
      <c r="E78" s="717"/>
      <c r="F78" s="718"/>
      <c r="G78" s="719"/>
      <c r="L78" s="137" t="s">
        <v>412</v>
      </c>
      <c r="N78" s="327">
        <v>699</v>
      </c>
      <c r="O78" s="137" t="s">
        <v>414</v>
      </c>
    </row>
    <row r="79" spans="2:16" s="137" customFormat="1" ht="18" customHeight="1" thickBot="1" x14ac:dyDescent="0.25">
      <c r="B79" s="1485"/>
      <c r="C79" s="1518"/>
      <c r="D79" s="1519"/>
      <c r="E79" s="140" t="s">
        <v>117</v>
      </c>
      <c r="F79" s="141" t="s">
        <v>3</v>
      </c>
      <c r="G79" s="141" t="s">
        <v>4</v>
      </c>
      <c r="H79" s="141" t="s">
        <v>5</v>
      </c>
      <c r="I79" s="141" t="s">
        <v>6</v>
      </c>
      <c r="J79" s="141" t="s">
        <v>7</v>
      </c>
      <c r="K79" s="141" t="s">
        <v>8</v>
      </c>
      <c r="L79" s="141" t="s">
        <v>9</v>
      </c>
      <c r="M79" s="141" t="s">
        <v>52</v>
      </c>
      <c r="N79" s="850" t="s">
        <v>136</v>
      </c>
    </row>
    <row r="80" spans="2:16" s="137" customFormat="1" ht="18" customHeight="1" x14ac:dyDescent="0.2">
      <c r="B80" s="1523" t="s">
        <v>157</v>
      </c>
      <c r="C80" s="644" t="s">
        <v>452</v>
      </c>
      <c r="D80" s="1525" t="s">
        <v>155</v>
      </c>
      <c r="E80" s="775">
        <v>300</v>
      </c>
      <c r="F80" s="328">
        <v>300</v>
      </c>
      <c r="G80" s="328">
        <v>300</v>
      </c>
      <c r="H80" s="328">
        <v>300</v>
      </c>
      <c r="I80" s="328">
        <v>300</v>
      </c>
      <c r="J80" s="328">
        <v>300</v>
      </c>
      <c r="K80" s="328">
        <v>300</v>
      </c>
      <c r="L80" s="328">
        <v>300</v>
      </c>
      <c r="M80" s="328">
        <v>300</v>
      </c>
      <c r="N80" s="329">
        <v>300</v>
      </c>
    </row>
    <row r="81" spans="1:16" s="137" customFormat="1" ht="18" customHeight="1" x14ac:dyDescent="0.2">
      <c r="B81" s="1524"/>
      <c r="C81" s="645"/>
      <c r="D81" s="1526"/>
      <c r="E81" s="330"/>
      <c r="F81" s="776"/>
      <c r="G81" s="776"/>
      <c r="H81" s="776"/>
      <c r="I81" s="331"/>
      <c r="J81" s="331"/>
      <c r="K81" s="331"/>
      <c r="L81" s="331"/>
      <c r="M81" s="331"/>
      <c r="N81" s="332"/>
    </row>
    <row r="82" spans="1:16" s="137" customFormat="1" ht="18" customHeight="1" x14ac:dyDescent="0.2">
      <c r="B82" s="1524"/>
      <c r="C82" s="645"/>
      <c r="D82" s="1526"/>
      <c r="E82" s="330"/>
      <c r="F82" s="331"/>
      <c r="G82" s="331"/>
      <c r="H82" s="331"/>
      <c r="I82" s="331"/>
      <c r="J82" s="331"/>
      <c r="K82" s="331"/>
      <c r="L82" s="331"/>
      <c r="M82" s="331"/>
      <c r="N82" s="332"/>
    </row>
    <row r="83" spans="1:16" s="137" customFormat="1" ht="18" customHeight="1" x14ac:dyDescent="0.2">
      <c r="B83" s="1524"/>
      <c r="C83" s="107" t="s">
        <v>156</v>
      </c>
      <c r="D83" s="1527"/>
      <c r="E83" s="267">
        <f>SUM(E80:E82)</f>
        <v>300</v>
      </c>
      <c r="F83" s="268">
        <f t="shared" ref="F83:N83" si="36">SUM(F80:F82)</f>
        <v>300</v>
      </c>
      <c r="G83" s="268">
        <f t="shared" si="36"/>
        <v>300</v>
      </c>
      <c r="H83" s="268">
        <f t="shared" si="36"/>
        <v>300</v>
      </c>
      <c r="I83" s="268">
        <f t="shared" si="36"/>
        <v>300</v>
      </c>
      <c r="J83" s="268">
        <f t="shared" si="36"/>
        <v>300</v>
      </c>
      <c r="K83" s="268">
        <f t="shared" si="36"/>
        <v>300</v>
      </c>
      <c r="L83" s="268">
        <f t="shared" si="36"/>
        <v>300</v>
      </c>
      <c r="M83" s="268">
        <f t="shared" si="36"/>
        <v>300</v>
      </c>
      <c r="N83" s="269">
        <f t="shared" si="36"/>
        <v>300</v>
      </c>
    </row>
    <row r="84" spans="1:16" s="137" customFormat="1" ht="18" customHeight="1" x14ac:dyDescent="0.2">
      <c r="B84" s="1512" t="s">
        <v>331</v>
      </c>
      <c r="C84" s="1513"/>
      <c r="D84" s="1514"/>
      <c r="E84" s="267">
        <f>E83*8</f>
        <v>2400</v>
      </c>
      <c r="F84" s="268">
        <f>F83*8</f>
        <v>2400</v>
      </c>
      <c r="G84" s="268">
        <f t="shared" ref="G84:N84" si="37">G83*8</f>
        <v>2400</v>
      </c>
      <c r="H84" s="268">
        <f t="shared" si="37"/>
        <v>2400</v>
      </c>
      <c r="I84" s="268">
        <f t="shared" si="37"/>
        <v>2400</v>
      </c>
      <c r="J84" s="268">
        <f t="shared" si="37"/>
        <v>2400</v>
      </c>
      <c r="K84" s="268">
        <f t="shared" si="37"/>
        <v>2400</v>
      </c>
      <c r="L84" s="268">
        <f t="shared" si="37"/>
        <v>2400</v>
      </c>
      <c r="M84" s="268">
        <f t="shared" si="37"/>
        <v>2400</v>
      </c>
      <c r="N84" s="269">
        <f t="shared" si="37"/>
        <v>2400</v>
      </c>
    </row>
    <row r="85" spans="1:16" s="137" customFormat="1" ht="18" customHeight="1" x14ac:dyDescent="0.2">
      <c r="B85" s="1520" t="s">
        <v>172</v>
      </c>
      <c r="C85" s="1521"/>
      <c r="D85" s="1522"/>
      <c r="E85" s="851">
        <f>E76-E84</f>
        <v>-2400</v>
      </c>
      <c r="F85" s="852">
        <f t="shared" ref="F85:N85" si="38">F76-F84</f>
        <v>-2400</v>
      </c>
      <c r="G85" s="852">
        <f t="shared" si="38"/>
        <v>-2400</v>
      </c>
      <c r="H85" s="852">
        <f t="shared" si="38"/>
        <v>-2400</v>
      </c>
      <c r="I85" s="852">
        <f t="shared" si="38"/>
        <v>-2400</v>
      </c>
      <c r="J85" s="852">
        <f t="shared" si="38"/>
        <v>-2400</v>
      </c>
      <c r="K85" s="852">
        <f t="shared" si="38"/>
        <v>-2400</v>
      </c>
      <c r="L85" s="852">
        <f t="shared" si="38"/>
        <v>-2400</v>
      </c>
      <c r="M85" s="852">
        <f t="shared" si="38"/>
        <v>-2400</v>
      </c>
      <c r="N85" s="853">
        <f t="shared" si="38"/>
        <v>-2400</v>
      </c>
    </row>
    <row r="86" spans="1:16" s="137" customFormat="1" ht="18.75" customHeight="1" thickBot="1" x14ac:dyDescent="0.25">
      <c r="B86" s="1515" t="s">
        <v>413</v>
      </c>
      <c r="C86" s="1516"/>
      <c r="D86" s="1517"/>
      <c r="E86" s="854">
        <f>IF(E85&lt;0,0,ROUNDDOWN(E85*$N$78,0))</f>
        <v>0</v>
      </c>
      <c r="F86" s="855">
        <f t="shared" ref="F86:N86" si="39">IF(F85&lt;0,0,ROUNDDOWN(F85*$N$78,0))</f>
        <v>0</v>
      </c>
      <c r="G86" s="855">
        <f t="shared" si="39"/>
        <v>0</v>
      </c>
      <c r="H86" s="855">
        <f t="shared" si="39"/>
        <v>0</v>
      </c>
      <c r="I86" s="855">
        <f t="shared" si="39"/>
        <v>0</v>
      </c>
      <c r="J86" s="855">
        <f t="shared" si="39"/>
        <v>0</v>
      </c>
      <c r="K86" s="855">
        <f t="shared" si="39"/>
        <v>0</v>
      </c>
      <c r="L86" s="855">
        <f t="shared" si="39"/>
        <v>0</v>
      </c>
      <c r="M86" s="855">
        <f t="shared" si="39"/>
        <v>0</v>
      </c>
      <c r="N86" s="856">
        <f t="shared" si="39"/>
        <v>0</v>
      </c>
    </row>
    <row r="87" spans="1:16" s="137" customFormat="1" ht="18.75" customHeight="1" x14ac:dyDescent="0.2">
      <c r="A87" s="151"/>
      <c r="C87" s="167"/>
      <c r="D87" s="167"/>
      <c r="E87" s="168"/>
      <c r="F87" s="168"/>
      <c r="G87" s="168"/>
      <c r="H87" s="168"/>
      <c r="I87" s="168"/>
      <c r="J87" s="168"/>
      <c r="K87" s="168"/>
      <c r="L87" s="168"/>
      <c r="M87" s="168"/>
      <c r="N87" s="168"/>
    </row>
    <row r="88" spans="1:16" s="137" customFormat="1" ht="18.75" customHeight="1" x14ac:dyDescent="0.2">
      <c r="B88" s="151"/>
      <c r="C88" s="167"/>
      <c r="D88" s="167"/>
      <c r="E88" s="168"/>
      <c r="F88" s="168"/>
      <c r="G88" s="168"/>
      <c r="H88" s="168"/>
      <c r="I88" s="168"/>
      <c r="J88" s="168"/>
      <c r="K88" s="168"/>
      <c r="L88" s="168"/>
      <c r="M88" s="168"/>
      <c r="N88" s="168"/>
    </row>
    <row r="89" spans="1:16" ht="18.75" customHeight="1" x14ac:dyDescent="0.2">
      <c r="B89" s="89"/>
      <c r="C89" s="89"/>
      <c r="D89" s="89"/>
      <c r="E89" s="89"/>
      <c r="F89" s="89"/>
      <c r="G89" s="89"/>
      <c r="H89" s="89"/>
      <c r="I89" s="89"/>
      <c r="J89" s="89"/>
      <c r="K89" s="89"/>
      <c r="L89" s="89"/>
      <c r="M89" s="89"/>
      <c r="N89" s="89"/>
      <c r="O89" s="89"/>
      <c r="P89" s="89"/>
    </row>
    <row r="90" spans="1:16" ht="18.75" customHeight="1" x14ac:dyDescent="0.2">
      <c r="B90" s="89"/>
      <c r="C90" s="89"/>
      <c r="D90" s="89"/>
      <c r="E90" s="89"/>
      <c r="F90" s="89"/>
      <c r="G90" s="89"/>
      <c r="H90" s="89"/>
      <c r="I90" s="89"/>
      <c r="J90" s="89"/>
      <c r="K90" s="89"/>
      <c r="L90" s="89"/>
      <c r="M90" s="89"/>
      <c r="N90" s="89"/>
      <c r="O90" s="89"/>
      <c r="P90" s="89"/>
    </row>
    <row r="91" spans="1:16" ht="18" customHeight="1" x14ac:dyDescent="0.2">
      <c r="B91" s="89"/>
      <c r="C91" s="89"/>
      <c r="D91" s="89"/>
      <c r="E91" s="89"/>
      <c r="F91" s="89"/>
      <c r="G91" s="89"/>
      <c r="H91" s="89"/>
      <c r="I91" s="89"/>
      <c r="J91" s="89"/>
      <c r="K91" s="89"/>
      <c r="L91" s="89"/>
      <c r="M91" s="89"/>
      <c r="N91" s="89"/>
      <c r="O91" s="89"/>
      <c r="P91" s="89"/>
    </row>
    <row r="92" spans="1:16" ht="16.2" x14ac:dyDescent="0.2">
      <c r="H92" s="1501" t="s">
        <v>474</v>
      </c>
      <c r="I92" s="1502"/>
    </row>
  </sheetData>
  <mergeCells count="34">
    <mergeCell ref="H92:I92"/>
    <mergeCell ref="B62:C62"/>
    <mergeCell ref="C63:C64"/>
    <mergeCell ref="B84:D84"/>
    <mergeCell ref="B86:D86"/>
    <mergeCell ref="C69:C70"/>
    <mergeCell ref="B79:D79"/>
    <mergeCell ref="B85:D85"/>
    <mergeCell ref="B80:B83"/>
    <mergeCell ref="D80:D83"/>
    <mergeCell ref="H28:I28"/>
    <mergeCell ref="C73:C74"/>
    <mergeCell ref="C67:C68"/>
    <mergeCell ref="C65:C66"/>
    <mergeCell ref="H57:I57"/>
    <mergeCell ref="B38:C38"/>
    <mergeCell ref="B39:B43"/>
    <mergeCell ref="B45:C45"/>
    <mergeCell ref="B46:B50"/>
    <mergeCell ref="B54:C54"/>
    <mergeCell ref="C71:C72"/>
    <mergeCell ref="B5:C5"/>
    <mergeCell ref="B6:B10"/>
    <mergeCell ref="B55:C55"/>
    <mergeCell ref="C75:C76"/>
    <mergeCell ref="B63:B76"/>
    <mergeCell ref="B31:C31"/>
    <mergeCell ref="B32:B36"/>
    <mergeCell ref="B56:C56"/>
    <mergeCell ref="B53:C53"/>
    <mergeCell ref="B13:C13"/>
    <mergeCell ref="B14:B18"/>
    <mergeCell ref="B21:C21"/>
    <mergeCell ref="B22:B26"/>
  </mergeCells>
  <phoneticPr fontId="2"/>
  <printOptions horizontalCentered="1" verticalCentered="1"/>
  <pageMargins left="0.19685039370078741" right="0.19685039370078741" top="0.59055118110236227" bottom="0.19685039370078741" header="0.51181102362204722" footer="0.51181102362204722"/>
  <pageSetup paperSize="9" scale="90" orientation="landscape" cellComments="asDisplayed" r:id="rId1"/>
  <headerFooter alignWithMargins="0"/>
  <rowBreaks count="2" manualBreakCount="2">
    <brk id="28" max="15" man="1"/>
    <brk id="57" max="15" man="1"/>
  </rowBreaks>
  <ignoredErrors>
    <ignoredError sqref="E23:O24 E34:O38 E16:O21 E8:O8 E48:O54 D48:D52 D54 E40:O41" formula="1"/>
  </ignoredErrors>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T41"/>
  <sheetViews>
    <sheetView showGridLines="0" zoomScale="70" zoomScaleNormal="70" workbookViewId="0">
      <selection activeCell="F5" sqref="F5"/>
    </sheetView>
  </sheetViews>
  <sheetFormatPr defaultColWidth="8.6640625" defaultRowHeight="13.2" x14ac:dyDescent="0.2"/>
  <cols>
    <col min="1" max="1" width="1.6640625" style="88" customWidth="1"/>
    <col min="2" max="2" width="3.6640625" style="88" customWidth="1"/>
    <col min="3" max="3" width="11.109375" style="88" customWidth="1"/>
    <col min="4" max="15" width="12.6640625" style="88" customWidth="1"/>
    <col min="16" max="16" width="17.109375" style="88" customWidth="1"/>
    <col min="17" max="16384" width="8.6640625" style="88"/>
  </cols>
  <sheetData>
    <row r="1" spans="2:16" ht="30" customHeight="1" x14ac:dyDescent="0.2">
      <c r="B1" s="1548" t="s">
        <v>416</v>
      </c>
      <c r="C1" s="1548"/>
      <c r="D1" s="1548"/>
      <c r="E1" s="1548"/>
      <c r="F1" s="1548"/>
      <c r="G1" s="1548"/>
      <c r="H1" s="1548"/>
      <c r="I1" s="1548"/>
      <c r="J1" s="1548"/>
      <c r="K1" s="1548"/>
      <c r="L1" s="1548"/>
      <c r="M1" s="1548"/>
      <c r="N1" s="1548"/>
      <c r="O1" s="1548"/>
      <c r="P1" s="1548"/>
    </row>
    <row r="2" spans="2:16" ht="10.5" customHeight="1" x14ac:dyDescent="0.2"/>
    <row r="3" spans="2:16" ht="20.25" customHeight="1" thickBot="1" x14ac:dyDescent="0.25">
      <c r="B3" s="734"/>
      <c r="C3" s="734"/>
      <c r="D3" s="734"/>
      <c r="E3" s="725"/>
      <c r="F3" s="734"/>
      <c r="G3" s="734"/>
      <c r="H3" s="734"/>
      <c r="I3" s="155" t="s">
        <v>158</v>
      </c>
      <c r="J3" s="1573">
        <f>①表!G31</f>
        <v>0</v>
      </c>
      <c r="K3" s="1573"/>
      <c r="L3" s="1573"/>
      <c r="M3" s="156" t="s">
        <v>159</v>
      </c>
      <c r="N3" s="1573">
        <f>①表!G32</f>
        <v>0</v>
      </c>
      <c r="O3" s="1573"/>
      <c r="P3" s="737" t="s">
        <v>160</v>
      </c>
    </row>
    <row r="4" spans="2:16" ht="19.5" customHeight="1" x14ac:dyDescent="0.2">
      <c r="B4" s="52"/>
      <c r="C4" s="53"/>
      <c r="D4" s="54"/>
      <c r="E4" s="60" t="s">
        <v>54</v>
      </c>
      <c r="F4" s="61" t="s">
        <v>117</v>
      </c>
      <c r="G4" s="61" t="s">
        <v>3</v>
      </c>
      <c r="H4" s="61" t="s">
        <v>4</v>
      </c>
      <c r="I4" s="61" t="s">
        <v>5</v>
      </c>
      <c r="J4" s="61" t="s">
        <v>6</v>
      </c>
      <c r="K4" s="61" t="s">
        <v>7</v>
      </c>
      <c r="L4" s="61" t="s">
        <v>8</v>
      </c>
      <c r="M4" s="61" t="s">
        <v>9</v>
      </c>
      <c r="N4" s="61" t="s">
        <v>52</v>
      </c>
      <c r="O4" s="62" t="s">
        <v>118</v>
      </c>
      <c r="P4" s="1560" t="s">
        <v>21</v>
      </c>
    </row>
    <row r="5" spans="2:16" ht="19.5" customHeight="1" thickBot="1" x14ac:dyDescent="0.25">
      <c r="B5" s="1568" t="s">
        <v>76</v>
      </c>
      <c r="C5" s="1569"/>
      <c r="D5" s="1570"/>
      <c r="E5" s="1050">
        <v>5</v>
      </c>
      <c r="F5" s="1051">
        <f t="shared" ref="F5:O5" si="0">E5+1</f>
        <v>6</v>
      </c>
      <c r="G5" s="1051">
        <f t="shared" si="0"/>
        <v>7</v>
      </c>
      <c r="H5" s="1051">
        <f t="shared" si="0"/>
        <v>8</v>
      </c>
      <c r="I5" s="1051">
        <f t="shared" si="0"/>
        <v>9</v>
      </c>
      <c r="J5" s="1051">
        <f t="shared" si="0"/>
        <v>10</v>
      </c>
      <c r="K5" s="1051">
        <f t="shared" si="0"/>
        <v>11</v>
      </c>
      <c r="L5" s="1051">
        <f t="shared" si="0"/>
        <v>12</v>
      </c>
      <c r="M5" s="1051">
        <f t="shared" si="0"/>
        <v>13</v>
      </c>
      <c r="N5" s="1051">
        <f t="shared" si="0"/>
        <v>14</v>
      </c>
      <c r="O5" s="1051">
        <f t="shared" si="0"/>
        <v>15</v>
      </c>
      <c r="P5" s="1561"/>
    </row>
    <row r="6" spans="2:16" ht="19.5" customHeight="1" x14ac:dyDescent="0.2">
      <c r="B6" s="1549" t="s">
        <v>55</v>
      </c>
      <c r="C6" s="1571">
        <f>②収支!C3</f>
        <v>0</v>
      </c>
      <c r="D6" s="1572"/>
      <c r="E6" s="982">
        <f>②収支!E8</f>
        <v>0</v>
      </c>
      <c r="F6" s="983">
        <f>②収支!F8</f>
        <v>0</v>
      </c>
      <c r="G6" s="983">
        <f>②収支!G8</f>
        <v>0</v>
      </c>
      <c r="H6" s="983">
        <f>②収支!H8</f>
        <v>0</v>
      </c>
      <c r="I6" s="983">
        <f>②収支!I8</f>
        <v>0</v>
      </c>
      <c r="J6" s="983">
        <f>②収支!J8</f>
        <v>0</v>
      </c>
      <c r="K6" s="983">
        <f>②収支!K8</f>
        <v>0</v>
      </c>
      <c r="L6" s="983">
        <f>②収支!L8</f>
        <v>0</v>
      </c>
      <c r="M6" s="983">
        <f>②収支!M8</f>
        <v>0</v>
      </c>
      <c r="N6" s="983">
        <f>②収支!N8</f>
        <v>0</v>
      </c>
      <c r="O6" s="983">
        <f>②収支!O8</f>
        <v>0</v>
      </c>
      <c r="P6" s="296"/>
    </row>
    <row r="7" spans="2:16" ht="19.5" customHeight="1" x14ac:dyDescent="0.2">
      <c r="B7" s="1574"/>
      <c r="C7" s="1562">
        <f>②収支!C30</f>
        <v>0</v>
      </c>
      <c r="D7" s="1563"/>
      <c r="E7" s="984">
        <f>②収支!E35</f>
        <v>0</v>
      </c>
      <c r="F7" s="985">
        <f>②収支!F35</f>
        <v>0</v>
      </c>
      <c r="G7" s="985">
        <f>②収支!G35</f>
        <v>0</v>
      </c>
      <c r="H7" s="985">
        <f>②収支!H35</f>
        <v>0</v>
      </c>
      <c r="I7" s="985">
        <f>②収支!I35</f>
        <v>0</v>
      </c>
      <c r="J7" s="985">
        <f>②収支!J35</f>
        <v>0</v>
      </c>
      <c r="K7" s="985">
        <f>②収支!K35</f>
        <v>0</v>
      </c>
      <c r="L7" s="985">
        <f>②収支!L35</f>
        <v>0</v>
      </c>
      <c r="M7" s="985">
        <f>②収支!M35</f>
        <v>0</v>
      </c>
      <c r="N7" s="985">
        <f>②収支!N35</f>
        <v>0</v>
      </c>
      <c r="O7" s="985">
        <f>②収支!O35</f>
        <v>0</v>
      </c>
      <c r="P7" s="297"/>
    </row>
    <row r="8" spans="2:16" ht="19.5" customHeight="1" x14ac:dyDescent="0.2">
      <c r="B8" s="1574"/>
      <c r="C8" s="1562">
        <f>②収支!C57</f>
        <v>0</v>
      </c>
      <c r="D8" s="1563"/>
      <c r="E8" s="984">
        <f>②収支!E62</f>
        <v>0</v>
      </c>
      <c r="F8" s="985">
        <f>②収支!F62</f>
        <v>0</v>
      </c>
      <c r="G8" s="985">
        <f>②収支!G62</f>
        <v>0</v>
      </c>
      <c r="H8" s="985">
        <f>②収支!H62</f>
        <v>0</v>
      </c>
      <c r="I8" s="985">
        <f>②収支!I62</f>
        <v>0</v>
      </c>
      <c r="J8" s="985">
        <f>②収支!J62</f>
        <v>0</v>
      </c>
      <c r="K8" s="985">
        <f>②収支!K62</f>
        <v>0</v>
      </c>
      <c r="L8" s="985">
        <f>②収支!L62</f>
        <v>0</v>
      </c>
      <c r="M8" s="985">
        <f>②収支!M62</f>
        <v>0</v>
      </c>
      <c r="N8" s="985">
        <f>②収支!N62</f>
        <v>0</v>
      </c>
      <c r="O8" s="985">
        <f>②収支!O62</f>
        <v>0</v>
      </c>
      <c r="P8" s="297"/>
    </row>
    <row r="9" spans="2:16" ht="19.5" customHeight="1" x14ac:dyDescent="0.2">
      <c r="B9" s="1574"/>
      <c r="C9" s="1562">
        <f>②収支!C84</f>
        <v>0</v>
      </c>
      <c r="D9" s="1563"/>
      <c r="E9" s="984">
        <f>②収支!E89</f>
        <v>0</v>
      </c>
      <c r="F9" s="985">
        <f>②収支!F89</f>
        <v>0</v>
      </c>
      <c r="G9" s="985">
        <f>②収支!G89</f>
        <v>0</v>
      </c>
      <c r="H9" s="985">
        <f>②収支!H89</f>
        <v>0</v>
      </c>
      <c r="I9" s="985">
        <f>②収支!I89</f>
        <v>0</v>
      </c>
      <c r="J9" s="985">
        <f>②収支!J89</f>
        <v>0</v>
      </c>
      <c r="K9" s="985">
        <f>②収支!K89</f>
        <v>0</v>
      </c>
      <c r="L9" s="985">
        <f>②収支!L89</f>
        <v>0</v>
      </c>
      <c r="M9" s="985">
        <f>②収支!M89</f>
        <v>0</v>
      </c>
      <c r="N9" s="985">
        <f>②収支!N89</f>
        <v>0</v>
      </c>
      <c r="O9" s="985">
        <f>②収支!O89</f>
        <v>0</v>
      </c>
      <c r="P9" s="297"/>
    </row>
    <row r="10" spans="2:16" ht="19.5" customHeight="1" x14ac:dyDescent="0.2">
      <c r="B10" s="1574"/>
      <c r="C10" s="1562">
        <f>②収支!C111</f>
        <v>0</v>
      </c>
      <c r="D10" s="1563"/>
      <c r="E10" s="986">
        <f>②収支!E116</f>
        <v>0</v>
      </c>
      <c r="F10" s="986">
        <f>②収支!F116</f>
        <v>0</v>
      </c>
      <c r="G10" s="986">
        <f>②収支!G116</f>
        <v>0</v>
      </c>
      <c r="H10" s="986">
        <f>②収支!H116</f>
        <v>0</v>
      </c>
      <c r="I10" s="986">
        <f>②収支!I116</f>
        <v>0</v>
      </c>
      <c r="J10" s="986">
        <f>②収支!J116</f>
        <v>0</v>
      </c>
      <c r="K10" s="986">
        <f>②収支!K116</f>
        <v>0</v>
      </c>
      <c r="L10" s="986">
        <f>②収支!L116</f>
        <v>0</v>
      </c>
      <c r="M10" s="986">
        <f>②収支!M116</f>
        <v>0</v>
      </c>
      <c r="N10" s="986">
        <f>②収支!N116</f>
        <v>0</v>
      </c>
      <c r="O10" s="986">
        <f>②収支!O116</f>
        <v>0</v>
      </c>
      <c r="P10" s="298"/>
    </row>
    <row r="11" spans="2:16" ht="19.5" customHeight="1" x14ac:dyDescent="0.2">
      <c r="B11" s="1574"/>
      <c r="C11" s="1558">
        <f>②収支!C138</f>
        <v>0</v>
      </c>
      <c r="D11" s="1559"/>
      <c r="E11" s="987">
        <f>②収支!E143</f>
        <v>0</v>
      </c>
      <c r="F11" s="987">
        <f>②収支!F143</f>
        <v>0</v>
      </c>
      <c r="G11" s="987">
        <f>②収支!G143</f>
        <v>0</v>
      </c>
      <c r="H11" s="987">
        <f>②収支!H143</f>
        <v>0</v>
      </c>
      <c r="I11" s="987">
        <f>②収支!I143</f>
        <v>0</v>
      </c>
      <c r="J11" s="987">
        <f>②収支!J143</f>
        <v>0</v>
      </c>
      <c r="K11" s="987">
        <f>②収支!K143</f>
        <v>0</v>
      </c>
      <c r="L11" s="987">
        <f>②収支!L143</f>
        <v>0</v>
      </c>
      <c r="M11" s="987">
        <f>②収支!M143</f>
        <v>0</v>
      </c>
      <c r="N11" s="987">
        <f>②収支!N143</f>
        <v>0</v>
      </c>
      <c r="O11" s="987">
        <f>②収支!O143</f>
        <v>0</v>
      </c>
      <c r="P11" s="297"/>
    </row>
    <row r="12" spans="2:16" ht="19.5" customHeight="1" thickBot="1" x14ac:dyDescent="0.25">
      <c r="B12" s="1574"/>
      <c r="C12" s="1564" t="s">
        <v>427</v>
      </c>
      <c r="D12" s="1565"/>
      <c r="E12" s="988">
        <v>0</v>
      </c>
      <c r="F12" s="989"/>
      <c r="G12" s="989"/>
      <c r="H12" s="989"/>
      <c r="I12" s="989"/>
      <c r="J12" s="989"/>
      <c r="K12" s="989"/>
      <c r="L12" s="989"/>
      <c r="M12" s="989"/>
      <c r="N12" s="989"/>
      <c r="O12" s="989"/>
      <c r="P12" s="894" t="s">
        <v>453</v>
      </c>
    </row>
    <row r="13" spans="2:16" ht="19.5" customHeight="1" thickTop="1" thickBot="1" x14ac:dyDescent="0.25">
      <c r="B13" s="1575"/>
      <c r="C13" s="1556" t="s">
        <v>428</v>
      </c>
      <c r="D13" s="1557"/>
      <c r="E13" s="990">
        <f>SUM(E6:E12)</f>
        <v>0</v>
      </c>
      <c r="F13" s="991">
        <f>SUM(F6:F12)</f>
        <v>0</v>
      </c>
      <c r="G13" s="991">
        <f t="shared" ref="G13:O13" si="1">SUM(G6:G12)</f>
        <v>0</v>
      </c>
      <c r="H13" s="991">
        <f t="shared" si="1"/>
        <v>0</v>
      </c>
      <c r="I13" s="991">
        <f t="shared" si="1"/>
        <v>0</v>
      </c>
      <c r="J13" s="991">
        <f t="shared" si="1"/>
        <v>0</v>
      </c>
      <c r="K13" s="991">
        <f t="shared" si="1"/>
        <v>0</v>
      </c>
      <c r="L13" s="991">
        <f t="shared" si="1"/>
        <v>0</v>
      </c>
      <c r="M13" s="991">
        <f t="shared" si="1"/>
        <v>0</v>
      </c>
      <c r="N13" s="991">
        <f t="shared" si="1"/>
        <v>0</v>
      </c>
      <c r="O13" s="991">
        <f t="shared" si="1"/>
        <v>0</v>
      </c>
      <c r="P13" s="979"/>
    </row>
    <row r="14" spans="2:16" ht="19.5" customHeight="1" x14ac:dyDescent="0.2">
      <c r="B14" s="1549" t="s">
        <v>164</v>
      </c>
      <c r="C14" s="1566" t="s">
        <v>56</v>
      </c>
      <c r="D14" s="1567"/>
      <c r="E14" s="992">
        <f>②収支!E9+②収支!E36+②収支!E63+②収支!E90+②収支!E117+②収支!E144</f>
        <v>0</v>
      </c>
      <c r="F14" s="993">
        <f>②収支!F9+②収支!F36+②収支!F63+②収支!F90+②収支!F117+②収支!F144</f>
        <v>0</v>
      </c>
      <c r="G14" s="993">
        <f>②収支!G9+②収支!G36+②収支!G63+②収支!G90+②収支!G117+②収支!G144</f>
        <v>0</v>
      </c>
      <c r="H14" s="993">
        <f>②収支!H9+②収支!H36+②収支!H63+②収支!H90+②収支!H117+②収支!H144</f>
        <v>0</v>
      </c>
      <c r="I14" s="993">
        <f>②収支!I9+②収支!I36+②収支!I63+②収支!I90+②収支!I117+②収支!I144</f>
        <v>0</v>
      </c>
      <c r="J14" s="993">
        <f>②収支!J9+②収支!J36+②収支!J63+②収支!J90+②収支!J117+②収支!J144</f>
        <v>0</v>
      </c>
      <c r="K14" s="993">
        <f>②収支!K9+②収支!K36+②収支!K63+②収支!K90+②収支!K117+②収支!K144</f>
        <v>0</v>
      </c>
      <c r="L14" s="993">
        <f>②収支!L9+②収支!L36+②収支!L63+②収支!L90+②収支!L117+②収支!L144</f>
        <v>0</v>
      </c>
      <c r="M14" s="993">
        <f>②収支!M9+②収支!M36+②収支!M63+②収支!M90+②収支!M117+②収支!M144</f>
        <v>0</v>
      </c>
      <c r="N14" s="993">
        <f>②収支!N9+②収支!N36+②収支!N63+②収支!N90+②収支!N117+②収支!N144</f>
        <v>0</v>
      </c>
      <c r="O14" s="993">
        <f>②収支!O9+②収支!O36+②収支!O63+②収支!O90+②収支!O117+②収支!O144</f>
        <v>0</v>
      </c>
      <c r="P14" s="299"/>
    </row>
    <row r="15" spans="2:16" ht="19.5" customHeight="1" x14ac:dyDescent="0.2">
      <c r="B15" s="1550"/>
      <c r="C15" s="1534" t="s">
        <v>13</v>
      </c>
      <c r="D15" s="1535"/>
      <c r="E15" s="994">
        <f>②収支!E10+②収支!E37+②収支!E64+②収支!E91+②収支!E118+②収支!E145</f>
        <v>0</v>
      </c>
      <c r="F15" s="994">
        <f>②収支!F10+②収支!F37+②収支!F64+②収支!F91+②収支!F118+②収支!F145</f>
        <v>0</v>
      </c>
      <c r="G15" s="994">
        <f>②収支!G10+②収支!G37+②収支!G64+②収支!G91+②収支!G118+②収支!G145</f>
        <v>0</v>
      </c>
      <c r="H15" s="994">
        <f>②収支!H10+②収支!H37+②収支!H64+②収支!H91+②収支!H118+②収支!H145</f>
        <v>0</v>
      </c>
      <c r="I15" s="994">
        <f>②収支!I10+②収支!I37+②収支!I64+②収支!I91+②収支!I118+②収支!I145</f>
        <v>0</v>
      </c>
      <c r="J15" s="994">
        <f>②収支!J10+②収支!J37+②収支!J64+②収支!J91+②収支!J118+②収支!J145</f>
        <v>0</v>
      </c>
      <c r="K15" s="994">
        <f>②収支!K10+②収支!K37+②収支!K64+②収支!K91+②収支!K118+②収支!K145</f>
        <v>0</v>
      </c>
      <c r="L15" s="994">
        <f>②収支!L10+②収支!L37+②収支!L64+②収支!L91+②収支!L118+②収支!L145</f>
        <v>0</v>
      </c>
      <c r="M15" s="994">
        <f>②収支!M10+②収支!M37+②収支!M64+②収支!M91+②収支!M118+②収支!M145</f>
        <v>0</v>
      </c>
      <c r="N15" s="994">
        <f>②収支!N10+②収支!N37+②収支!N64+②収支!N91+②収支!N118+②収支!N145</f>
        <v>0</v>
      </c>
      <c r="O15" s="994">
        <f>②収支!O10+②収支!O37+②収支!O64+②収支!O91+②収支!O118+②収支!O145</f>
        <v>0</v>
      </c>
      <c r="P15" s="297"/>
    </row>
    <row r="16" spans="2:16" ht="19.5" customHeight="1" x14ac:dyDescent="0.2">
      <c r="B16" s="1550"/>
      <c r="C16" s="1534" t="s">
        <v>14</v>
      </c>
      <c r="D16" s="1535"/>
      <c r="E16" s="994">
        <f>②収支!E11+②収支!E38+②収支!E65+②収支!E92+②収支!E119+②収支!E146</f>
        <v>0</v>
      </c>
      <c r="F16" s="994">
        <f>②収支!F11+②収支!F38+②収支!F65+②収支!F92+②収支!F119+②収支!F146</f>
        <v>0</v>
      </c>
      <c r="G16" s="994">
        <f>②収支!G11+②収支!G38+②収支!G65+②収支!G92+②収支!G119+②収支!G146</f>
        <v>0</v>
      </c>
      <c r="H16" s="994">
        <f>②収支!H11+②収支!H38+②収支!H65+②収支!H92+②収支!H119+②収支!H146</f>
        <v>0</v>
      </c>
      <c r="I16" s="994">
        <f>②収支!I11+②収支!I38+②収支!I65+②収支!I92+②収支!I119+②収支!I146</f>
        <v>0</v>
      </c>
      <c r="J16" s="994">
        <f>②収支!J11+②収支!J38+②収支!J65+②収支!J92+②収支!J119+②収支!J146</f>
        <v>0</v>
      </c>
      <c r="K16" s="994">
        <f>②収支!K11+②収支!K38+②収支!K65+②収支!K92+②収支!K119+②収支!K146</f>
        <v>0</v>
      </c>
      <c r="L16" s="994">
        <f>②収支!L11+②収支!L38+②収支!L65+②収支!L92+②収支!L119+②収支!L146</f>
        <v>0</v>
      </c>
      <c r="M16" s="994">
        <f>②収支!M11+②収支!M38+②収支!M65+②収支!M92+②収支!M119+②収支!M146</f>
        <v>0</v>
      </c>
      <c r="N16" s="994">
        <f>②収支!N11+②収支!N38+②収支!N65+②収支!N92+②収支!N119+②収支!N146</f>
        <v>0</v>
      </c>
      <c r="O16" s="994">
        <f>②収支!O11+②収支!O38+②収支!O65+②収支!O92+②収支!O119+②収支!O146</f>
        <v>0</v>
      </c>
      <c r="P16" s="297"/>
    </row>
    <row r="17" spans="2:20" ht="19.5" customHeight="1" x14ac:dyDescent="0.2">
      <c r="B17" s="1550"/>
      <c r="C17" s="1534" t="s">
        <v>57</v>
      </c>
      <c r="D17" s="1535"/>
      <c r="E17" s="994">
        <f>②収支!E12+②収支!E39+②収支!E66+②収支!E93+②収支!E120+②収支!E147</f>
        <v>0</v>
      </c>
      <c r="F17" s="994">
        <f>②収支!F12+②収支!F39+②収支!F66+②収支!F93+②収支!F120+②収支!F147</f>
        <v>0</v>
      </c>
      <c r="G17" s="994">
        <f>②収支!G12+②収支!G39+②収支!G66+②収支!G93+②収支!G120+②収支!G147</f>
        <v>0</v>
      </c>
      <c r="H17" s="994">
        <f>②収支!H12+②収支!H39+②収支!H66+②収支!H93+②収支!H120+②収支!H147</f>
        <v>0</v>
      </c>
      <c r="I17" s="994">
        <f>②収支!I12+②収支!I39+②収支!I66+②収支!I93+②収支!I120+②収支!I147</f>
        <v>0</v>
      </c>
      <c r="J17" s="994">
        <f>②収支!J12+②収支!J39+②収支!J66+②収支!J93+②収支!J120+②収支!J147</f>
        <v>0</v>
      </c>
      <c r="K17" s="994">
        <f>②収支!K12+②収支!K39+②収支!K66+②収支!K93+②収支!K120+②収支!K147</f>
        <v>0</v>
      </c>
      <c r="L17" s="994">
        <f>②収支!L12+②収支!L39+②収支!L66+②収支!L93+②収支!L120+②収支!L147</f>
        <v>0</v>
      </c>
      <c r="M17" s="994">
        <f>②収支!M12+②収支!M39+②収支!M66+②収支!M93+②収支!M120+②収支!M147</f>
        <v>0</v>
      </c>
      <c r="N17" s="994">
        <f>②収支!N12+②収支!N39+②収支!N66+②収支!N93+②収支!N120+②収支!N147</f>
        <v>0</v>
      </c>
      <c r="O17" s="994">
        <f>②収支!O12+②収支!O39+②収支!O66+②収支!O93+②収支!O120+②収支!O147</f>
        <v>0</v>
      </c>
      <c r="P17" s="297"/>
    </row>
    <row r="18" spans="2:20" ht="19.5" customHeight="1" x14ac:dyDescent="0.2">
      <c r="B18" s="1550"/>
      <c r="C18" s="1534" t="s">
        <v>58</v>
      </c>
      <c r="D18" s="1535"/>
      <c r="E18" s="994">
        <f>②収支!E13+②収支!E40+②収支!E67+②収支!E94+②収支!E121+②収支!E148</f>
        <v>0</v>
      </c>
      <c r="F18" s="994">
        <f>②収支!F13+②収支!F40+②収支!F67+②収支!F94+②収支!F121+②収支!F148</f>
        <v>0</v>
      </c>
      <c r="G18" s="994">
        <f>②収支!G13+②収支!G40+②収支!G67+②収支!G94+②収支!G121+②収支!G148</f>
        <v>0</v>
      </c>
      <c r="H18" s="994">
        <f>②収支!H13+②収支!H40+②収支!H67+②収支!H94+②収支!H121+②収支!H148</f>
        <v>0</v>
      </c>
      <c r="I18" s="994">
        <f>②収支!I13+②収支!I40+②収支!I67+②収支!I94+②収支!I121+②収支!I148</f>
        <v>0</v>
      </c>
      <c r="J18" s="994">
        <f>②収支!J13+②収支!J40+②収支!J67+②収支!J94+②収支!J121+②収支!J148</f>
        <v>0</v>
      </c>
      <c r="K18" s="994">
        <f>②収支!K13+②収支!K40+②収支!K67+②収支!K94+②収支!K121+②収支!K148</f>
        <v>0</v>
      </c>
      <c r="L18" s="994">
        <f>②収支!L13+②収支!L40+②収支!L67+②収支!L94+②収支!L121+②収支!L148</f>
        <v>0</v>
      </c>
      <c r="M18" s="994">
        <f>②収支!M13+②収支!M40+②収支!M67+②収支!M94+②収支!M121+②収支!M148</f>
        <v>0</v>
      </c>
      <c r="N18" s="994">
        <f>②収支!N13+②収支!N40+②収支!N67+②収支!N94+②収支!N121+②収支!N148</f>
        <v>0</v>
      </c>
      <c r="O18" s="994">
        <f>②収支!O13+②収支!O40+②収支!O67+②収支!O94+②収支!O121+②収支!O148</f>
        <v>0</v>
      </c>
      <c r="P18" s="297"/>
    </row>
    <row r="19" spans="2:20" ht="19.5" customHeight="1" x14ac:dyDescent="0.2">
      <c r="B19" s="1550"/>
      <c r="C19" s="1534" t="s">
        <v>15</v>
      </c>
      <c r="D19" s="1535"/>
      <c r="E19" s="994">
        <f>②収支!E14+②収支!E41+②収支!E68+②収支!E95+②収支!E122+②収支!E149</f>
        <v>0</v>
      </c>
      <c r="F19" s="994">
        <f>②収支!F14+②収支!F41+②収支!F68+②収支!F95+②収支!F122+②収支!F149</f>
        <v>0</v>
      </c>
      <c r="G19" s="994">
        <f>②収支!G14+②収支!G41+②収支!G68+②収支!G95+②収支!G122+②収支!G149</f>
        <v>0</v>
      </c>
      <c r="H19" s="994">
        <f>②収支!H14+②収支!H41+②収支!H68+②収支!H95+②収支!H122+②収支!H149</f>
        <v>0</v>
      </c>
      <c r="I19" s="994">
        <f>②収支!I14+②収支!I41+②収支!I68+②収支!I95+②収支!I122+②収支!I149</f>
        <v>0</v>
      </c>
      <c r="J19" s="994">
        <f>②収支!J14+②収支!J41+②収支!J68+②収支!J95+②収支!J122+②収支!J149</f>
        <v>0</v>
      </c>
      <c r="K19" s="994">
        <f>②収支!K14+②収支!K41+②収支!K68+②収支!K95+②収支!K122+②収支!K149</f>
        <v>0</v>
      </c>
      <c r="L19" s="994">
        <f>②収支!L14+②収支!L41+②収支!L68+②収支!L95+②収支!L122+②収支!L149</f>
        <v>0</v>
      </c>
      <c r="M19" s="994">
        <f>②収支!M14+②収支!M41+②収支!M68+②収支!M95+②収支!M122+②収支!M149</f>
        <v>0</v>
      </c>
      <c r="N19" s="994">
        <f>②収支!N14+②収支!N41+②収支!N68+②収支!N95+②収支!N122+②収支!N149</f>
        <v>0</v>
      </c>
      <c r="O19" s="994">
        <f>②収支!O14+②収支!O41+②収支!O68+②収支!O95+②収支!O122+②収支!O149</f>
        <v>0</v>
      </c>
      <c r="P19" s="297"/>
    </row>
    <row r="20" spans="2:20" ht="19.5" customHeight="1" x14ac:dyDescent="0.2">
      <c r="B20" s="1550"/>
      <c r="C20" s="1534" t="s">
        <v>59</v>
      </c>
      <c r="D20" s="1535"/>
      <c r="E20" s="994">
        <f>②収支!E15+②収支!E42+②収支!E69+②収支!E96+②収支!E123+②収支!E150</f>
        <v>0</v>
      </c>
      <c r="F20" s="994">
        <f>②収支!F15+②収支!F42+②収支!F69+②収支!F96+②収支!F123+②収支!F150</f>
        <v>0</v>
      </c>
      <c r="G20" s="994">
        <f>②収支!G15+②収支!G42+②収支!G69+②収支!G96+②収支!G123+②収支!G150</f>
        <v>0</v>
      </c>
      <c r="H20" s="994">
        <f>②収支!H15+②収支!H42+②収支!H69+②収支!H96+②収支!H123+②収支!H150</f>
        <v>0</v>
      </c>
      <c r="I20" s="994">
        <f>②収支!I15+②収支!I42+②収支!I69+②収支!I96+②収支!I123+②収支!I150</f>
        <v>0</v>
      </c>
      <c r="J20" s="994">
        <f>②収支!J15+②収支!J42+②収支!J69+②収支!J96+②収支!J123+②収支!J150</f>
        <v>0</v>
      </c>
      <c r="K20" s="994">
        <f>②収支!K15+②収支!K42+②収支!K69+②収支!K96+②収支!K123+②収支!K150</f>
        <v>0</v>
      </c>
      <c r="L20" s="994">
        <f>②収支!L15+②収支!L42+②収支!L69+②収支!L96+②収支!L123+②収支!L150</f>
        <v>0</v>
      </c>
      <c r="M20" s="994">
        <f>②収支!M15+②収支!M42+②収支!M69+②収支!M96+②収支!M123+②収支!M150</f>
        <v>0</v>
      </c>
      <c r="N20" s="994">
        <f>②収支!N15+②収支!N42+②収支!N69+②収支!N96+②収支!N123+②収支!N150</f>
        <v>0</v>
      </c>
      <c r="O20" s="994">
        <f>②収支!O15+②収支!O42+②収支!O69+②収支!O96+②収支!O123+②収支!O150</f>
        <v>0</v>
      </c>
      <c r="P20" s="297"/>
    </row>
    <row r="21" spans="2:20" ht="19.5" customHeight="1" x14ac:dyDescent="0.2">
      <c r="B21" s="1550"/>
      <c r="C21" s="781"/>
      <c r="D21" s="782" t="s">
        <v>60</v>
      </c>
      <c r="E21" s="984">
        <f>④償却!U39</f>
        <v>0</v>
      </c>
      <c r="F21" s="984">
        <f>④償却!V39</f>
        <v>0</v>
      </c>
      <c r="G21" s="984">
        <f>④償却!W39</f>
        <v>0</v>
      </c>
      <c r="H21" s="984">
        <f>④償却!X39</f>
        <v>0</v>
      </c>
      <c r="I21" s="984">
        <f>④償却!Y39</f>
        <v>0</v>
      </c>
      <c r="J21" s="984">
        <f>④償却!Z39</f>
        <v>0</v>
      </c>
      <c r="K21" s="984">
        <f>④償却!AA39</f>
        <v>0</v>
      </c>
      <c r="L21" s="984">
        <f>④償却!AB39</f>
        <v>0</v>
      </c>
      <c r="M21" s="984">
        <f>④償却!AC39</f>
        <v>0</v>
      </c>
      <c r="N21" s="984">
        <f>④償却!AD39</f>
        <v>0</v>
      </c>
      <c r="O21" s="984">
        <f>④償却!AE39</f>
        <v>0</v>
      </c>
      <c r="P21" s="297" t="s">
        <v>206</v>
      </c>
    </row>
    <row r="22" spans="2:20" ht="19.5" customHeight="1" x14ac:dyDescent="0.2">
      <c r="B22" s="1550"/>
      <c r="C22" s="781" t="s">
        <v>61</v>
      </c>
      <c r="D22" s="782" t="s">
        <v>17</v>
      </c>
      <c r="E22" s="984">
        <f>④償却!U22</f>
        <v>0</v>
      </c>
      <c r="F22" s="984">
        <f>④償却!V22</f>
        <v>0</v>
      </c>
      <c r="G22" s="984">
        <f>④償却!W22</f>
        <v>0</v>
      </c>
      <c r="H22" s="984">
        <f>④償却!X22</f>
        <v>0</v>
      </c>
      <c r="I22" s="984">
        <f>④償却!Y22</f>
        <v>0</v>
      </c>
      <c r="J22" s="984">
        <f>④償却!Z22</f>
        <v>0</v>
      </c>
      <c r="K22" s="984">
        <f>④償却!AA22</f>
        <v>0</v>
      </c>
      <c r="L22" s="984">
        <f>④償却!AB22</f>
        <v>0</v>
      </c>
      <c r="M22" s="984">
        <f>④償却!AC22</f>
        <v>0</v>
      </c>
      <c r="N22" s="984">
        <f>④償却!AD22</f>
        <v>0</v>
      </c>
      <c r="O22" s="984">
        <f>④償却!AE22</f>
        <v>0</v>
      </c>
      <c r="P22" s="689" t="s">
        <v>207</v>
      </c>
    </row>
    <row r="23" spans="2:20" ht="19.5" customHeight="1" x14ac:dyDescent="0.2">
      <c r="B23" s="1550"/>
      <c r="C23" s="783"/>
      <c r="D23" s="782" t="s">
        <v>62</v>
      </c>
      <c r="E23" s="984">
        <f>②収支!E18+②収支!E45+②収支!E72+②収支!E99</f>
        <v>0</v>
      </c>
      <c r="F23" s="985">
        <f>②収支!F18+②収支!F45+②収支!F72+②収支!F99</f>
        <v>0</v>
      </c>
      <c r="G23" s="985">
        <f>②収支!G18+②収支!G45+②収支!G72+②収支!G99</f>
        <v>0</v>
      </c>
      <c r="H23" s="985">
        <f>②収支!H18+②収支!H45+②収支!H72+②収支!H99</f>
        <v>0</v>
      </c>
      <c r="I23" s="985">
        <f>②収支!I18+②収支!I45+②収支!I72+②収支!I99</f>
        <v>0</v>
      </c>
      <c r="J23" s="985">
        <f>②収支!J18+②収支!J45+②収支!J72+②収支!J99</f>
        <v>0</v>
      </c>
      <c r="K23" s="985">
        <f>②収支!K18+②収支!K45+②収支!K72+②収支!K99</f>
        <v>0</v>
      </c>
      <c r="L23" s="985">
        <f>②収支!L18+②収支!L45+②収支!L72+②収支!L99</f>
        <v>0</v>
      </c>
      <c r="M23" s="985">
        <f>②収支!M18+②収支!M45+②収支!M72+②収支!M99</f>
        <v>0</v>
      </c>
      <c r="N23" s="985">
        <f>②収支!N18+②収支!N45+②収支!N72+②収支!N99</f>
        <v>0</v>
      </c>
      <c r="O23" s="985">
        <f>②収支!O18+②収支!O45+②収支!O72+②収支!O99</f>
        <v>0</v>
      </c>
      <c r="P23" s="689" t="s">
        <v>207</v>
      </c>
    </row>
    <row r="24" spans="2:20" ht="19.5" customHeight="1" x14ac:dyDescent="0.2">
      <c r="B24" s="1550"/>
      <c r="C24" s="1532" t="s">
        <v>369</v>
      </c>
      <c r="D24" s="1533"/>
      <c r="E24" s="984">
        <f>TRUNC((E22+E21)*$P$24/100)</f>
        <v>0</v>
      </c>
      <c r="F24" s="984">
        <f>TRUNC((F22+F21)*$P$24/100)</f>
        <v>0</v>
      </c>
      <c r="G24" s="984">
        <f t="shared" ref="G24:M24" si="2">TRUNC((G22+G21)*$P$24/100)</f>
        <v>0</v>
      </c>
      <c r="H24" s="984">
        <f t="shared" si="2"/>
        <v>0</v>
      </c>
      <c r="I24" s="984">
        <f t="shared" si="2"/>
        <v>0</v>
      </c>
      <c r="J24" s="984">
        <f t="shared" si="2"/>
        <v>0</v>
      </c>
      <c r="K24" s="984">
        <f t="shared" si="2"/>
        <v>0</v>
      </c>
      <c r="L24" s="984">
        <f>TRUNC((L22+L21)*$P$24/100)</f>
        <v>0</v>
      </c>
      <c r="M24" s="984">
        <f t="shared" si="2"/>
        <v>0</v>
      </c>
      <c r="N24" s="984">
        <f>TRUNC((N22+N21)*$P$24/100)</f>
        <v>0</v>
      </c>
      <c r="O24" s="984">
        <f>TRUNC((O22+O21)*$P$24/100)</f>
        <v>0</v>
      </c>
      <c r="P24" s="536">
        <v>10</v>
      </c>
      <c r="Q24" s="740"/>
    </row>
    <row r="25" spans="2:20" ht="19.5" customHeight="1" x14ac:dyDescent="0.2">
      <c r="B25" s="1550"/>
      <c r="C25" s="1532" t="s">
        <v>1</v>
      </c>
      <c r="D25" s="1533"/>
      <c r="E25" s="892">
        <v>0</v>
      </c>
      <c r="F25" s="995">
        <f>⑦労働!E86</f>
        <v>0</v>
      </c>
      <c r="G25" s="995">
        <f>⑦労働!F86</f>
        <v>0</v>
      </c>
      <c r="H25" s="995">
        <f>⑦労働!G86</f>
        <v>0</v>
      </c>
      <c r="I25" s="995">
        <f>⑦労働!H86</f>
        <v>0</v>
      </c>
      <c r="J25" s="995">
        <f>⑦労働!I86</f>
        <v>0</v>
      </c>
      <c r="K25" s="995">
        <f>⑦労働!J86</f>
        <v>0</v>
      </c>
      <c r="L25" s="995">
        <f>⑦労働!K86</f>
        <v>0</v>
      </c>
      <c r="M25" s="995">
        <f>⑦労働!L86</f>
        <v>0</v>
      </c>
      <c r="N25" s="995">
        <f>⑦労働!M86</f>
        <v>0</v>
      </c>
      <c r="O25" s="995">
        <f>⑦労働!N86</f>
        <v>0</v>
      </c>
      <c r="P25" s="297" t="s">
        <v>425</v>
      </c>
    </row>
    <row r="26" spans="2:20" ht="19.5" customHeight="1" x14ac:dyDescent="0.2">
      <c r="B26" s="1550"/>
      <c r="C26" s="58"/>
      <c r="D26" s="56" t="s">
        <v>18</v>
      </c>
      <c r="E26" s="984">
        <f>②収支!E21+②収支!E48+②収支!E75+②収支!E102+②収支!E129+②収支!E156</f>
        <v>0</v>
      </c>
      <c r="F26" s="984">
        <f>②収支!F21+②収支!F48+②収支!F75+②収支!F102+②収支!F129+②収支!F156</f>
        <v>0</v>
      </c>
      <c r="G26" s="984">
        <f>②収支!G21+②収支!G48+②収支!G75+②収支!G102+②収支!G129+②収支!G156</f>
        <v>0</v>
      </c>
      <c r="H26" s="984">
        <f>②収支!H21+②収支!H48+②収支!H75+②収支!H102+②収支!H129+②収支!H156</f>
        <v>0</v>
      </c>
      <c r="I26" s="984">
        <f>②収支!I21+②収支!I48+②収支!I75+②収支!I102+②収支!I129+②収支!I156</f>
        <v>0</v>
      </c>
      <c r="J26" s="984">
        <f>②収支!J21+②収支!J48+②収支!J75+②収支!J102+②収支!J129+②収支!J156</f>
        <v>0</v>
      </c>
      <c r="K26" s="984">
        <f>②収支!K21+②収支!K48+②収支!K75+②収支!K102+②収支!K129+②収支!K156</f>
        <v>0</v>
      </c>
      <c r="L26" s="984">
        <f>②収支!L21+②収支!L48+②収支!L75+②収支!L102+②収支!L129+②収支!L156</f>
        <v>0</v>
      </c>
      <c r="M26" s="984">
        <f>②収支!M21+②収支!M48+②収支!M75+②収支!M102+②収支!M129+②収支!M156</f>
        <v>0</v>
      </c>
      <c r="N26" s="984">
        <f>②収支!N21+②収支!N48+②収支!N75+②収支!N102+②収支!N129+②収支!N156</f>
        <v>0</v>
      </c>
      <c r="O26" s="984">
        <f>②収支!O21+②収支!O48+②収支!O75+②収支!O102+②収支!O129+②収支!O156</f>
        <v>0</v>
      </c>
      <c r="P26" s="297"/>
    </row>
    <row r="27" spans="2:20" ht="19.5" customHeight="1" x14ac:dyDescent="0.2">
      <c r="B27" s="1550"/>
      <c r="C27" s="55" t="s">
        <v>64</v>
      </c>
      <c r="D27" s="56" t="s">
        <v>65</v>
      </c>
      <c r="E27" s="984">
        <f>②収支!E22+②収支!E49+②収支!E76+②収支!E103+②収支!E130+②収支!E157</f>
        <v>0</v>
      </c>
      <c r="F27" s="984">
        <f>②収支!F22+②収支!F49+②収支!F76+②収支!F103+②収支!F130+②収支!F157</f>
        <v>0</v>
      </c>
      <c r="G27" s="984">
        <f>②収支!G22+②収支!G49+②収支!G76+②収支!G103+②収支!G130+②収支!G157</f>
        <v>0</v>
      </c>
      <c r="H27" s="984">
        <f>②収支!H22+②収支!H49+②収支!H76+②収支!H103+②収支!H130+②収支!H157</f>
        <v>0</v>
      </c>
      <c r="I27" s="984">
        <f>②収支!I22+②収支!I49+②収支!I76+②収支!I103+②収支!I130+②収支!I157</f>
        <v>0</v>
      </c>
      <c r="J27" s="984">
        <f>②収支!J22+②収支!J49+②収支!J76+②収支!J103+②収支!J130+②収支!J157</f>
        <v>0</v>
      </c>
      <c r="K27" s="984">
        <f>②収支!K22+②収支!K49+②収支!K76+②収支!K103+②収支!K130+②収支!K157</f>
        <v>0</v>
      </c>
      <c r="L27" s="984">
        <f>②収支!L22+②収支!L49+②収支!L76+②収支!L103+②収支!L130+②収支!L157</f>
        <v>0</v>
      </c>
      <c r="M27" s="984">
        <f>②収支!M22+②収支!M49+②収支!M76+②収支!M103+②収支!M130+②収支!M157</f>
        <v>0</v>
      </c>
      <c r="N27" s="984">
        <f>②収支!N22+②収支!N49+②収支!N76+②収支!N103+②収支!N130+②収支!N157</f>
        <v>0</v>
      </c>
      <c r="O27" s="984">
        <f>②収支!O22+②収支!O49+②収支!O76+②収支!O103+②収支!O130+②収支!O157</f>
        <v>0</v>
      </c>
      <c r="P27" s="297"/>
    </row>
    <row r="28" spans="2:20" ht="19.5" customHeight="1" x14ac:dyDescent="0.2">
      <c r="B28" s="1550"/>
      <c r="C28" s="57"/>
      <c r="D28" s="56" t="s">
        <v>66</v>
      </c>
      <c r="E28" s="984">
        <f>②収支!E23+②収支!E50+②収支!E77+②収支!E104+②収支!E131+②収支!E158</f>
        <v>0</v>
      </c>
      <c r="F28" s="984">
        <f>②収支!F23+②収支!F50+②収支!F77+②収支!F104+②収支!F131+②収支!F158</f>
        <v>0</v>
      </c>
      <c r="G28" s="984">
        <f>②収支!G23+②収支!G50+②収支!G77+②収支!G104+②収支!G131+②収支!G158</f>
        <v>0</v>
      </c>
      <c r="H28" s="984">
        <f>②収支!H23+②収支!H50+②収支!H77+②収支!H104+②収支!H131+②収支!H158</f>
        <v>0</v>
      </c>
      <c r="I28" s="984">
        <f>②収支!I23+②収支!I50+②収支!I77+②収支!I104+②収支!I131+②収支!I158</f>
        <v>0</v>
      </c>
      <c r="J28" s="984">
        <f>②収支!J23+②収支!J50+②収支!J77+②収支!J104+②収支!J131+②収支!J158</f>
        <v>0</v>
      </c>
      <c r="K28" s="984">
        <f>②収支!K23+②収支!K50+②収支!K77+②収支!K104+②収支!K131+②収支!K158</f>
        <v>0</v>
      </c>
      <c r="L28" s="984">
        <f>②収支!L23+②収支!L50+②収支!L77+②収支!L104+②収支!L131+②収支!L158</f>
        <v>0</v>
      </c>
      <c r="M28" s="984">
        <f>②収支!M23+②収支!M50+②収支!M77+②収支!M104+②収支!M131+②収支!M158</f>
        <v>0</v>
      </c>
      <c r="N28" s="984">
        <f>②収支!N23+②収支!N50+②収支!N77+②収支!N104+②収支!N131+②収支!N158</f>
        <v>0</v>
      </c>
      <c r="O28" s="984">
        <f>②収支!O23+②収支!O50+②収支!O77+②収支!O104+②収支!O131+②収支!O158</f>
        <v>0</v>
      </c>
      <c r="P28" s="297"/>
    </row>
    <row r="29" spans="2:20" ht="19.5" customHeight="1" x14ac:dyDescent="0.2">
      <c r="B29" s="1550"/>
      <c r="C29" s="1552" t="s">
        <v>50</v>
      </c>
      <c r="D29" s="1553"/>
      <c r="E29" s="984">
        <f>⑤償還!M47</f>
        <v>0</v>
      </c>
      <c r="F29" s="984">
        <f>⑤償還!N47</f>
        <v>0</v>
      </c>
      <c r="G29" s="984">
        <f>⑤償還!O47</f>
        <v>0</v>
      </c>
      <c r="H29" s="984">
        <f>⑤償還!P47</f>
        <v>0</v>
      </c>
      <c r="I29" s="984">
        <f>⑤償還!Q47</f>
        <v>0</v>
      </c>
      <c r="J29" s="984">
        <f>⑤償還!R47</f>
        <v>0</v>
      </c>
      <c r="K29" s="984">
        <f>⑤償還!S47</f>
        <v>0</v>
      </c>
      <c r="L29" s="984">
        <f>⑤償還!T47</f>
        <v>0</v>
      </c>
      <c r="M29" s="984">
        <f>⑤償還!U47</f>
        <v>0</v>
      </c>
      <c r="N29" s="984">
        <f>⑤償還!V47</f>
        <v>0</v>
      </c>
      <c r="O29" s="984">
        <f>⑤償還!W47</f>
        <v>0</v>
      </c>
      <c r="P29" s="297" t="s">
        <v>208</v>
      </c>
    </row>
    <row r="30" spans="2:20" ht="19.5" customHeight="1" thickBot="1" x14ac:dyDescent="0.25">
      <c r="B30" s="1550"/>
      <c r="C30" s="1554" t="s">
        <v>407</v>
      </c>
      <c r="D30" s="1555"/>
      <c r="E30" s="996">
        <f>②収支!E25+②収支!E52+②収支!E79+②収支!E106+②収支!E133+②収支!E160</f>
        <v>0</v>
      </c>
      <c r="F30" s="997">
        <f>②収支!F25+②収支!F52+②収支!F79+②収支!F106+②収支!F133+②収支!F160</f>
        <v>0</v>
      </c>
      <c r="G30" s="997">
        <f>②収支!G25+②収支!G52+②収支!G79+②収支!G106+②収支!G133+②収支!G160</f>
        <v>0</v>
      </c>
      <c r="H30" s="997">
        <f>②収支!H25+②収支!H52+②収支!H79+②収支!H106+②収支!H133+②収支!H160</f>
        <v>0</v>
      </c>
      <c r="I30" s="997">
        <f>②収支!I25+②収支!I52+②収支!I79+②収支!I106+②収支!I133+②収支!I160</f>
        <v>0</v>
      </c>
      <c r="J30" s="997">
        <f>②収支!J25+②収支!J52+②収支!J79+②収支!J106+②収支!J133+②収支!J160</f>
        <v>0</v>
      </c>
      <c r="K30" s="997">
        <f>②収支!K25+②収支!K52+②収支!K79+②収支!K106+②収支!K133+②収支!K160</f>
        <v>0</v>
      </c>
      <c r="L30" s="997">
        <f>②収支!L25+②収支!L52+②収支!L79+②収支!L106+②収支!L133+②収支!L160</f>
        <v>0</v>
      </c>
      <c r="M30" s="997">
        <f>②収支!M25+②収支!M52+②収支!M79+②収支!M106+②収支!M133+②収支!M160</f>
        <v>0</v>
      </c>
      <c r="N30" s="997">
        <f>②収支!N25+②収支!N52+②収支!N79+②収支!N106+②収支!N133+②収支!N160</f>
        <v>0</v>
      </c>
      <c r="O30" s="997">
        <f>②収支!O25+②収支!O52+②収支!O79+②収支!O106+②収支!O133+②収支!O160</f>
        <v>0</v>
      </c>
      <c r="P30" s="738" t="s">
        <v>410</v>
      </c>
      <c r="R30" s="748"/>
      <c r="S30" s="748"/>
      <c r="T30" s="747"/>
    </row>
    <row r="31" spans="2:20" ht="19.5" customHeight="1" thickTop="1" thickBot="1" x14ac:dyDescent="0.25">
      <c r="B31" s="1551"/>
      <c r="C31" s="1530" t="s">
        <v>68</v>
      </c>
      <c r="D31" s="1531"/>
      <c r="E31" s="980">
        <f>SUM(E14:E30)</f>
        <v>0</v>
      </c>
      <c r="F31" s="981">
        <f>SUM(F14:F30)</f>
        <v>0</v>
      </c>
      <c r="G31" s="981">
        <f t="shared" ref="G31:O31" si="3">SUM(G14:G30)</f>
        <v>0</v>
      </c>
      <c r="H31" s="981">
        <f t="shared" si="3"/>
        <v>0</v>
      </c>
      <c r="I31" s="981">
        <f t="shared" si="3"/>
        <v>0</v>
      </c>
      <c r="J31" s="981">
        <f t="shared" si="3"/>
        <v>0</v>
      </c>
      <c r="K31" s="981">
        <f t="shared" si="3"/>
        <v>0</v>
      </c>
      <c r="L31" s="981">
        <f t="shared" si="3"/>
        <v>0</v>
      </c>
      <c r="M31" s="981">
        <f t="shared" si="3"/>
        <v>0</v>
      </c>
      <c r="N31" s="981">
        <f t="shared" si="3"/>
        <v>0</v>
      </c>
      <c r="O31" s="981">
        <f t="shared" si="3"/>
        <v>0</v>
      </c>
      <c r="P31" s="739"/>
    </row>
    <row r="32" spans="2:20" ht="19.5" customHeight="1" thickBot="1" x14ac:dyDescent="0.25">
      <c r="B32" s="1542" t="s">
        <v>115</v>
      </c>
      <c r="C32" s="1543"/>
      <c r="D32" s="1544"/>
      <c r="E32" s="1001">
        <f>E13-E31</f>
        <v>0</v>
      </c>
      <c r="F32" s="1002">
        <f t="shared" ref="F32:M32" si="4">F13-F31</f>
        <v>0</v>
      </c>
      <c r="G32" s="1002">
        <f t="shared" si="4"/>
        <v>0</v>
      </c>
      <c r="H32" s="1002">
        <f t="shared" si="4"/>
        <v>0</v>
      </c>
      <c r="I32" s="1002">
        <f t="shared" si="4"/>
        <v>0</v>
      </c>
      <c r="J32" s="1002">
        <f t="shared" si="4"/>
        <v>0</v>
      </c>
      <c r="K32" s="1002">
        <f>K13-K31</f>
        <v>0</v>
      </c>
      <c r="L32" s="1002">
        <f t="shared" si="4"/>
        <v>0</v>
      </c>
      <c r="M32" s="1002">
        <f t="shared" si="4"/>
        <v>0</v>
      </c>
      <c r="N32" s="1002">
        <f>N13-N31</f>
        <v>0</v>
      </c>
      <c r="O32" s="1002">
        <f>O13-O31</f>
        <v>0</v>
      </c>
      <c r="P32" s="1003"/>
    </row>
    <row r="33" spans="2:16" ht="19.5" customHeight="1" x14ac:dyDescent="0.2">
      <c r="B33" s="1536" t="s">
        <v>69</v>
      </c>
      <c r="C33" s="1537"/>
      <c r="D33" s="1538"/>
      <c r="E33" s="890"/>
      <c r="F33" s="891"/>
      <c r="G33" s="891"/>
      <c r="H33" s="891"/>
      <c r="I33" s="891"/>
      <c r="J33" s="891"/>
      <c r="K33" s="891"/>
      <c r="L33" s="891"/>
      <c r="M33" s="891"/>
      <c r="N33" s="891"/>
      <c r="O33" s="891"/>
      <c r="P33" s="299"/>
    </row>
    <row r="34" spans="2:16" ht="19.5" customHeight="1" x14ac:dyDescent="0.2">
      <c r="B34" s="1536" t="s">
        <v>70</v>
      </c>
      <c r="C34" s="1537"/>
      <c r="D34" s="1538"/>
      <c r="E34" s="998">
        <f>E33+E32</f>
        <v>0</v>
      </c>
      <c r="F34" s="999">
        <f t="shared" ref="F34:M34" si="5">F33+F32</f>
        <v>0</v>
      </c>
      <c r="G34" s="999">
        <f t="shared" si="5"/>
        <v>0</v>
      </c>
      <c r="H34" s="999">
        <f t="shared" si="5"/>
        <v>0</v>
      </c>
      <c r="I34" s="999">
        <f t="shared" si="5"/>
        <v>0</v>
      </c>
      <c r="J34" s="999">
        <f t="shared" si="5"/>
        <v>0</v>
      </c>
      <c r="K34" s="999">
        <f t="shared" si="5"/>
        <v>0</v>
      </c>
      <c r="L34" s="999">
        <f t="shared" si="5"/>
        <v>0</v>
      </c>
      <c r="M34" s="999">
        <f t="shared" si="5"/>
        <v>0</v>
      </c>
      <c r="N34" s="999">
        <f>N33+N32</f>
        <v>0</v>
      </c>
      <c r="O34" s="999">
        <f>O33+O32</f>
        <v>0</v>
      </c>
      <c r="P34" s="297"/>
    </row>
    <row r="35" spans="2:16" ht="19.5" customHeight="1" x14ac:dyDescent="0.2">
      <c r="B35" s="1536" t="s">
        <v>71</v>
      </c>
      <c r="C35" s="1537"/>
      <c r="D35" s="1538"/>
      <c r="E35" s="984">
        <f>⑥家計!C14</f>
        <v>0</v>
      </c>
      <c r="F35" s="985">
        <f>⑥家計!D14</f>
        <v>0</v>
      </c>
      <c r="G35" s="985">
        <f>⑥家計!E14</f>
        <v>0</v>
      </c>
      <c r="H35" s="985">
        <f>⑥家計!F14</f>
        <v>0</v>
      </c>
      <c r="I35" s="985">
        <f>⑥家計!G14</f>
        <v>0</v>
      </c>
      <c r="J35" s="985">
        <f>⑥家計!H14</f>
        <v>0</v>
      </c>
      <c r="K35" s="985">
        <f>⑥家計!I14</f>
        <v>0</v>
      </c>
      <c r="L35" s="985">
        <f>⑥家計!J14</f>
        <v>0</v>
      </c>
      <c r="M35" s="985">
        <f>⑥家計!K14</f>
        <v>0</v>
      </c>
      <c r="N35" s="985">
        <f>⑥家計!L14</f>
        <v>0</v>
      </c>
      <c r="O35" s="985">
        <f>⑥家計!M14</f>
        <v>0</v>
      </c>
      <c r="P35" s="297"/>
    </row>
    <row r="36" spans="2:16" ht="19.5" customHeight="1" x14ac:dyDescent="0.2">
      <c r="B36" s="1536" t="s">
        <v>72</v>
      </c>
      <c r="C36" s="1537"/>
      <c r="D36" s="1538"/>
      <c r="E36" s="892"/>
      <c r="F36" s="893"/>
      <c r="G36" s="893"/>
      <c r="H36" s="893"/>
      <c r="I36" s="893"/>
      <c r="J36" s="893"/>
      <c r="K36" s="893"/>
      <c r="L36" s="893"/>
      <c r="M36" s="893"/>
      <c r="N36" s="893"/>
      <c r="O36" s="893"/>
      <c r="P36" s="895" t="s">
        <v>409</v>
      </c>
    </row>
    <row r="37" spans="2:16" ht="19.5" customHeight="1" x14ac:dyDescent="0.2">
      <c r="B37" s="1536" t="s">
        <v>73</v>
      </c>
      <c r="C37" s="1537"/>
      <c r="D37" s="1538"/>
      <c r="E37" s="998">
        <f>E21+E22+E23</f>
        <v>0</v>
      </c>
      <c r="F37" s="999">
        <f t="shared" ref="F37:O37" si="6">F21+F22+F23</f>
        <v>0</v>
      </c>
      <c r="G37" s="999">
        <f t="shared" si="6"/>
        <v>0</v>
      </c>
      <c r="H37" s="999">
        <f t="shared" si="6"/>
        <v>0</v>
      </c>
      <c r="I37" s="999">
        <f t="shared" si="6"/>
        <v>0</v>
      </c>
      <c r="J37" s="999">
        <f t="shared" si="6"/>
        <v>0</v>
      </c>
      <c r="K37" s="999">
        <f t="shared" si="6"/>
        <v>0</v>
      </c>
      <c r="L37" s="999">
        <f t="shared" si="6"/>
        <v>0</v>
      </c>
      <c r="M37" s="999">
        <f t="shared" si="6"/>
        <v>0</v>
      </c>
      <c r="N37" s="999">
        <f t="shared" si="6"/>
        <v>0</v>
      </c>
      <c r="O37" s="999">
        <f t="shared" si="6"/>
        <v>0</v>
      </c>
      <c r="P37" s="297"/>
    </row>
    <row r="38" spans="2:16" ht="19.5" customHeight="1" x14ac:dyDescent="0.2">
      <c r="B38" s="1545" t="s">
        <v>86</v>
      </c>
      <c r="C38" s="1546"/>
      <c r="D38" s="1547"/>
      <c r="E38" s="998">
        <f>E34-(E35+E36)+E37</f>
        <v>0</v>
      </c>
      <c r="F38" s="999">
        <f t="shared" ref="F38:M38" si="7">F34-(F35+F36)+F37</f>
        <v>0</v>
      </c>
      <c r="G38" s="999">
        <f t="shared" si="7"/>
        <v>0</v>
      </c>
      <c r="H38" s="999">
        <f t="shared" si="7"/>
        <v>0</v>
      </c>
      <c r="I38" s="999">
        <f t="shared" si="7"/>
        <v>0</v>
      </c>
      <c r="J38" s="999">
        <f t="shared" si="7"/>
        <v>0</v>
      </c>
      <c r="K38" s="999">
        <f t="shared" si="7"/>
        <v>0</v>
      </c>
      <c r="L38" s="999">
        <f t="shared" si="7"/>
        <v>0</v>
      </c>
      <c r="M38" s="999">
        <f t="shared" si="7"/>
        <v>0</v>
      </c>
      <c r="N38" s="999">
        <f>N34-(N35+N36)+N37</f>
        <v>0</v>
      </c>
      <c r="O38" s="999">
        <f>O34-(O35+O36)+O37</f>
        <v>0</v>
      </c>
      <c r="P38" s="297"/>
    </row>
    <row r="39" spans="2:16" ht="19.5" customHeight="1" x14ac:dyDescent="0.2">
      <c r="B39" s="1536" t="s">
        <v>74</v>
      </c>
      <c r="C39" s="1537"/>
      <c r="D39" s="1538"/>
      <c r="E39" s="984">
        <f>⑤償還!M46</f>
        <v>0</v>
      </c>
      <c r="F39" s="984">
        <f>⑤償還!N46</f>
        <v>0</v>
      </c>
      <c r="G39" s="984">
        <f>⑤償還!O46</f>
        <v>0</v>
      </c>
      <c r="H39" s="1000">
        <f>⑤償還!P46</f>
        <v>0</v>
      </c>
      <c r="I39" s="1000">
        <f>⑤償還!Q46</f>
        <v>0</v>
      </c>
      <c r="J39" s="984">
        <f>⑤償還!R46</f>
        <v>0</v>
      </c>
      <c r="K39" s="984">
        <f>⑤償還!S46</f>
        <v>0</v>
      </c>
      <c r="L39" s="984">
        <f>⑤償還!T46</f>
        <v>0</v>
      </c>
      <c r="M39" s="984">
        <f>⑤償還!U46</f>
        <v>0</v>
      </c>
      <c r="N39" s="984">
        <f>⑤償還!V46</f>
        <v>0</v>
      </c>
      <c r="O39" s="984">
        <f>⑤償還!W46</f>
        <v>0</v>
      </c>
      <c r="P39" s="297" t="s">
        <v>208</v>
      </c>
    </row>
    <row r="40" spans="2:16" ht="19.5" customHeight="1" thickBot="1" x14ac:dyDescent="0.25">
      <c r="B40" s="1539" t="s">
        <v>75</v>
      </c>
      <c r="C40" s="1540"/>
      <c r="D40" s="1541"/>
      <c r="E40" s="1004">
        <f>E38-E39</f>
        <v>0</v>
      </c>
      <c r="F40" s="1005">
        <f t="shared" ref="F40:M40" si="8">F38-F39</f>
        <v>0</v>
      </c>
      <c r="G40" s="1005">
        <f t="shared" si="8"/>
        <v>0</v>
      </c>
      <c r="H40" s="1005">
        <f t="shared" si="8"/>
        <v>0</v>
      </c>
      <c r="I40" s="1005">
        <f t="shared" si="8"/>
        <v>0</v>
      </c>
      <c r="J40" s="1005">
        <f t="shared" si="8"/>
        <v>0</v>
      </c>
      <c r="K40" s="1005">
        <f t="shared" si="8"/>
        <v>0</v>
      </c>
      <c r="L40" s="1005">
        <f t="shared" si="8"/>
        <v>0</v>
      </c>
      <c r="M40" s="1005">
        <f t="shared" si="8"/>
        <v>0</v>
      </c>
      <c r="N40" s="1005">
        <f>N38-N39</f>
        <v>0</v>
      </c>
      <c r="O40" s="1005">
        <f>O38-O39</f>
        <v>0</v>
      </c>
      <c r="P40" s="1006"/>
    </row>
    <row r="41" spans="2:16" ht="22.65" customHeight="1" x14ac:dyDescent="0.2">
      <c r="B41" s="93"/>
      <c r="C41" s="93"/>
      <c r="D41" s="93"/>
      <c r="E41" s="93"/>
      <c r="F41" s="93"/>
      <c r="G41" s="93"/>
      <c r="H41" s="93"/>
      <c r="I41" s="1528" t="s">
        <v>454</v>
      </c>
      <c r="J41" s="1529"/>
      <c r="K41" s="93"/>
      <c r="L41" s="93"/>
      <c r="M41" s="93"/>
      <c r="N41" s="93"/>
      <c r="O41" s="93"/>
      <c r="P41" s="93"/>
    </row>
  </sheetData>
  <mergeCells count="37">
    <mergeCell ref="N3:O3"/>
    <mergeCell ref="B34:D34"/>
    <mergeCell ref="B35:D35"/>
    <mergeCell ref="C19:D19"/>
    <mergeCell ref="C20:D20"/>
    <mergeCell ref="C15:D15"/>
    <mergeCell ref="C16:D16"/>
    <mergeCell ref="C10:D10"/>
    <mergeCell ref="B6:B13"/>
    <mergeCell ref="B1:P1"/>
    <mergeCell ref="B14:B31"/>
    <mergeCell ref="C29:D29"/>
    <mergeCell ref="C30:D30"/>
    <mergeCell ref="C13:D13"/>
    <mergeCell ref="C11:D11"/>
    <mergeCell ref="C17:D17"/>
    <mergeCell ref="P4:P5"/>
    <mergeCell ref="C9:D9"/>
    <mergeCell ref="C12:D12"/>
    <mergeCell ref="C14:D14"/>
    <mergeCell ref="B5:D5"/>
    <mergeCell ref="C7:D7"/>
    <mergeCell ref="C6:D6"/>
    <mergeCell ref="C8:D8"/>
    <mergeCell ref="J3:L3"/>
    <mergeCell ref="I41:J41"/>
    <mergeCell ref="C31:D31"/>
    <mergeCell ref="C25:D25"/>
    <mergeCell ref="C18:D18"/>
    <mergeCell ref="B33:D33"/>
    <mergeCell ref="B40:D40"/>
    <mergeCell ref="B36:D36"/>
    <mergeCell ref="B37:D37"/>
    <mergeCell ref="B39:D39"/>
    <mergeCell ref="B32:D32"/>
    <mergeCell ref="C24:D24"/>
    <mergeCell ref="B38:D38"/>
  </mergeCells>
  <phoneticPr fontId="2"/>
  <printOptions horizontalCentered="1" verticalCentered="1"/>
  <pageMargins left="0.39370078740157483" right="0.19685039370078741" top="0.59055118110236227" bottom="0.19685039370078741" header="0.51181102362204722" footer="0.51181102362204722"/>
  <pageSetup paperSize="9" scale="69" orientation="landscape" cellComments="asDisplayed" r:id="rId1"/>
  <headerFooter alignWithMargins="0"/>
  <ignoredErrors>
    <ignoredError sqref="F25:O25"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8</vt:i4>
      </vt:variant>
    </vt:vector>
  </HeadingPairs>
  <TitlesOfParts>
    <vt:vector size="19" baseType="lpstr">
      <vt:lpstr>①表</vt:lpstr>
      <vt:lpstr>②収支</vt:lpstr>
      <vt:lpstr>③収益</vt:lpstr>
      <vt:lpstr>③-2収益</vt:lpstr>
      <vt:lpstr>④償却</vt:lpstr>
      <vt:lpstr>⑤償還</vt:lpstr>
      <vt:lpstr>⑥家計</vt:lpstr>
      <vt:lpstr>⑦労働</vt:lpstr>
      <vt:lpstr>⑧総括</vt:lpstr>
      <vt:lpstr>⑨運用</vt:lpstr>
      <vt:lpstr>作付表</vt:lpstr>
      <vt:lpstr>①表!Print_Area</vt:lpstr>
      <vt:lpstr>③収益!Print_Area</vt:lpstr>
      <vt:lpstr>④償却!Print_Area</vt:lpstr>
      <vt:lpstr>⑤償還!Print_Area</vt:lpstr>
      <vt:lpstr>⑥家計!Print_Area</vt:lpstr>
      <vt:lpstr>⑦労働!Print_Area</vt:lpstr>
      <vt:lpstr>⑧総括!Print_Area</vt:lpstr>
      <vt:lpstr>⑤償還!Print_Titles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新垣　久志</dc:creator>
  <cp:lastModifiedBy>Isglg248</cp:lastModifiedBy>
  <cp:lastPrinted>2024-05-14T02:13:21Z</cp:lastPrinted>
  <dcterms:created xsi:type="dcterms:W3CDTF">1998-02-06T02:03:44Z</dcterms:created>
  <dcterms:modified xsi:type="dcterms:W3CDTF">2024-05-14T02:13:31Z</dcterms:modified>
</cp:coreProperties>
</file>