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g-filesv\06010_農政経済課\３．農政係\★金城\再認定ホームページ用\"/>
    </mc:Choice>
  </mc:AlternateContent>
  <xr:revisionPtr revIDLastSave="0" documentId="13_ncr:1_{A87D1502-E442-4B1E-A7DF-52293DDA24FA}" xr6:coauthVersionLast="36" xr6:coauthVersionMax="36" xr10:uidLastSave="{00000000-0000-0000-0000-000000000000}"/>
  <bookViews>
    <workbookView xWindow="0" yWindow="0" windowWidth="23040" windowHeight="8976" xr2:uid="{00000000-000D-0000-FFFF-FFFF00000000}"/>
  </bookViews>
  <sheets>
    <sheet name="再認定様式１記入例(野菜・果樹)" sheetId="1" r:id="rId1"/>
    <sheet name="再認定様式１記入例（肉用牛繁殖）" sheetId="3" r:id="rId2"/>
    <sheet name="再認定様式１記入例（酪農）" sheetId="5" r:id="rId3"/>
    <sheet name="再認定様式１記入例(養豚)" sheetId="7" r:id="rId4"/>
    <sheet name="再認定様式１記入例(養鶏・養卵・その他)" sheetId="9" r:id="rId5"/>
    <sheet name="再認定様式２記入例（共通）" sheetId="2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1" i="9" l="1"/>
  <c r="R51" i="9" s="1"/>
  <c r="K51" i="9"/>
  <c r="N51" i="9" s="1"/>
  <c r="O50" i="9"/>
  <c r="R50" i="9" s="1"/>
  <c r="O49" i="9"/>
  <c r="R49" i="9" s="1"/>
  <c r="O48" i="9"/>
  <c r="R48" i="9" s="1"/>
  <c r="O47" i="9"/>
  <c r="R47" i="9" s="1"/>
  <c r="Q41" i="9"/>
  <c r="K41" i="9" s="1"/>
  <c r="K39" i="9"/>
  <c r="K38" i="9"/>
  <c r="K37" i="9"/>
  <c r="K36" i="9"/>
  <c r="K34" i="9"/>
  <c r="U33" i="9"/>
  <c r="S52" i="9" s="1"/>
  <c r="V52" i="9" s="1"/>
  <c r="U32" i="9"/>
  <c r="S51" i="9" s="1"/>
  <c r="V51" i="9" s="1"/>
  <c r="U31" i="9"/>
  <c r="S50" i="9" s="1"/>
  <c r="V50" i="9" s="1"/>
  <c r="U30" i="9"/>
  <c r="S49" i="9" s="1"/>
  <c r="V49" i="9" s="1"/>
  <c r="U29" i="9"/>
  <c r="S48" i="9" s="1"/>
  <c r="V48" i="9" s="1"/>
  <c r="U28" i="9"/>
  <c r="S47" i="9" s="1"/>
  <c r="V47" i="9" s="1"/>
  <c r="Q22" i="9"/>
  <c r="K22" i="9" s="1"/>
  <c r="D22" i="9"/>
  <c r="D33" i="9" s="1"/>
  <c r="D21" i="9"/>
  <c r="D32" i="9" s="1"/>
  <c r="K20" i="9"/>
  <c r="K50" i="9" s="1"/>
  <c r="N50" i="9" s="1"/>
  <c r="D20" i="9"/>
  <c r="D31" i="9" s="1"/>
  <c r="K19" i="9"/>
  <c r="K49" i="9" s="1"/>
  <c r="N49" i="9" s="1"/>
  <c r="D19" i="9"/>
  <c r="D30" i="9" s="1"/>
  <c r="K18" i="9"/>
  <c r="K48" i="9" s="1"/>
  <c r="N48" i="9" s="1"/>
  <c r="D18" i="9"/>
  <c r="D29" i="9" s="1"/>
  <c r="K17" i="9"/>
  <c r="K47" i="9" s="1"/>
  <c r="N47" i="9" s="1"/>
  <c r="D17" i="9"/>
  <c r="D28" i="9" s="1"/>
  <c r="K15" i="9"/>
  <c r="AF10" i="9" s="1"/>
  <c r="AF12" i="9" s="1"/>
  <c r="AF13" i="9" s="1"/>
  <c r="U14" i="9"/>
  <c r="U13" i="9"/>
  <c r="U12" i="9"/>
  <c r="U11" i="9"/>
  <c r="U10" i="9"/>
  <c r="U9" i="9"/>
  <c r="K42" i="9" l="1"/>
  <c r="AF38" i="9" s="1"/>
  <c r="AF40" i="9" s="1"/>
  <c r="AF41" i="9" s="1"/>
  <c r="C47" i="9"/>
  <c r="D36" i="9"/>
  <c r="C51" i="9"/>
  <c r="D40" i="9"/>
  <c r="C52" i="9"/>
  <c r="D41" i="9"/>
  <c r="K53" i="9"/>
  <c r="N53" i="9" s="1"/>
  <c r="D37" i="9"/>
  <c r="C48" i="9"/>
  <c r="K23" i="9"/>
  <c r="AF19" i="9" s="1"/>
  <c r="AF21" i="9" s="1"/>
  <c r="AF22" i="9" s="1"/>
  <c r="K52" i="9"/>
  <c r="N52" i="9" s="1"/>
  <c r="D39" i="9"/>
  <c r="C50" i="9"/>
  <c r="D38" i="9"/>
  <c r="C49" i="9"/>
  <c r="O52" i="9"/>
  <c r="R52" i="9" s="1"/>
  <c r="AF29" i="9"/>
  <c r="AF31" i="9" s="1"/>
  <c r="AF32" i="9" l="1"/>
  <c r="AB48" i="9"/>
  <c r="AF48" i="9" s="1"/>
  <c r="T51" i="7" l="1"/>
  <c r="W51" i="7" s="1"/>
  <c r="D51" i="7"/>
  <c r="T50" i="7"/>
  <c r="W50" i="7" s="1"/>
  <c r="S50" i="7"/>
  <c r="P50" i="7"/>
  <c r="D50" i="7"/>
  <c r="T49" i="7"/>
  <c r="W49" i="7" s="1"/>
  <c r="P49" i="7"/>
  <c r="S49" i="7" s="1"/>
  <c r="D49" i="7"/>
  <c r="T48" i="7"/>
  <c r="W48" i="7" s="1"/>
  <c r="P48" i="7"/>
  <c r="S48" i="7" s="1"/>
  <c r="D48" i="7"/>
  <c r="T47" i="7"/>
  <c r="W47" i="7" s="1"/>
  <c r="P47" i="7"/>
  <c r="S47" i="7" s="1"/>
  <c r="D47" i="7"/>
  <c r="AA42" i="7"/>
  <c r="I42" i="7"/>
  <c r="R41" i="7"/>
  <c r="L41" i="7" s="1"/>
  <c r="L40" i="7"/>
  <c r="L39" i="7"/>
  <c r="L38" i="7"/>
  <c r="L37" i="7"/>
  <c r="AA33" i="7"/>
  <c r="I33" i="7"/>
  <c r="R32" i="7"/>
  <c r="P51" i="7" s="1"/>
  <c r="S51" i="7" s="1"/>
  <c r="L31" i="7"/>
  <c r="L30" i="7"/>
  <c r="L29" i="7"/>
  <c r="L48" i="7" s="1"/>
  <c r="O48" i="7" s="1"/>
  <c r="L28" i="7"/>
  <c r="L47" i="7" s="1"/>
  <c r="O47" i="7" s="1"/>
  <c r="AA23" i="7"/>
  <c r="I23" i="7"/>
  <c r="R22" i="7"/>
  <c r="L22" i="7" s="1"/>
  <c r="L21" i="7"/>
  <c r="L20" i="7"/>
  <c r="L19" i="7"/>
  <c r="L18" i="7"/>
  <c r="AA13" i="7"/>
  <c r="L13" i="7"/>
  <c r="AK8" i="7" s="1"/>
  <c r="AK10" i="7" s="1"/>
  <c r="AK11" i="7" s="1"/>
  <c r="I13" i="7"/>
  <c r="V12" i="7"/>
  <c r="V11" i="7"/>
  <c r="V10" i="7"/>
  <c r="V9" i="7"/>
  <c r="V8" i="7"/>
  <c r="AT7" i="7"/>
  <c r="AT9" i="7" s="1"/>
  <c r="AT10" i="7" s="1"/>
  <c r="L23" i="7" l="1"/>
  <c r="AK18" i="7" s="1"/>
  <c r="AK20" i="7" s="1"/>
  <c r="AK21" i="7" s="1"/>
  <c r="L42" i="7"/>
  <c r="AK37" i="7" s="1"/>
  <c r="AK39" i="7" s="1"/>
  <c r="AK40" i="7" s="1"/>
  <c r="L50" i="7"/>
  <c r="O50" i="7" s="1"/>
  <c r="L49" i="7"/>
  <c r="O49" i="7" s="1"/>
  <c r="L32" i="7"/>
  <c r="L51" i="7" s="1"/>
  <c r="O51" i="7" s="1"/>
  <c r="L33" i="7"/>
  <c r="L52" i="7" l="1"/>
  <c r="O52" i="7" s="1"/>
  <c r="AK28" i="7"/>
  <c r="AK30" i="7" s="1"/>
  <c r="AK31" i="7" l="1"/>
  <c r="AG46" i="7"/>
  <c r="AK46" i="7" s="1"/>
  <c r="O51" i="5" l="1"/>
  <c r="R51" i="5" s="1"/>
  <c r="O50" i="5"/>
  <c r="R50" i="5" s="1"/>
  <c r="O49" i="5"/>
  <c r="R49" i="5" s="1"/>
  <c r="R48" i="5"/>
  <c r="O48" i="5"/>
  <c r="O47" i="5"/>
  <c r="R47" i="5" s="1"/>
  <c r="H41" i="5"/>
  <c r="Z40" i="5"/>
  <c r="K40" i="5"/>
  <c r="K39" i="5"/>
  <c r="K38" i="5"/>
  <c r="Z37" i="5"/>
  <c r="K37" i="5"/>
  <c r="K36" i="5"/>
  <c r="K33" i="5"/>
  <c r="H33" i="5"/>
  <c r="Z32" i="5"/>
  <c r="U32" i="5"/>
  <c r="S51" i="5" s="1"/>
  <c r="V51" i="5" s="1"/>
  <c r="U31" i="5"/>
  <c r="S50" i="5" s="1"/>
  <c r="V50" i="5" s="1"/>
  <c r="U30" i="5"/>
  <c r="S49" i="5" s="1"/>
  <c r="V49" i="5" s="1"/>
  <c r="Z29" i="5"/>
  <c r="U29" i="5"/>
  <c r="S48" i="5" s="1"/>
  <c r="V48" i="5" s="1"/>
  <c r="U28" i="5"/>
  <c r="S47" i="5" s="1"/>
  <c r="V47" i="5" s="1"/>
  <c r="H22" i="5"/>
  <c r="K21" i="5"/>
  <c r="J51" i="5" s="1"/>
  <c r="N51" i="5" s="1"/>
  <c r="D21" i="5"/>
  <c r="D32" i="5" s="1"/>
  <c r="D40" i="5" s="1"/>
  <c r="C51" i="5" s="1"/>
  <c r="K20" i="5"/>
  <c r="J50" i="5" s="1"/>
  <c r="N50" i="5" s="1"/>
  <c r="D20" i="5"/>
  <c r="D31" i="5" s="1"/>
  <c r="D39" i="5" s="1"/>
  <c r="C50" i="5" s="1"/>
  <c r="K19" i="5"/>
  <c r="J49" i="5" s="1"/>
  <c r="N49" i="5" s="1"/>
  <c r="D19" i="5"/>
  <c r="D30" i="5" s="1"/>
  <c r="D38" i="5" s="1"/>
  <c r="C49" i="5" s="1"/>
  <c r="Z18" i="5"/>
  <c r="K18" i="5"/>
  <c r="J48" i="5" s="1"/>
  <c r="N48" i="5" s="1"/>
  <c r="D18" i="5"/>
  <c r="D29" i="5" s="1"/>
  <c r="D37" i="5" s="1"/>
  <c r="C48" i="5" s="1"/>
  <c r="K17" i="5"/>
  <c r="Z21" i="5" s="1"/>
  <c r="D17" i="5"/>
  <c r="D28" i="5" s="1"/>
  <c r="D36" i="5" s="1"/>
  <c r="C47" i="5" s="1"/>
  <c r="K14" i="5"/>
  <c r="AJ9" i="5" s="1"/>
  <c r="AJ12" i="5" s="1"/>
  <c r="AJ13" i="5" s="1"/>
  <c r="H14" i="5"/>
  <c r="Z13" i="5"/>
  <c r="U13" i="5"/>
  <c r="U12" i="5"/>
  <c r="U11" i="5"/>
  <c r="Z10" i="5"/>
  <c r="U10" i="5"/>
  <c r="U9" i="5"/>
  <c r="K41" i="5" l="1"/>
  <c r="AJ36" i="5" s="1"/>
  <c r="AJ39" i="5" s="1"/>
  <c r="AJ40" i="5" s="1"/>
  <c r="Y48" i="5"/>
  <c r="AC48" i="5" s="1"/>
  <c r="Y51" i="5"/>
  <c r="AC51" i="5" s="1"/>
  <c r="K22" i="5"/>
  <c r="AJ17" i="5" s="1"/>
  <c r="AJ20" i="5" s="1"/>
  <c r="AJ21" i="5" s="1"/>
  <c r="AJ28" i="5"/>
  <c r="AJ31" i="5" s="1"/>
  <c r="J47" i="5"/>
  <c r="N47" i="5" s="1"/>
  <c r="AF49" i="5" l="1"/>
  <c r="AJ49" i="5" s="1"/>
  <c r="AJ32" i="5"/>
  <c r="J52" i="5"/>
  <c r="N52" i="5" s="1"/>
  <c r="O54" i="3" l="1"/>
  <c r="R54" i="3" s="1"/>
  <c r="O53" i="3"/>
  <c r="R53" i="3" s="1"/>
  <c r="O52" i="3"/>
  <c r="R52" i="3" s="1"/>
  <c r="J52" i="3"/>
  <c r="N52" i="3" s="1"/>
  <c r="O51" i="3"/>
  <c r="R51" i="3" s="1"/>
  <c r="J51" i="3"/>
  <c r="N51" i="3" s="1"/>
  <c r="O50" i="3"/>
  <c r="R50" i="3" s="1"/>
  <c r="R49" i="3"/>
  <c r="O49" i="3"/>
  <c r="H44" i="3"/>
  <c r="AL43" i="3"/>
  <c r="K43" i="3"/>
  <c r="K42" i="3"/>
  <c r="Z40" i="3"/>
  <c r="K39" i="3"/>
  <c r="K38" i="3"/>
  <c r="K35" i="3"/>
  <c r="H35" i="3"/>
  <c r="AL34" i="3"/>
  <c r="U34" i="3"/>
  <c r="S54" i="3" s="1"/>
  <c r="V54" i="3" s="1"/>
  <c r="U33" i="3"/>
  <c r="S53" i="3" s="1"/>
  <c r="V53" i="3" s="1"/>
  <c r="U32" i="3"/>
  <c r="S52" i="3" s="1"/>
  <c r="V52" i="3" s="1"/>
  <c r="Z31" i="3"/>
  <c r="U31" i="3"/>
  <c r="S51" i="3" s="1"/>
  <c r="V51" i="3" s="1"/>
  <c r="U30" i="3"/>
  <c r="S50" i="3" s="1"/>
  <c r="V50" i="3" s="1"/>
  <c r="AJ29" i="3"/>
  <c r="AJ32" i="3" s="1"/>
  <c r="U29" i="3"/>
  <c r="S49" i="3" s="1"/>
  <c r="V49" i="3" s="1"/>
  <c r="H24" i="3"/>
  <c r="AL23" i="3"/>
  <c r="K23" i="3"/>
  <c r="J54" i="3" s="1"/>
  <c r="N54" i="3" s="1"/>
  <c r="D23" i="3"/>
  <c r="D34" i="3" s="1"/>
  <c r="D43" i="3" s="1"/>
  <c r="C54" i="3" s="1"/>
  <c r="K22" i="3"/>
  <c r="J53" i="3" s="1"/>
  <c r="N53" i="3" s="1"/>
  <c r="D22" i="3"/>
  <c r="D33" i="3" s="1"/>
  <c r="D42" i="3" s="1"/>
  <c r="C53" i="3" s="1"/>
  <c r="D21" i="3"/>
  <c r="D32" i="3" s="1"/>
  <c r="D41" i="3" s="1"/>
  <c r="C52" i="3" s="1"/>
  <c r="Z20" i="3"/>
  <c r="D20" i="3"/>
  <c r="D31" i="3" s="1"/>
  <c r="D40" i="3" s="1"/>
  <c r="C51" i="3" s="1"/>
  <c r="K19" i="3"/>
  <c r="J50" i="3" s="1"/>
  <c r="N50" i="3" s="1"/>
  <c r="D19" i="3"/>
  <c r="D30" i="3" s="1"/>
  <c r="D39" i="3" s="1"/>
  <c r="C50" i="3" s="1"/>
  <c r="K18" i="3"/>
  <c r="D18" i="3"/>
  <c r="D29" i="3" s="1"/>
  <c r="D38" i="3" s="1"/>
  <c r="C49" i="3" s="1"/>
  <c r="K15" i="3"/>
  <c r="AJ9" i="3" s="1"/>
  <c r="AJ12" i="3" s="1"/>
  <c r="AJ13" i="3" s="1"/>
  <c r="H15" i="3"/>
  <c r="AL14" i="3"/>
  <c r="U14" i="3"/>
  <c r="U13" i="3"/>
  <c r="U12" i="3"/>
  <c r="Z11" i="3"/>
  <c r="U11" i="3"/>
  <c r="U10" i="3"/>
  <c r="U9" i="3"/>
  <c r="K24" i="3" l="1"/>
  <c r="K44" i="3"/>
  <c r="AJ38" i="3" s="1"/>
  <c r="AJ41" i="3" s="1"/>
  <c r="AJ42" i="3" s="1"/>
  <c r="AJ33" i="3"/>
  <c r="J55" i="3"/>
  <c r="N55" i="3" s="1"/>
  <c r="AJ18" i="3"/>
  <c r="AJ21" i="3" s="1"/>
  <c r="AJ22" i="3" s="1"/>
  <c r="J49" i="3"/>
  <c r="N49" i="3" s="1"/>
  <c r="X49" i="3" l="1"/>
  <c r="AB49" i="3" s="1"/>
  <c r="C51" i="1" l="1"/>
  <c r="C50" i="1"/>
  <c r="C49" i="1"/>
  <c r="C48" i="1"/>
  <c r="C47" i="1"/>
  <c r="C46" i="1"/>
  <c r="H39" i="1"/>
  <c r="Q39" i="1" s="1"/>
  <c r="D39" i="1"/>
  <c r="H38" i="1"/>
  <c r="K38" i="1" s="1"/>
  <c r="D38" i="1"/>
  <c r="H37" i="1"/>
  <c r="Q37" i="1" s="1"/>
  <c r="D37" i="1"/>
  <c r="H36" i="1"/>
  <c r="Q36" i="1" s="1"/>
  <c r="D36" i="1"/>
  <c r="H35" i="1"/>
  <c r="Q35" i="1" s="1"/>
  <c r="D35" i="1"/>
  <c r="H34" i="1"/>
  <c r="D34" i="1"/>
  <c r="K33" i="1"/>
  <c r="H33" i="1"/>
  <c r="Y32" i="1"/>
  <c r="W51" i="1" s="1"/>
  <c r="Z51" i="1" s="1"/>
  <c r="U32" i="1"/>
  <c r="S51" i="1" s="1"/>
  <c r="V51" i="1" s="1"/>
  <c r="Y31" i="1"/>
  <c r="W50" i="1" s="1"/>
  <c r="Z50" i="1" s="1"/>
  <c r="U31" i="1"/>
  <c r="S50" i="1" s="1"/>
  <c r="V50" i="1" s="1"/>
  <c r="Y30" i="1"/>
  <c r="W49" i="1" s="1"/>
  <c r="Z49" i="1" s="1"/>
  <c r="U30" i="1"/>
  <c r="S49" i="1" s="1"/>
  <c r="V49" i="1" s="1"/>
  <c r="Y29" i="1"/>
  <c r="W48" i="1" s="1"/>
  <c r="Z48" i="1" s="1"/>
  <c r="U29" i="1"/>
  <c r="S48" i="1" s="1"/>
  <c r="V48" i="1" s="1"/>
  <c r="Y28" i="1"/>
  <c r="W47" i="1" s="1"/>
  <c r="Z47" i="1" s="1"/>
  <c r="U28" i="1"/>
  <c r="S47" i="1" s="1"/>
  <c r="V47" i="1" s="1"/>
  <c r="Y27" i="1"/>
  <c r="W46" i="1" s="1"/>
  <c r="Z46" i="1" s="1"/>
  <c r="U27" i="1"/>
  <c r="S46" i="1" s="1"/>
  <c r="V46" i="1" s="1"/>
  <c r="H21" i="1"/>
  <c r="K21" i="1" s="1"/>
  <c r="K51" i="1" s="1"/>
  <c r="N51" i="1" s="1"/>
  <c r="D21" i="1"/>
  <c r="H20" i="1"/>
  <c r="G50" i="1" s="1"/>
  <c r="J50" i="1" s="1"/>
  <c r="D20" i="1"/>
  <c r="H19" i="1"/>
  <c r="Q19" i="1" s="1"/>
  <c r="O49" i="1" s="1"/>
  <c r="R49" i="1" s="1"/>
  <c r="D19" i="1"/>
  <c r="H18" i="1"/>
  <c r="G48" i="1" s="1"/>
  <c r="J48" i="1" s="1"/>
  <c r="D18" i="1"/>
  <c r="H17" i="1"/>
  <c r="G47" i="1" s="1"/>
  <c r="J47" i="1" s="1"/>
  <c r="D17" i="1"/>
  <c r="K16" i="1"/>
  <c r="K46" i="1" s="1"/>
  <c r="N46" i="1" s="1"/>
  <c r="H16" i="1"/>
  <c r="G46" i="1" s="1"/>
  <c r="J46" i="1" s="1"/>
  <c r="D16" i="1"/>
  <c r="K15" i="1"/>
  <c r="AI9" i="1" s="1"/>
  <c r="AI11" i="1" s="1"/>
  <c r="AI12" i="1" s="1"/>
  <c r="H15" i="1"/>
  <c r="Y14" i="1"/>
  <c r="U14" i="1"/>
  <c r="Y13" i="1"/>
  <c r="U13" i="1"/>
  <c r="Y12" i="1"/>
  <c r="U12" i="1"/>
  <c r="Y11" i="1"/>
  <c r="U11" i="1"/>
  <c r="Y10" i="1"/>
  <c r="U10" i="1"/>
  <c r="Y9" i="1"/>
  <c r="U9" i="1"/>
  <c r="K37" i="1" l="1"/>
  <c r="K18" i="1"/>
  <c r="K48" i="1" s="1"/>
  <c r="N48" i="1" s="1"/>
  <c r="H22" i="1"/>
  <c r="G52" i="1" s="1"/>
  <c r="J52" i="1" s="1"/>
  <c r="H40" i="1"/>
  <c r="Q21" i="1"/>
  <c r="O51" i="1" s="1"/>
  <c r="R51" i="1" s="1"/>
  <c r="Q16" i="1"/>
  <c r="O46" i="1" s="1"/>
  <c r="R46" i="1" s="1"/>
  <c r="Q38" i="1"/>
  <c r="G51" i="1"/>
  <c r="J51" i="1" s="1"/>
  <c r="Q18" i="1"/>
  <c r="O48" i="1" s="1"/>
  <c r="R48" i="1" s="1"/>
  <c r="K20" i="1"/>
  <c r="K50" i="1" s="1"/>
  <c r="N50" i="1" s="1"/>
  <c r="K35" i="1"/>
  <c r="K17" i="1"/>
  <c r="K47" i="1" s="1"/>
  <c r="N47" i="1" s="1"/>
  <c r="Q17" i="1"/>
  <c r="O47" i="1" s="1"/>
  <c r="R47" i="1" s="1"/>
  <c r="K19" i="1"/>
  <c r="K49" i="1" s="1"/>
  <c r="N49" i="1" s="1"/>
  <c r="AI27" i="1"/>
  <c r="AI29" i="1" s="1"/>
  <c r="K39" i="1"/>
  <c r="G49" i="1"/>
  <c r="J49" i="1" s="1"/>
  <c r="K34" i="1"/>
  <c r="Q34" i="1"/>
  <c r="K36" i="1"/>
  <c r="Q20" i="1"/>
  <c r="O50" i="1" s="1"/>
  <c r="R50" i="1" s="1"/>
  <c r="K40" i="1" l="1"/>
  <c r="AI35" i="1" s="1"/>
  <c r="AI37" i="1" s="1"/>
  <c r="AI38" i="1" s="1"/>
  <c r="K22" i="1"/>
  <c r="AI30" i="1"/>
  <c r="AI17" i="1" l="1"/>
  <c r="AI19" i="1" s="1"/>
  <c r="K52" i="1"/>
  <c r="N52" i="1" s="1"/>
  <c r="AI20" i="1" l="1"/>
  <c r="AD46" i="1"/>
  <c r="AH46" i="1" s="1"/>
</calcChain>
</file>

<file path=xl/sharedStrings.xml><?xml version="1.0" encoding="utf-8"?>
<sst xmlns="http://schemas.openxmlformats.org/spreadsheetml/2006/main" count="1183" uniqueCount="177">
  <si>
    <t>再認定様式1　収支状況（耕種、農産加工用）</t>
    <rPh sb="0" eb="3">
      <t>サイニンテイ</t>
    </rPh>
    <rPh sb="3" eb="5">
      <t>ヨウシキ</t>
    </rPh>
    <rPh sb="7" eb="9">
      <t>シュウシ</t>
    </rPh>
    <rPh sb="9" eb="11">
      <t>ジョウキョウ</t>
    </rPh>
    <rPh sb="12" eb="14">
      <t>コウシュ</t>
    </rPh>
    <rPh sb="15" eb="17">
      <t>ノウサン</t>
    </rPh>
    <rPh sb="17" eb="19">
      <t>カコウ</t>
    </rPh>
    <rPh sb="19" eb="20">
      <t>ヨウ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</si>
  <si>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</si>
  <si>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</si>
  <si>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①　前回認定年　　　</t>
    <rPh sb="2" eb="4">
      <t>ゼンカイ</t>
    </rPh>
    <rPh sb="4" eb="6">
      <t>ニンテイ</t>
    </rPh>
    <rPh sb="6" eb="7">
      <t>トシ</t>
    </rPh>
    <phoneticPr fontId="10"/>
  </si>
  <si>
    <t>（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</si>
  <si>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</si>
  <si>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</si>
  <si>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）</t>
    <phoneticPr fontId="2"/>
  </si>
  <si>
    <t>作目（作型）</t>
    <rPh sb="0" eb="2">
      <t>サクモク</t>
    </rPh>
    <rPh sb="3" eb="4">
      <t>サク</t>
    </rPh>
    <rPh sb="4" eb="5">
      <t>ガタ</t>
    </rPh>
    <phoneticPr fontId="10"/>
  </si>
  <si>
    <t>栽培面積</t>
    <rPh sb="0" eb="2">
      <t>サイバイ</t>
    </rPh>
    <rPh sb="2" eb="4">
      <t>メンセキ</t>
    </rPh>
    <phoneticPr fontId="2"/>
  </si>
  <si>
    <t>販売金額</t>
    <rPh sb="0" eb="2">
      <t>ハンバイ</t>
    </rPh>
    <rPh sb="2" eb="4">
      <t>キンガク</t>
    </rPh>
    <phoneticPr fontId="10"/>
  </si>
  <si>
    <t>出荷数量</t>
    <rPh sb="0" eb="2">
      <t>シュッカ</t>
    </rPh>
    <rPh sb="2" eb="4">
      <t>スウリョウ</t>
    </rPh>
    <phoneticPr fontId="10"/>
  </si>
  <si>
    <t>１０ａ当収量</t>
    <rPh sb="3" eb="4">
      <t>ア</t>
    </rPh>
    <rPh sb="4" eb="6">
      <t>シュウリョウ</t>
    </rPh>
    <phoneticPr fontId="10"/>
  </si>
  <si>
    <t>販売単価</t>
    <rPh sb="0" eb="2">
      <t>ハンバイ</t>
    </rPh>
    <rPh sb="2" eb="4">
      <t>タンカ</t>
    </rPh>
    <phoneticPr fontId="10"/>
  </si>
  <si>
    <t>現状</t>
    <rPh sb="0" eb="2">
      <t>ゲンジョウ</t>
    </rPh>
    <phoneticPr fontId="2"/>
  </si>
  <si>
    <t>マンゴー</t>
    <phoneticPr fontId="2"/>
  </si>
  <si>
    <t>a</t>
    <phoneticPr fontId="2"/>
  </si>
  <si>
    <t>円</t>
    <rPh sb="0" eb="1">
      <t>エン</t>
    </rPh>
    <phoneticPr fontId="10"/>
  </si>
  <si>
    <t>kg</t>
    <phoneticPr fontId="2"/>
  </si>
  <si>
    <t>円</t>
    <rPh sb="0" eb="1">
      <t>エン</t>
    </rPh>
    <phoneticPr fontId="2"/>
  </si>
  <si>
    <t>農業収入</t>
    <rPh sb="0" eb="2">
      <t>ノウギョウ</t>
    </rPh>
    <rPh sb="2" eb="4">
      <t>シュウニュウ</t>
    </rPh>
    <phoneticPr fontId="2"/>
  </si>
  <si>
    <t>現状</t>
  </si>
  <si>
    <t>カボチャ</t>
    <phoneticPr fontId="2"/>
  </si>
  <si>
    <r>
      <t>農業経営費</t>
    </r>
    <r>
      <rPr>
        <b/>
        <vertAlign val="superscript"/>
        <sz val="14"/>
        <color theme="1"/>
        <rFont val="Meiryo UI"/>
        <family val="3"/>
        <charset val="128"/>
      </rPr>
      <t>※</t>
    </r>
    <rPh sb="0" eb="2">
      <t>ノウギョウ</t>
    </rPh>
    <rPh sb="2" eb="5">
      <t>ケイエイヒ</t>
    </rPh>
    <phoneticPr fontId="2"/>
  </si>
  <si>
    <t>レタス</t>
    <phoneticPr fontId="2"/>
  </si>
  <si>
    <t/>
  </si>
  <si>
    <t>農業所得　</t>
    <rPh sb="0" eb="2">
      <t>ノウギョウ</t>
    </rPh>
    <rPh sb="2" eb="4">
      <t>ショトク</t>
    </rPh>
    <phoneticPr fontId="2"/>
  </si>
  <si>
    <t>所得率</t>
    <rPh sb="0" eb="3">
      <t>ショトクリツ</t>
    </rPh>
    <phoneticPr fontId="2"/>
  </si>
  <si>
    <t>％</t>
    <phoneticPr fontId="2"/>
  </si>
  <si>
    <t>(a)</t>
    <phoneticPr fontId="2"/>
  </si>
  <si>
    <t>※農業経営費は、決算書や確定申告等
   の数値を入力</t>
    <rPh sb="1" eb="3">
      <t>ノウギョウ</t>
    </rPh>
    <rPh sb="3" eb="6">
      <t>ケイエイヒ</t>
    </rPh>
    <rPh sb="8" eb="11">
      <t>ケッサンショ</t>
    </rPh>
    <rPh sb="12" eb="14">
      <t>カクテイ</t>
    </rPh>
    <rPh sb="14" eb="16">
      <t>シンコク</t>
    </rPh>
    <rPh sb="16" eb="17">
      <t>トウ</t>
    </rPh>
    <rPh sb="22" eb="24">
      <t>スウチ</t>
    </rPh>
    <rPh sb="25" eb="27">
      <t>ニュウリョク</t>
    </rPh>
    <phoneticPr fontId="2"/>
  </si>
  <si>
    <t>　    　合　計</t>
    <rPh sb="6" eb="7">
      <t>ア</t>
    </rPh>
    <rPh sb="8" eb="9">
      <t>ケイ</t>
    </rPh>
    <phoneticPr fontId="10"/>
  </si>
  <si>
    <t>目標（５年後）</t>
    <rPh sb="0" eb="2">
      <t>モクヒョウ</t>
    </rPh>
    <rPh sb="4" eb="6">
      <t>ネンゴ</t>
    </rPh>
    <phoneticPr fontId="2"/>
  </si>
  <si>
    <t>目標</t>
  </si>
  <si>
    <t>農業経営費</t>
    <rPh sb="0" eb="2">
      <t>ノウギョウ</t>
    </rPh>
    <rPh sb="2" eb="5">
      <t>ケイエイヒ</t>
    </rPh>
    <phoneticPr fontId="2"/>
  </si>
  <si>
    <t>(b)</t>
    <phoneticPr fontId="2"/>
  </si>
  <si>
    <t>　 　   合　計</t>
    <rPh sb="6" eb="7">
      <t>ア</t>
    </rPh>
    <rPh sb="8" eb="9">
      <t>ケイ</t>
    </rPh>
    <phoneticPr fontId="10"/>
  </si>
  <si>
    <t>②  今回認定年</t>
    <rPh sb="3" eb="5">
      <t>コンカイ</t>
    </rPh>
    <rPh sb="5" eb="7">
      <t>ニンテイ</t>
    </rPh>
    <rPh sb="7" eb="8">
      <t>ネン</t>
    </rPh>
    <phoneticPr fontId="10"/>
  </si>
  <si>
    <t>キャベツ</t>
    <phoneticPr fontId="2"/>
  </si>
  <si>
    <t>(c)</t>
    <phoneticPr fontId="2"/>
  </si>
  <si>
    <t>目標</t>
    <rPh sb="0" eb="2">
      <t>モクヒョウ</t>
    </rPh>
    <phoneticPr fontId="2"/>
  </si>
  <si>
    <t>目標</t>
    <phoneticPr fontId="2"/>
  </si>
  <si>
    <t>(d)</t>
  </si>
  <si>
    <t>目標達成率（今回現状(c)÷前回目標(b)×１００）</t>
    <rPh sb="0" eb="2">
      <t>モクヒョウ</t>
    </rPh>
    <rPh sb="2" eb="5">
      <t>タッセイリツ</t>
    </rPh>
    <rPh sb="6" eb="8">
      <t>コンカイ</t>
    </rPh>
    <rPh sb="8" eb="10">
      <t>ゲンジョウ</t>
    </rPh>
    <rPh sb="14" eb="16">
      <t>ゼンカイ</t>
    </rPh>
    <rPh sb="16" eb="18">
      <t>モクヒョウ</t>
    </rPh>
    <phoneticPr fontId="10"/>
  </si>
  <si>
    <t>農業所得</t>
    <rPh sb="0" eb="2">
      <t>ノウギョウ</t>
    </rPh>
    <rPh sb="2" eb="4">
      <t>ショトク</t>
    </rPh>
    <phoneticPr fontId="2"/>
  </si>
  <si>
    <t>　合　計</t>
    <rPh sb="1" eb="2">
      <t>ア</t>
    </rPh>
    <rPh sb="3" eb="4">
      <t>ケイ</t>
    </rPh>
    <phoneticPr fontId="10"/>
  </si>
  <si>
    <t>　　達成目安　　0～60％未満：△　60～80％未満：◇　80～100％未満：○　100～110％未満：◎　110％以上：★</t>
    <rPh sb="2" eb="4">
      <t>タッセイ</t>
    </rPh>
    <rPh sb="4" eb="6">
      <t>メヤス</t>
    </rPh>
    <rPh sb="24" eb="26">
      <t>ミマン</t>
    </rPh>
    <rPh sb="36" eb="38">
      <t>ミマン</t>
    </rPh>
    <rPh sb="49" eb="51">
      <t>ミマン</t>
    </rPh>
    <rPh sb="58" eb="60">
      <t>イジョウ</t>
    </rPh>
    <phoneticPr fontId="2"/>
  </si>
  <si>
    <r>
      <t>再認定様式</t>
    </r>
    <r>
      <rPr>
        <sz val="14"/>
        <color theme="1"/>
        <rFont val="Meiryo UI"/>
        <family val="3"/>
        <charset val="128"/>
      </rPr>
      <t>２</t>
    </r>
    <r>
      <rPr>
        <sz val="12"/>
        <color theme="1"/>
        <rFont val="Meiryo UI"/>
        <family val="3"/>
        <charset val="128"/>
      </rPr>
      <t xml:space="preserve">  取組内容（耕種・畜産共通）</t>
    </r>
    <rPh sb="0" eb="1">
      <t>サイ</t>
    </rPh>
    <rPh sb="1" eb="3">
      <t>ニンテイ</t>
    </rPh>
    <rPh sb="3" eb="5">
      <t>ヨウシキ</t>
    </rPh>
    <rPh sb="8" eb="10">
      <t>トリクミ</t>
    </rPh>
    <rPh sb="10" eb="12">
      <t>ナイヨウ</t>
    </rPh>
    <rPh sb="13" eb="15">
      <t>コウシュ</t>
    </rPh>
    <rPh sb="16" eb="18">
      <t>チクサン</t>
    </rPh>
    <rPh sb="18" eb="20">
      <t>キョウツウ</t>
    </rPh>
    <phoneticPr fontId="2"/>
  </si>
  <si>
    <t>① 経営規模の拡大</t>
    <rPh sb="2" eb="4">
      <t>ケイエイ</t>
    </rPh>
    <rPh sb="4" eb="6">
      <t>キボ</t>
    </rPh>
    <rPh sb="7" eb="9">
      <t>カクダイ</t>
    </rPh>
    <phoneticPr fontId="2"/>
  </si>
  <si>
    <t>（作付面積、飼養頭数、作業受託面積　具体的な面積。時期、農地確保の目処、農畜産物の加工・販売、その他関連事業 の展開方向）</t>
    <phoneticPr fontId="2"/>
  </si>
  <si>
    <t>前回認定時　目標と取組内容</t>
    <rPh sb="9" eb="10">
      <t>ト</t>
    </rPh>
    <rPh sb="10" eb="11">
      <t>ク</t>
    </rPh>
    <rPh sb="11" eb="13">
      <t>ナイヨウ</t>
    </rPh>
    <phoneticPr fontId="2"/>
  </si>
  <si>
    <t>現　状</t>
    <phoneticPr fontId="2"/>
  </si>
  <si>
    <t>達成度</t>
    <rPh sb="0" eb="3">
      <t>タッセイド</t>
    </rPh>
    <phoneticPr fontId="2"/>
  </si>
  <si>
    <t>５年後　目標及び取組内容</t>
    <rPh sb="6" eb="7">
      <t>オヨ</t>
    </rPh>
    <phoneticPr fontId="2"/>
  </si>
  <si>
    <t>経営規模を20a拡大する。</t>
    <rPh sb="0" eb="2">
      <t>ケイエイ</t>
    </rPh>
    <rPh sb="2" eb="4">
      <t>キボ</t>
    </rPh>
    <rPh sb="8" eb="10">
      <t>カクダイ</t>
    </rPh>
    <phoneticPr fontId="2"/>
  </si>
  <si>
    <t>中間管理機構に借入申請する等、農地を探したが見つからず、規模拡大できていない。
※農地を探す行為をしていない場合は「×」と評価する</t>
    <rPh sb="0" eb="2">
      <t>チュウカン</t>
    </rPh>
    <rPh sb="2" eb="4">
      <t>カンリ</t>
    </rPh>
    <rPh sb="4" eb="6">
      <t>キコウ</t>
    </rPh>
    <rPh sb="7" eb="9">
      <t>カリイレ</t>
    </rPh>
    <rPh sb="9" eb="11">
      <t>シンセイ</t>
    </rPh>
    <rPh sb="13" eb="14">
      <t>ナド</t>
    </rPh>
    <rPh sb="15" eb="17">
      <t>ノウチ</t>
    </rPh>
    <rPh sb="18" eb="19">
      <t>サガ</t>
    </rPh>
    <rPh sb="22" eb="23">
      <t>ミ</t>
    </rPh>
    <rPh sb="28" eb="30">
      <t>キボ</t>
    </rPh>
    <rPh sb="30" eb="32">
      <t>カクダイ</t>
    </rPh>
    <rPh sb="41" eb="43">
      <t>ノウチ</t>
    </rPh>
    <rPh sb="44" eb="45">
      <t>サガ</t>
    </rPh>
    <rPh sb="46" eb="48">
      <t>コウイ</t>
    </rPh>
    <rPh sb="54" eb="56">
      <t>バアイ</t>
    </rPh>
    <rPh sb="61" eb="63">
      <t>ヒョウカ</t>
    </rPh>
    <phoneticPr fontId="2"/>
  </si>
  <si>
    <t>△</t>
    <phoneticPr fontId="2"/>
  </si>
  <si>
    <t>来年までに20a経営規模を拡大する。農地の選定は済んでおり、現在地権者と調整中</t>
    <rPh sb="0" eb="2">
      <t>ライネン</t>
    </rPh>
    <rPh sb="8" eb="10">
      <t>ケイエイ</t>
    </rPh>
    <rPh sb="10" eb="12">
      <t>キボ</t>
    </rPh>
    <rPh sb="13" eb="15">
      <t>カクダイ</t>
    </rPh>
    <rPh sb="18" eb="20">
      <t>ノウチ</t>
    </rPh>
    <rPh sb="21" eb="23">
      <t>センテイ</t>
    </rPh>
    <rPh sb="24" eb="25">
      <t>ス</t>
    </rPh>
    <rPh sb="30" eb="32">
      <t>ゲンザイ</t>
    </rPh>
    <rPh sb="32" eb="35">
      <t>チケンシャ</t>
    </rPh>
    <rPh sb="36" eb="39">
      <t>チョウセイチュウ</t>
    </rPh>
    <phoneticPr fontId="2"/>
  </si>
  <si>
    <t>沖縄金融公庫からハウス新設のため農業制度資金を借り入れ、20aを新設する。</t>
    <phoneticPr fontId="2"/>
  </si>
  <si>
    <r>
      <t xml:space="preserve">② 生産方式の合理化 </t>
    </r>
    <r>
      <rPr>
        <sz val="11"/>
        <color theme="1"/>
        <rFont val="游ゴシック"/>
        <family val="3"/>
        <charset val="128"/>
        <scheme val="minor"/>
      </rPr>
      <t xml:space="preserve"> </t>
    </r>
    <r>
      <rPr>
        <sz val="11"/>
        <color theme="1"/>
        <rFont val="Meiryo UI"/>
        <family val="3"/>
        <charset val="128"/>
      </rPr>
      <t>（機械・施設の導入、生産量・品質等　栽培技術、飼養管理技術を向上させるための課題と改善方法を品目・部門ごとに具体的に記載）</t>
    </r>
    <rPh sb="2" eb="4">
      <t>セイサン</t>
    </rPh>
    <rPh sb="4" eb="6">
      <t>ホウシキ</t>
    </rPh>
    <rPh sb="7" eb="10">
      <t>ゴウリカ</t>
    </rPh>
    <phoneticPr fontId="50"/>
  </si>
  <si>
    <r>
      <t>トマトの病害虫対策を徹底する
①病害虫の適期防除に努める
②</t>
    </r>
    <r>
      <rPr>
        <u/>
        <sz val="10"/>
        <color theme="1"/>
        <rFont val="HG丸ｺﾞｼｯｸM-PRO"/>
        <family val="3"/>
        <charset val="128"/>
      </rPr>
      <t>コナジラミ</t>
    </r>
    <r>
      <rPr>
        <sz val="10"/>
        <color theme="1"/>
        <rFont val="HG丸ｺﾞｼｯｸM-PRO"/>
        <family val="3"/>
        <charset val="128"/>
      </rPr>
      <t>の侵入抑制のため、防虫ネットを目合いの細かいものに変更する（</t>
    </r>
    <r>
      <rPr>
        <u/>
        <sz val="10"/>
        <color theme="1"/>
        <rFont val="HG丸ｺﾞｼｯｸM-PRO"/>
        <family val="3"/>
        <charset val="128"/>
      </rPr>
      <t>0.8mm→0.4mm</t>
    </r>
    <r>
      <rPr>
        <sz val="10"/>
        <color theme="1"/>
        <rFont val="HG丸ｺﾞｼｯｸM-PRO"/>
        <family val="3"/>
        <charset val="128"/>
      </rPr>
      <t>）</t>
    </r>
    <rPh sb="4" eb="7">
      <t>ビョウガイチュウ</t>
    </rPh>
    <rPh sb="7" eb="9">
      <t>タイサク</t>
    </rPh>
    <rPh sb="10" eb="12">
      <t>テッテイ</t>
    </rPh>
    <rPh sb="16" eb="19">
      <t>ビョウガイチュウ</t>
    </rPh>
    <rPh sb="20" eb="22">
      <t>テッキ</t>
    </rPh>
    <rPh sb="22" eb="24">
      <t>ボウジョ</t>
    </rPh>
    <rPh sb="25" eb="26">
      <t>ツト</t>
    </rPh>
    <rPh sb="36" eb="38">
      <t>シンニュウ</t>
    </rPh>
    <rPh sb="38" eb="40">
      <t>ヨクセイ</t>
    </rPh>
    <rPh sb="44" eb="46">
      <t>ボウチュウ</t>
    </rPh>
    <rPh sb="50" eb="51">
      <t>メ</t>
    </rPh>
    <rPh sb="51" eb="52">
      <t>ア</t>
    </rPh>
    <rPh sb="54" eb="55">
      <t>コマ</t>
    </rPh>
    <phoneticPr fontId="2"/>
  </si>
  <si>
    <t>①農薬散布が遅れがちになり、黄化葉巻病が多発し、収量の低下につながった。
②防虫ネットの変更はしていない。</t>
    <rPh sb="1" eb="3">
      <t>ノウヤク</t>
    </rPh>
    <rPh sb="3" eb="5">
      <t>サンプ</t>
    </rPh>
    <rPh sb="6" eb="7">
      <t>オク</t>
    </rPh>
    <rPh sb="14" eb="16">
      <t>オウカ</t>
    </rPh>
    <rPh sb="16" eb="18">
      <t>ハマ</t>
    </rPh>
    <rPh sb="18" eb="19">
      <t>ビョウ</t>
    </rPh>
    <rPh sb="20" eb="22">
      <t>タハツ</t>
    </rPh>
    <rPh sb="24" eb="26">
      <t>シュウリョウ</t>
    </rPh>
    <rPh sb="27" eb="29">
      <t>テイカ</t>
    </rPh>
    <rPh sb="38" eb="40">
      <t>ボウチュウ</t>
    </rPh>
    <rPh sb="44" eb="46">
      <t>ヘンコウ</t>
    </rPh>
    <phoneticPr fontId="2"/>
  </si>
  <si>
    <t>①△
②×</t>
    <phoneticPr fontId="2"/>
  </si>
  <si>
    <r>
      <t>①今期は、</t>
    </r>
    <r>
      <rPr>
        <u/>
        <sz val="10"/>
        <color theme="1"/>
        <rFont val="HG丸ｺﾞｼｯｸM-PRO"/>
        <family val="3"/>
        <charset val="128"/>
      </rPr>
      <t>黄化葉巻病</t>
    </r>
    <r>
      <rPr>
        <sz val="10"/>
        <color theme="1"/>
        <rFont val="HG丸ｺﾞｼｯｸM-PRO"/>
        <family val="3"/>
        <charset val="128"/>
      </rPr>
      <t>対策として、農薬散布回数を</t>
    </r>
    <r>
      <rPr>
        <u/>
        <sz val="10"/>
        <color theme="1"/>
        <rFont val="HG丸ｺﾞｼｯｸM-PRO"/>
        <family val="3"/>
        <charset val="128"/>
      </rPr>
      <t>2週間に1回から10日に1回</t>
    </r>
    <r>
      <rPr>
        <sz val="10"/>
        <color theme="1"/>
        <rFont val="HG丸ｺﾞｼｯｸM-PRO"/>
        <family val="3"/>
        <charset val="128"/>
      </rPr>
      <t>に増やす。
黄化葉巻病を抑制できなかった場合は、来期耐病性品種「</t>
    </r>
    <r>
      <rPr>
        <u/>
        <sz val="10"/>
        <color theme="1"/>
        <rFont val="HG丸ｺﾞｼｯｸM-PRO"/>
        <family val="3"/>
        <charset val="128"/>
      </rPr>
      <t>桃太郎ピース</t>
    </r>
    <r>
      <rPr>
        <sz val="10"/>
        <color theme="1"/>
        <rFont val="HG丸ｺﾞｼｯｸM-PRO"/>
        <family val="3"/>
        <charset val="128"/>
      </rPr>
      <t>」を導入する。
②来年、防虫ネットを防虫ネットを目合いの細かいものに変更する（0.8mm→0.4mm）</t>
    </r>
    <rPh sb="1" eb="3">
      <t>コンキ</t>
    </rPh>
    <rPh sb="5" eb="7">
      <t>オウカ</t>
    </rPh>
    <rPh sb="7" eb="9">
      <t>ハマ</t>
    </rPh>
    <rPh sb="9" eb="10">
      <t>ビョウ</t>
    </rPh>
    <rPh sb="10" eb="12">
      <t>タイサク</t>
    </rPh>
    <rPh sb="16" eb="18">
      <t>ノウヤク</t>
    </rPh>
    <rPh sb="18" eb="20">
      <t>サンプ</t>
    </rPh>
    <rPh sb="20" eb="22">
      <t>カイスウ</t>
    </rPh>
    <rPh sb="24" eb="26">
      <t>シュウカン</t>
    </rPh>
    <rPh sb="28" eb="29">
      <t>カイ</t>
    </rPh>
    <rPh sb="33" eb="34">
      <t>ニチ</t>
    </rPh>
    <rPh sb="36" eb="37">
      <t>カイ</t>
    </rPh>
    <rPh sb="38" eb="39">
      <t>フ</t>
    </rPh>
    <rPh sb="43" eb="45">
      <t>オウカ</t>
    </rPh>
    <rPh sb="45" eb="47">
      <t>ハマ</t>
    </rPh>
    <rPh sb="47" eb="48">
      <t>ビョウ</t>
    </rPh>
    <rPh sb="49" eb="51">
      <t>ヨクセイ</t>
    </rPh>
    <rPh sb="57" eb="59">
      <t>バアイ</t>
    </rPh>
    <rPh sb="61" eb="63">
      <t>ライキ</t>
    </rPh>
    <rPh sb="63" eb="66">
      <t>タイビョウセイ</t>
    </rPh>
    <rPh sb="66" eb="68">
      <t>ヒンシュ</t>
    </rPh>
    <rPh sb="69" eb="72">
      <t>モモタロウ</t>
    </rPh>
    <rPh sb="77" eb="79">
      <t>ドウニュウ</t>
    </rPh>
    <rPh sb="84" eb="86">
      <t>ライネン</t>
    </rPh>
    <rPh sb="87" eb="89">
      <t>ボウチュウ</t>
    </rPh>
    <phoneticPr fontId="2"/>
  </si>
  <si>
    <r>
      <t>ピーマンにおいて、全圃場の</t>
    </r>
    <r>
      <rPr>
        <u/>
        <sz val="10"/>
        <color theme="1"/>
        <rFont val="HG丸ｺﾞｼｯｸM-PRO"/>
        <family val="3"/>
        <charset val="128"/>
      </rPr>
      <t>10％</t>
    </r>
    <r>
      <rPr>
        <sz val="10"/>
        <color theme="1"/>
        <rFont val="HG丸ｺﾞｼｯｸM-PRO"/>
        <family val="3"/>
        <charset val="128"/>
      </rPr>
      <t>が立枯れたので、太陽熱消毒を行ない、改善に努める。</t>
    </r>
    <rPh sb="9" eb="10">
      <t>ゼン</t>
    </rPh>
    <rPh sb="10" eb="12">
      <t>ホジョウ</t>
    </rPh>
    <rPh sb="17" eb="18">
      <t>タ</t>
    </rPh>
    <rPh sb="18" eb="19">
      <t>カ</t>
    </rPh>
    <rPh sb="24" eb="27">
      <t>タイヨウネツ</t>
    </rPh>
    <rPh sb="27" eb="29">
      <t>ショウドク</t>
    </rPh>
    <rPh sb="30" eb="31">
      <t>オコ</t>
    </rPh>
    <rPh sb="34" eb="36">
      <t>カイゼン</t>
    </rPh>
    <rPh sb="37" eb="38">
      <t>ツト</t>
    </rPh>
    <phoneticPr fontId="2"/>
  </si>
  <si>
    <t>太陽熱消毒を行った結果、立枯れの発生は見られなくなった。</t>
    <rPh sb="0" eb="3">
      <t>タイヨウネツ</t>
    </rPh>
    <rPh sb="3" eb="5">
      <t>ショウドク</t>
    </rPh>
    <rPh sb="6" eb="7">
      <t>オコナ</t>
    </rPh>
    <rPh sb="9" eb="11">
      <t>ケッカ</t>
    </rPh>
    <rPh sb="12" eb="14">
      <t>タチガ</t>
    </rPh>
    <rPh sb="16" eb="18">
      <t>ハッセイ</t>
    </rPh>
    <rPh sb="19" eb="20">
      <t>ミ</t>
    </rPh>
    <phoneticPr fontId="2"/>
  </si>
  <si>
    <t>◎</t>
    <phoneticPr fontId="2"/>
  </si>
  <si>
    <t>引き続き、毎年太陽熱消毒を実施する。</t>
    <rPh sb="0" eb="1">
      <t>ヒ</t>
    </rPh>
    <rPh sb="2" eb="3">
      <t>ツヅ</t>
    </rPh>
    <rPh sb="5" eb="7">
      <t>マイトシ</t>
    </rPh>
    <rPh sb="7" eb="10">
      <t>タイヨウネツ</t>
    </rPh>
    <rPh sb="10" eb="12">
      <t>ショウドク</t>
    </rPh>
    <rPh sb="13" eb="15">
      <t>ジッシ</t>
    </rPh>
    <phoneticPr fontId="2"/>
  </si>
  <si>
    <r>
      <t>カボチャの肥培管理を改善する
①</t>
    </r>
    <r>
      <rPr>
        <u/>
        <sz val="10"/>
        <color theme="1"/>
        <rFont val="HG丸ｺﾞｼｯｸM-PRO"/>
        <family val="3"/>
        <charset val="128"/>
      </rPr>
      <t>BB804</t>
    </r>
    <r>
      <rPr>
        <sz val="10"/>
        <color theme="1"/>
        <rFont val="HG丸ｺﾞｼｯｸM-PRO"/>
        <family val="3"/>
        <charset val="128"/>
      </rPr>
      <t>（追肥）の回数を</t>
    </r>
    <r>
      <rPr>
        <u/>
        <sz val="10"/>
        <color theme="1"/>
        <rFont val="HG丸ｺﾞｼｯｸM-PRO"/>
        <family val="3"/>
        <charset val="128"/>
      </rPr>
      <t>２回</t>
    </r>
    <r>
      <rPr>
        <sz val="10"/>
        <color theme="1"/>
        <rFont val="HG丸ｺﾞｼｯｸM-PRO"/>
        <family val="3"/>
        <charset val="128"/>
      </rPr>
      <t>（</t>
    </r>
    <r>
      <rPr>
        <sz val="10"/>
        <color theme="1"/>
        <rFont val="Meiryo UI"/>
        <family val="3"/>
        <charset val="128"/>
      </rPr>
      <t>11・12</t>
    </r>
    <r>
      <rPr>
        <sz val="10"/>
        <color theme="1"/>
        <rFont val="HG丸ｺﾞｼｯｸM-PRO"/>
        <family val="3"/>
        <charset val="128"/>
      </rPr>
      <t>月）から</t>
    </r>
    <r>
      <rPr>
        <u/>
        <sz val="10"/>
        <color theme="1"/>
        <rFont val="HG丸ｺﾞｼｯｸM-PRO"/>
        <family val="3"/>
        <charset val="128"/>
      </rPr>
      <t>３回</t>
    </r>
    <r>
      <rPr>
        <sz val="10"/>
        <color theme="1"/>
        <rFont val="HG丸ｺﾞｼｯｸM-PRO"/>
        <family val="3"/>
        <charset val="128"/>
      </rPr>
      <t>（</t>
    </r>
    <r>
      <rPr>
        <sz val="10"/>
        <color theme="1"/>
        <rFont val="Meiryo UI"/>
        <family val="3"/>
        <charset val="128"/>
      </rPr>
      <t>11・12・3</t>
    </r>
    <r>
      <rPr>
        <sz val="10"/>
        <color theme="1"/>
        <rFont val="HG丸ｺﾞｼｯｸM-PRO"/>
        <family val="3"/>
        <charset val="128"/>
      </rPr>
      <t>月）にする
②果実肥大期にくみあい２号を７日に１回葉面散布する。</t>
    </r>
    <rPh sb="5" eb="7">
      <t>ヒバイ</t>
    </rPh>
    <rPh sb="7" eb="9">
      <t>カンリ</t>
    </rPh>
    <rPh sb="10" eb="12">
      <t>カイゼン</t>
    </rPh>
    <rPh sb="22" eb="24">
      <t>ツイヒ</t>
    </rPh>
    <rPh sb="26" eb="28">
      <t>カイスウ</t>
    </rPh>
    <rPh sb="30" eb="31">
      <t>カイ</t>
    </rPh>
    <rPh sb="37" eb="38">
      <t>ガツ</t>
    </rPh>
    <rPh sb="42" eb="43">
      <t>カイ</t>
    </rPh>
    <rPh sb="51" eb="52">
      <t>ガツ</t>
    </rPh>
    <rPh sb="58" eb="60">
      <t>カジツ</t>
    </rPh>
    <rPh sb="60" eb="62">
      <t>ヒダイ</t>
    </rPh>
    <rPh sb="62" eb="63">
      <t>キ</t>
    </rPh>
    <rPh sb="69" eb="70">
      <t>ゴウ</t>
    </rPh>
    <rPh sb="72" eb="73">
      <t>ニチ</t>
    </rPh>
    <rPh sb="75" eb="76">
      <t>カイ</t>
    </rPh>
    <phoneticPr fontId="2"/>
  </si>
  <si>
    <t>①BB804（追肥）の回数を２回（11・12月）から３回（11・12・３月）にする
②果実肥大期のくみあい２号の葉面散布を1４日に１回しかできなかった。</t>
    <phoneticPr fontId="2"/>
  </si>
  <si>
    <t>果実肥大期にくみあい２号を７日に１回葉面散布し、肥大促進・草勢の維持に努める。</t>
    <rPh sb="24" eb="26">
      <t>ヒダイ</t>
    </rPh>
    <rPh sb="26" eb="28">
      <t>ソクシン</t>
    </rPh>
    <rPh sb="29" eb="30">
      <t>クサ</t>
    </rPh>
    <rPh sb="30" eb="31">
      <t>イキオ</t>
    </rPh>
    <rPh sb="32" eb="34">
      <t>イジ</t>
    </rPh>
    <rPh sb="35" eb="36">
      <t>ツト</t>
    </rPh>
    <phoneticPr fontId="2"/>
  </si>
  <si>
    <t>キク用全自動選別結束機（花ロボ）を導入し、作業の効率化を図る。</t>
    <rPh sb="2" eb="3">
      <t>ヨウ</t>
    </rPh>
    <rPh sb="3" eb="6">
      <t>ゼンジドウ</t>
    </rPh>
    <rPh sb="6" eb="8">
      <t>センベツ</t>
    </rPh>
    <rPh sb="8" eb="11">
      <t>ケッソクキ</t>
    </rPh>
    <rPh sb="12" eb="13">
      <t>ハナ</t>
    </rPh>
    <rPh sb="17" eb="19">
      <t>ドウニュウ</t>
    </rPh>
    <rPh sb="21" eb="23">
      <t>サギョウ</t>
    </rPh>
    <rPh sb="24" eb="27">
      <t>コウリツカ</t>
    </rPh>
    <rPh sb="28" eb="29">
      <t>ハカ</t>
    </rPh>
    <phoneticPr fontId="2"/>
  </si>
  <si>
    <t>平成○年にキク用全自動選別結束機（花ロボ）を導入し、出荷作業が1／10に軽減された。</t>
    <rPh sb="0" eb="2">
      <t>ヘイセイ</t>
    </rPh>
    <rPh sb="3" eb="4">
      <t>ネン</t>
    </rPh>
    <rPh sb="26" eb="28">
      <t>シュッカ</t>
    </rPh>
    <rPh sb="28" eb="30">
      <t>サギョウ</t>
    </rPh>
    <rPh sb="36" eb="38">
      <t>ケイゲン</t>
    </rPh>
    <phoneticPr fontId="2"/>
  </si>
  <si>
    <t>現在の品種は「太陽の響」であるが、今期から単価の高い「精興の秋」を200坪定植し、栽培技術習得を図る
※すでに目標達成されている場合は、別の目標を設定しても良い。</t>
    <rPh sb="0" eb="2">
      <t>ゲンザイ</t>
    </rPh>
    <rPh sb="3" eb="5">
      <t>ヒンシュ</t>
    </rPh>
    <rPh sb="7" eb="9">
      <t>タイヨウ</t>
    </rPh>
    <rPh sb="10" eb="11">
      <t>ヒビ</t>
    </rPh>
    <rPh sb="17" eb="19">
      <t>コンキ</t>
    </rPh>
    <rPh sb="21" eb="23">
      <t>タンカ</t>
    </rPh>
    <rPh sb="24" eb="25">
      <t>タカ</t>
    </rPh>
    <rPh sb="27" eb="28">
      <t>セイ</t>
    </rPh>
    <rPh sb="28" eb="29">
      <t>キョウ</t>
    </rPh>
    <rPh sb="30" eb="31">
      <t>アキ</t>
    </rPh>
    <rPh sb="36" eb="37">
      <t>ツボ</t>
    </rPh>
    <rPh sb="37" eb="39">
      <t>テイショク</t>
    </rPh>
    <rPh sb="41" eb="43">
      <t>サイバイ</t>
    </rPh>
    <rPh sb="43" eb="45">
      <t>ギジュツ</t>
    </rPh>
    <rPh sb="45" eb="47">
      <t>シュウトク</t>
    </rPh>
    <rPh sb="48" eb="49">
      <t>ハカ</t>
    </rPh>
    <rPh sb="55" eb="57">
      <t>モクヒョウ</t>
    </rPh>
    <rPh sb="57" eb="59">
      <t>タッセイ</t>
    </rPh>
    <rPh sb="64" eb="66">
      <t>バアイ</t>
    </rPh>
    <rPh sb="68" eb="69">
      <t>ベツ</t>
    </rPh>
    <rPh sb="70" eb="72">
      <t>モクヒョウ</t>
    </rPh>
    <rPh sb="73" eb="75">
      <t>セッテイ</t>
    </rPh>
    <rPh sb="78" eb="79">
      <t>ヨ</t>
    </rPh>
    <phoneticPr fontId="2"/>
  </si>
  <si>
    <t>分娩間隔を430日（現状）から412日に改善する。</t>
    <rPh sb="0" eb="2">
      <t>ブンベン</t>
    </rPh>
    <rPh sb="2" eb="4">
      <t>カンカク</t>
    </rPh>
    <rPh sb="8" eb="9">
      <t>ニチ</t>
    </rPh>
    <rPh sb="10" eb="12">
      <t>ゲンジョウ</t>
    </rPh>
    <rPh sb="18" eb="19">
      <t>ニチ</t>
    </rPh>
    <rPh sb="20" eb="22">
      <t>カイゼン</t>
    </rPh>
    <phoneticPr fontId="2"/>
  </si>
  <si>
    <t>牧草の刈遅れによる粗飼料の質の低下によって、母牛の体調を最良の状態にできなかったことで、目標を達成出来なかった（現状420日）</t>
    <rPh sb="0" eb="2">
      <t>ボクソウ</t>
    </rPh>
    <rPh sb="3" eb="4">
      <t>カ</t>
    </rPh>
    <rPh sb="4" eb="5">
      <t>オク</t>
    </rPh>
    <rPh sb="9" eb="12">
      <t>ソシリョウ</t>
    </rPh>
    <rPh sb="13" eb="14">
      <t>シツ</t>
    </rPh>
    <rPh sb="15" eb="17">
      <t>テイカ</t>
    </rPh>
    <rPh sb="22" eb="23">
      <t>ボ</t>
    </rPh>
    <rPh sb="23" eb="24">
      <t>ギュウ</t>
    </rPh>
    <rPh sb="25" eb="27">
      <t>タイチョウ</t>
    </rPh>
    <rPh sb="28" eb="30">
      <t>サイリョウ</t>
    </rPh>
    <rPh sb="31" eb="33">
      <t>ジョウタイ</t>
    </rPh>
    <rPh sb="44" eb="46">
      <t>モクヒョウ</t>
    </rPh>
    <rPh sb="47" eb="49">
      <t>タッセイ</t>
    </rPh>
    <rPh sb="49" eb="51">
      <t>デキ</t>
    </rPh>
    <rPh sb="56" eb="58">
      <t>ゲンジョウ</t>
    </rPh>
    <rPh sb="61" eb="62">
      <t>ニチ</t>
    </rPh>
    <phoneticPr fontId="2"/>
  </si>
  <si>
    <t>牧草の適期収穫を行ない、栄養価の高い粗飼料の給飼に努め、分娩間隔を420日（現状）から412日に改善する</t>
    <rPh sb="0" eb="2">
      <t>ボクソウ</t>
    </rPh>
    <rPh sb="3" eb="5">
      <t>テキキ</t>
    </rPh>
    <rPh sb="5" eb="7">
      <t>シュウカク</t>
    </rPh>
    <rPh sb="8" eb="9">
      <t>オコ</t>
    </rPh>
    <rPh sb="12" eb="15">
      <t>エイヨウカ</t>
    </rPh>
    <rPh sb="16" eb="17">
      <t>タカ</t>
    </rPh>
    <rPh sb="18" eb="21">
      <t>ソシリョウ</t>
    </rPh>
    <rPh sb="22" eb="23">
      <t>キュウ</t>
    </rPh>
    <rPh sb="23" eb="24">
      <t>シ</t>
    </rPh>
    <rPh sb="25" eb="26">
      <t>ツト</t>
    </rPh>
    <phoneticPr fontId="2"/>
  </si>
  <si>
    <t xml:space="preserve">     達成目安　　実践していない：×　 実践したが目標は達成しなかった：△ 　目標は概ね達成（80％以上）：○ 　目標以上に達成できた：◎</t>
    <rPh sb="5" eb="7">
      <t>タッセイ</t>
    </rPh>
    <rPh sb="7" eb="9">
      <t>メヤス</t>
    </rPh>
    <rPh sb="11" eb="13">
      <t>ジッセン</t>
    </rPh>
    <rPh sb="22" eb="24">
      <t>ジッセン</t>
    </rPh>
    <rPh sb="27" eb="29">
      <t>モクヒョウ</t>
    </rPh>
    <rPh sb="30" eb="32">
      <t>タッセイ</t>
    </rPh>
    <rPh sb="41" eb="43">
      <t>モクヒョウ</t>
    </rPh>
    <rPh sb="44" eb="45">
      <t>オオム</t>
    </rPh>
    <rPh sb="46" eb="48">
      <t>タッセイ</t>
    </rPh>
    <rPh sb="52" eb="54">
      <t>イジョウ</t>
    </rPh>
    <rPh sb="59" eb="61">
      <t>モクヒョウ</t>
    </rPh>
    <rPh sb="61" eb="63">
      <t>イジョウ</t>
    </rPh>
    <rPh sb="64" eb="66">
      <t>タッセイ</t>
    </rPh>
    <phoneticPr fontId="2"/>
  </si>
  <si>
    <r>
      <t>③ 経営管理の合理化</t>
    </r>
    <r>
      <rPr>
        <sz val="11"/>
        <color theme="1"/>
        <rFont val="Meiryo UI"/>
        <family val="3"/>
        <charset val="128"/>
      </rPr>
      <t>（農業簿記、作付計画、繁殖台帳など経営管理の習得方法と実践内容について）</t>
    </r>
    <rPh sb="2" eb="4">
      <t>ケイエイ</t>
    </rPh>
    <rPh sb="4" eb="6">
      <t>カンリ</t>
    </rPh>
    <rPh sb="7" eb="10">
      <t>ゴウリカ</t>
    </rPh>
    <phoneticPr fontId="50"/>
  </si>
  <si>
    <t>経営の状況をしっかり把握していないため、簿記記帳を実施する。現在、白色申告であるが、青色申告を行う。</t>
    <rPh sb="0" eb="2">
      <t>ケイエイ</t>
    </rPh>
    <rPh sb="3" eb="5">
      <t>ジョウキョウ</t>
    </rPh>
    <rPh sb="10" eb="12">
      <t>ハアク</t>
    </rPh>
    <rPh sb="30" eb="32">
      <t>ゲンザイ</t>
    </rPh>
    <rPh sb="33" eb="35">
      <t>シロイロ</t>
    </rPh>
    <rPh sb="35" eb="37">
      <t>シンコク</t>
    </rPh>
    <rPh sb="42" eb="44">
      <t>アオイロ</t>
    </rPh>
    <rPh sb="44" eb="46">
      <t>シンコク</t>
    </rPh>
    <rPh sb="47" eb="48">
      <t>オコナ</t>
    </rPh>
    <phoneticPr fontId="2"/>
  </si>
  <si>
    <t>JAの記帳代行を活用し、複式簿記、青色申告を行っている。</t>
    <rPh sb="3" eb="5">
      <t>キチョウ</t>
    </rPh>
    <rPh sb="5" eb="7">
      <t>ダイコウ</t>
    </rPh>
    <rPh sb="8" eb="10">
      <t>カツヨウ</t>
    </rPh>
    <rPh sb="12" eb="14">
      <t>フクシキ</t>
    </rPh>
    <rPh sb="14" eb="16">
      <t>ボキ</t>
    </rPh>
    <rPh sb="17" eb="19">
      <t>アオイロ</t>
    </rPh>
    <rPh sb="19" eb="21">
      <t>シンコク</t>
    </rPh>
    <rPh sb="22" eb="23">
      <t>オコナ</t>
    </rPh>
    <phoneticPr fontId="2"/>
  </si>
  <si>
    <t>引き続きJAの記帳代行を活用し、経営分析を行ないながら、経営改善に努める。</t>
    <rPh sb="0" eb="1">
      <t>ヒ</t>
    </rPh>
    <rPh sb="2" eb="3">
      <t>ツヅ</t>
    </rPh>
    <rPh sb="7" eb="9">
      <t>キチョウ</t>
    </rPh>
    <rPh sb="9" eb="11">
      <t>ダイコウ</t>
    </rPh>
    <rPh sb="12" eb="14">
      <t>カツヨウ</t>
    </rPh>
    <rPh sb="16" eb="18">
      <t>ケイエイ</t>
    </rPh>
    <rPh sb="18" eb="20">
      <t>ブンセキ</t>
    </rPh>
    <rPh sb="21" eb="22">
      <t>オコ</t>
    </rPh>
    <rPh sb="28" eb="30">
      <t>ケイエイ</t>
    </rPh>
    <rPh sb="30" eb="32">
      <t>カイゼン</t>
    </rPh>
    <rPh sb="33" eb="34">
      <t>ツト</t>
    </rPh>
    <phoneticPr fontId="2"/>
  </si>
  <si>
    <t>作付の時期や品目が漠然としているため、圃場ごとの作付計画を作成し、管理作業を計画的に行う。</t>
    <rPh sb="0" eb="2">
      <t>サクツケ</t>
    </rPh>
    <rPh sb="3" eb="5">
      <t>ジキ</t>
    </rPh>
    <rPh sb="6" eb="8">
      <t>ヒンモク</t>
    </rPh>
    <rPh sb="9" eb="11">
      <t>バクゼン</t>
    </rPh>
    <rPh sb="19" eb="21">
      <t>ホジョウ</t>
    </rPh>
    <rPh sb="24" eb="26">
      <t>サクツケ</t>
    </rPh>
    <rPh sb="26" eb="28">
      <t>ケイカク</t>
    </rPh>
    <rPh sb="29" eb="31">
      <t>サクセイ</t>
    </rPh>
    <rPh sb="33" eb="35">
      <t>カンリ</t>
    </rPh>
    <rPh sb="35" eb="37">
      <t>サギョウ</t>
    </rPh>
    <rPh sb="42" eb="43">
      <t>オコナ</t>
    </rPh>
    <phoneticPr fontId="2"/>
  </si>
  <si>
    <t>圃場ごとの作付計画を作成したことで、概ね管理作業を計画的に行う事ができたが、カボチャだけは雨天が続いたため定植が遅れた。</t>
    <rPh sb="10" eb="12">
      <t>サクセイ</t>
    </rPh>
    <rPh sb="18" eb="19">
      <t>オオム</t>
    </rPh>
    <rPh sb="31" eb="32">
      <t>コト</t>
    </rPh>
    <rPh sb="45" eb="47">
      <t>ウテン</t>
    </rPh>
    <rPh sb="48" eb="49">
      <t>ツヅ</t>
    </rPh>
    <rPh sb="53" eb="55">
      <t>テイショク</t>
    </rPh>
    <rPh sb="56" eb="57">
      <t>オク</t>
    </rPh>
    <phoneticPr fontId="2"/>
  </si>
  <si>
    <t>○</t>
    <phoneticPr fontId="2"/>
  </si>
  <si>
    <t>引き続き、１年間の圃場ごとの作付計画を毎年８月に作成し、管理作業を計画的に行う。</t>
    <rPh sb="0" eb="1">
      <t>ヒ</t>
    </rPh>
    <rPh sb="2" eb="3">
      <t>ツヅ</t>
    </rPh>
    <rPh sb="6" eb="8">
      <t>ネンカン</t>
    </rPh>
    <rPh sb="9" eb="11">
      <t>ホジョウ</t>
    </rPh>
    <rPh sb="14" eb="16">
      <t>サクツケ</t>
    </rPh>
    <rPh sb="16" eb="18">
      <t>ケイカク</t>
    </rPh>
    <rPh sb="24" eb="26">
      <t>サクセイ</t>
    </rPh>
    <phoneticPr fontId="2"/>
  </si>
  <si>
    <r>
      <t>④ 農業従事の態様等の改善　</t>
    </r>
    <r>
      <rPr>
        <sz val="11"/>
        <color theme="1"/>
        <rFont val="Meiryo UI"/>
        <family val="3"/>
        <charset val="128"/>
      </rPr>
      <t>（労働環境・労務管理の改善方法について。従事者の役割の明確化、雇用の創出、機械化、休日の設定など）</t>
    </r>
    <rPh sb="2" eb="4">
      <t>ノウギョウ</t>
    </rPh>
    <rPh sb="4" eb="6">
      <t>ジュウジ</t>
    </rPh>
    <rPh sb="7" eb="9">
      <t>タイヨウ</t>
    </rPh>
    <rPh sb="9" eb="10">
      <t>ナド</t>
    </rPh>
    <rPh sb="11" eb="13">
      <t>カイゼン</t>
    </rPh>
    <rPh sb="15" eb="17">
      <t>ロウドウ</t>
    </rPh>
    <rPh sb="17" eb="19">
      <t>カンキョウ</t>
    </rPh>
    <rPh sb="20" eb="22">
      <t>ロウム</t>
    </rPh>
    <rPh sb="22" eb="24">
      <t>カンリ</t>
    </rPh>
    <rPh sb="25" eb="27">
      <t>カイゼン</t>
    </rPh>
    <rPh sb="27" eb="29">
      <t>ホウホウ</t>
    </rPh>
    <rPh sb="34" eb="37">
      <t>ジュウジシャ</t>
    </rPh>
    <rPh sb="38" eb="40">
      <t>ヤクワリ</t>
    </rPh>
    <rPh sb="41" eb="44">
      <t>メイカクカ</t>
    </rPh>
    <rPh sb="45" eb="47">
      <t>コヨウ</t>
    </rPh>
    <rPh sb="48" eb="50">
      <t>ソウシュツ</t>
    </rPh>
    <rPh sb="51" eb="53">
      <t>キカイ</t>
    </rPh>
    <rPh sb="53" eb="54">
      <t>カ</t>
    </rPh>
    <rPh sb="55" eb="57">
      <t>キュウジツ</t>
    </rPh>
    <rPh sb="58" eb="60">
      <t>セッテイ</t>
    </rPh>
    <phoneticPr fontId="50"/>
  </si>
  <si>
    <t>１名雇用し、休日制を導入する。</t>
    <rPh sb="1" eb="2">
      <t>メイ</t>
    </rPh>
    <rPh sb="2" eb="4">
      <t>コヨウ</t>
    </rPh>
    <rPh sb="6" eb="9">
      <t>キュウジツセイ</t>
    </rPh>
    <rPh sb="10" eb="12">
      <t>ドウニュウ</t>
    </rPh>
    <phoneticPr fontId="2"/>
  </si>
  <si>
    <t>１名雇用したが、計画的に休日を設けることができなかった。</t>
    <rPh sb="1" eb="2">
      <t>メイ</t>
    </rPh>
    <rPh sb="2" eb="4">
      <t>コヨウ</t>
    </rPh>
    <rPh sb="8" eb="11">
      <t>ケイカクテキ</t>
    </rPh>
    <rPh sb="12" eb="14">
      <t>キュウジツ</t>
    </rPh>
    <rPh sb="15" eb="16">
      <t>モウ</t>
    </rPh>
    <phoneticPr fontId="2"/>
  </si>
  <si>
    <t>今期から、農業従事者の労務管理を計画的に行ない、農繁期以外の時期（８月～１２月）は、週１回の休日を設ける。</t>
    <rPh sb="0" eb="2">
      <t>コンキ</t>
    </rPh>
    <rPh sb="5" eb="7">
      <t>ノウギョウ</t>
    </rPh>
    <rPh sb="7" eb="10">
      <t>ジュウジシャ</t>
    </rPh>
    <rPh sb="11" eb="13">
      <t>ロウム</t>
    </rPh>
    <rPh sb="13" eb="15">
      <t>カンリ</t>
    </rPh>
    <rPh sb="16" eb="19">
      <t>ケイカクテキ</t>
    </rPh>
    <rPh sb="20" eb="21">
      <t>オコ</t>
    </rPh>
    <rPh sb="24" eb="27">
      <t>ノウハンキ</t>
    </rPh>
    <rPh sb="27" eb="29">
      <t>イガイ</t>
    </rPh>
    <rPh sb="30" eb="32">
      <t>ジキ</t>
    </rPh>
    <rPh sb="34" eb="35">
      <t>ガツ</t>
    </rPh>
    <rPh sb="38" eb="39">
      <t>ガツ</t>
    </rPh>
    <rPh sb="42" eb="43">
      <t>シュウ</t>
    </rPh>
    <rPh sb="44" eb="45">
      <t>カイ</t>
    </rPh>
    <rPh sb="46" eb="48">
      <t>キュウジツ</t>
    </rPh>
    <rPh sb="49" eb="50">
      <t>モウ</t>
    </rPh>
    <phoneticPr fontId="2"/>
  </si>
  <si>
    <t>役割が決まっておらず、従事者は経営主の指示を受けてしか行動しないため、作業効率が悪い。</t>
    <rPh sb="0" eb="2">
      <t>ヤクワリ</t>
    </rPh>
    <rPh sb="3" eb="4">
      <t>キ</t>
    </rPh>
    <rPh sb="11" eb="14">
      <t>ジュウジシャ</t>
    </rPh>
    <rPh sb="15" eb="17">
      <t>ケイエイ</t>
    </rPh>
    <rPh sb="17" eb="18">
      <t>ヌシ</t>
    </rPh>
    <rPh sb="19" eb="21">
      <t>シジ</t>
    </rPh>
    <rPh sb="22" eb="23">
      <t>ウ</t>
    </rPh>
    <rPh sb="27" eb="29">
      <t>コウドウ</t>
    </rPh>
    <rPh sb="35" eb="37">
      <t>サギョウ</t>
    </rPh>
    <rPh sb="37" eb="39">
      <t>コウリツ</t>
    </rPh>
    <rPh sb="40" eb="41">
      <t>ワル</t>
    </rPh>
    <phoneticPr fontId="2"/>
  </si>
  <si>
    <t>家族経営協定を締結し、役割を明確化したことで、従事者が主体的に行動し、作業効率が良くなった。</t>
    <rPh sb="0" eb="2">
      <t>カゾク</t>
    </rPh>
    <rPh sb="2" eb="4">
      <t>ケイエイ</t>
    </rPh>
    <rPh sb="4" eb="6">
      <t>キョウテイ</t>
    </rPh>
    <rPh sb="7" eb="9">
      <t>テイケツ</t>
    </rPh>
    <rPh sb="11" eb="13">
      <t>ヤクワリ</t>
    </rPh>
    <rPh sb="14" eb="17">
      <t>メイカクカ</t>
    </rPh>
    <rPh sb="23" eb="26">
      <t>ジュウジシャ</t>
    </rPh>
    <rPh sb="27" eb="30">
      <t>シュタイテキ</t>
    </rPh>
    <rPh sb="31" eb="33">
      <t>コウドウ</t>
    </rPh>
    <rPh sb="35" eb="37">
      <t>サギョウ</t>
    </rPh>
    <rPh sb="37" eb="39">
      <t>コウリツ</t>
    </rPh>
    <rPh sb="40" eb="41">
      <t>ヨ</t>
    </rPh>
    <phoneticPr fontId="2"/>
  </si>
  <si>
    <t>従事者個々の能力を向上させるため、担当している業務を２～３年に１回変える。</t>
    <rPh sb="0" eb="3">
      <t>ジュウジシャ</t>
    </rPh>
    <rPh sb="3" eb="5">
      <t>ココ</t>
    </rPh>
    <rPh sb="6" eb="8">
      <t>ノウリョク</t>
    </rPh>
    <rPh sb="9" eb="11">
      <t>コウジョウ</t>
    </rPh>
    <rPh sb="17" eb="19">
      <t>タントウ</t>
    </rPh>
    <rPh sb="23" eb="25">
      <t>ギョウム</t>
    </rPh>
    <rPh sb="29" eb="30">
      <t>ネン</t>
    </rPh>
    <rPh sb="32" eb="33">
      <t>カイ</t>
    </rPh>
    <rPh sb="33" eb="34">
      <t>カ</t>
    </rPh>
    <phoneticPr fontId="2"/>
  </si>
  <si>
    <t xml:space="preserve">     達成目安　　実践していない：×　 実践したが目標は達成しなかった：△　 目標は概ね達成（80％以上）：○　 目標以上に達成できた：◎</t>
    <rPh sb="5" eb="7">
      <t>タッセイ</t>
    </rPh>
    <rPh sb="7" eb="9">
      <t>メヤス</t>
    </rPh>
    <rPh sb="11" eb="13">
      <t>ジッセン</t>
    </rPh>
    <rPh sb="22" eb="24">
      <t>ジッセン</t>
    </rPh>
    <rPh sb="27" eb="29">
      <t>モクヒョウ</t>
    </rPh>
    <rPh sb="30" eb="32">
      <t>タッセイ</t>
    </rPh>
    <rPh sb="41" eb="43">
      <t>モクヒョウ</t>
    </rPh>
    <rPh sb="44" eb="45">
      <t>オオム</t>
    </rPh>
    <rPh sb="46" eb="48">
      <t>タッセイ</t>
    </rPh>
    <rPh sb="52" eb="54">
      <t>イジョウ</t>
    </rPh>
    <rPh sb="59" eb="61">
      <t>モクヒョウ</t>
    </rPh>
    <rPh sb="61" eb="63">
      <t>イジョウ</t>
    </rPh>
    <rPh sb="64" eb="66">
      <t>タッセイ</t>
    </rPh>
    <phoneticPr fontId="2"/>
  </si>
  <si>
    <t>再認定様式1  収支状況（肉用牛）</t>
    <rPh sb="0" eb="3">
      <t>サイニンテイ</t>
    </rPh>
    <rPh sb="3" eb="5">
      <t>ヨウシキ</t>
    </rPh>
    <rPh sb="8" eb="10">
      <t>シュウシ</t>
    </rPh>
    <rPh sb="10" eb="12">
      <t>ジョウキョウ</t>
    </rPh>
    <rPh sb="13" eb="16">
      <t>ニクヨウギュウ</t>
    </rPh>
    <phoneticPr fontId="2"/>
  </si>
  <si>
    <t>①　前回認定年</t>
    <rPh sb="2" eb="4">
      <t>ゼンカイ</t>
    </rPh>
    <rPh sb="4" eb="6">
      <t>ニンテイ</t>
    </rPh>
    <rPh sb="6" eb="7">
      <t>トシ</t>
    </rPh>
    <phoneticPr fontId="10"/>
  </si>
  <si>
    <t xml:space="preserve"> </t>
    <phoneticPr fontId="2"/>
  </si>
  <si>
    <t>主な収入</t>
    <rPh sb="0" eb="1">
      <t>オモ</t>
    </rPh>
    <rPh sb="2" eb="4">
      <t>シュウニュウ</t>
    </rPh>
    <phoneticPr fontId="10"/>
  </si>
  <si>
    <t>繁殖牛頭数</t>
    <rPh sb="0" eb="2">
      <t>ハンショク</t>
    </rPh>
    <rPh sb="2" eb="3">
      <t>ギュウ</t>
    </rPh>
    <rPh sb="3" eb="5">
      <t>トウスウ</t>
    </rPh>
    <phoneticPr fontId="2"/>
  </si>
  <si>
    <t>出荷頭数・量</t>
    <rPh sb="0" eb="2">
      <t>シュッカ</t>
    </rPh>
    <rPh sb="2" eb="4">
      <t>アタマカズ</t>
    </rPh>
    <rPh sb="5" eb="6">
      <t>リョウ</t>
    </rPh>
    <phoneticPr fontId="10"/>
  </si>
  <si>
    <t>単価</t>
    <rPh sb="0" eb="2">
      <t>タンカ</t>
    </rPh>
    <phoneticPr fontId="10"/>
  </si>
  <si>
    <t>生産頭数</t>
    <rPh sb="0" eb="2">
      <t>セイサン</t>
    </rPh>
    <rPh sb="2" eb="4">
      <t>トウスウ</t>
    </rPh>
    <phoneticPr fontId="10"/>
  </si>
  <si>
    <t>頭</t>
    <rPh sb="0" eb="1">
      <t>トウ</t>
    </rPh>
    <phoneticPr fontId="2"/>
  </si>
  <si>
    <t>子牛生産率</t>
    <rPh sb="0" eb="2">
      <t>コウシ</t>
    </rPh>
    <rPh sb="2" eb="4">
      <t>セイサン</t>
    </rPh>
    <rPh sb="4" eb="5">
      <t>リツ</t>
    </rPh>
    <phoneticPr fontId="2"/>
  </si>
  <si>
    <r>
      <t>農業経営費</t>
    </r>
    <r>
      <rPr>
        <vertAlign val="superscript"/>
        <sz val="14"/>
        <color theme="1"/>
        <rFont val="Meiryo UI"/>
        <family val="3"/>
        <charset val="128"/>
      </rPr>
      <t>※</t>
    </r>
    <rPh sb="0" eb="2">
      <t>ノウギョウ</t>
    </rPh>
    <rPh sb="2" eb="5">
      <t>ケイエイヒ</t>
    </rPh>
    <phoneticPr fontId="2"/>
  </si>
  <si>
    <t>ｋｇ</t>
    <phoneticPr fontId="2"/>
  </si>
  <si>
    <t>%</t>
    <phoneticPr fontId="2"/>
  </si>
  <si>
    <t>うち飼料費</t>
    <rPh sb="2" eb="5">
      <t>シリョウヒ</t>
    </rPh>
    <phoneticPr fontId="2"/>
  </si>
  <si>
    <t>分娩間隔</t>
    <rPh sb="0" eb="2">
      <t>ブンベン</t>
    </rPh>
    <rPh sb="2" eb="4">
      <t>カンカク</t>
    </rPh>
    <phoneticPr fontId="2"/>
  </si>
  <si>
    <t>日</t>
    <rPh sb="0" eb="1">
      <t>ニチ</t>
    </rPh>
    <phoneticPr fontId="2"/>
  </si>
  <si>
    <t>子牛事故率</t>
    <rPh sb="0" eb="2">
      <t>コウシ</t>
    </rPh>
    <rPh sb="2" eb="4">
      <t>ジコ</t>
    </rPh>
    <rPh sb="4" eb="5">
      <t>リツ</t>
    </rPh>
    <phoneticPr fontId="2"/>
  </si>
  <si>
    <t>経営費内の飼料費割合</t>
    <rPh sb="0" eb="3">
      <t>ケイエイヒ</t>
    </rPh>
    <rPh sb="3" eb="4">
      <t>ナイ</t>
    </rPh>
    <rPh sb="5" eb="8">
      <t>シリョウヒ</t>
    </rPh>
    <rPh sb="8" eb="10">
      <t>ワリアイ</t>
    </rPh>
    <phoneticPr fontId="2"/>
  </si>
  <si>
    <t>　 　合　計</t>
    <rPh sb="3" eb="4">
      <t>ア</t>
    </rPh>
    <rPh sb="5" eb="6">
      <t>ケイ</t>
    </rPh>
    <phoneticPr fontId="10"/>
  </si>
  <si>
    <t>※農業経営費は、決算書や確定申告等の
   数値を入力</t>
    <phoneticPr fontId="2"/>
  </si>
  <si>
    <t>② 今回認定年　</t>
    <rPh sb="2" eb="4">
      <t>コンカイ</t>
    </rPh>
    <phoneticPr fontId="10"/>
  </si>
  <si>
    <r>
      <t>出荷頭数・量</t>
    </r>
    <r>
      <rPr>
        <b/>
        <i/>
        <vertAlign val="superscript"/>
        <sz val="10"/>
        <rFont val="Meiryo UI"/>
        <family val="3"/>
        <charset val="128"/>
      </rPr>
      <t>※</t>
    </r>
    <rPh sb="0" eb="2">
      <t>シュッカ</t>
    </rPh>
    <rPh sb="2" eb="4">
      <t>アタマカズ</t>
    </rPh>
    <rPh sb="5" eb="6">
      <t>リョウ</t>
    </rPh>
    <phoneticPr fontId="10"/>
  </si>
  <si>
    <t>(d)</t>
    <phoneticPr fontId="2"/>
  </si>
  <si>
    <t>※【参考】出荷頭数目標値の設定方法：「生産頭数×（１－子牛事故率）－育成牛からの繰入頭数」で算出してもよい。</t>
    <rPh sb="2" eb="4">
      <t>サンコウ</t>
    </rPh>
    <rPh sb="5" eb="7">
      <t>シュッカ</t>
    </rPh>
    <rPh sb="7" eb="9">
      <t>トウスウ</t>
    </rPh>
    <rPh sb="9" eb="11">
      <t>モクヒョウ</t>
    </rPh>
    <rPh sb="11" eb="12">
      <t>チ</t>
    </rPh>
    <rPh sb="13" eb="15">
      <t>セッテイ</t>
    </rPh>
    <rPh sb="15" eb="17">
      <t>ホウホウ</t>
    </rPh>
    <rPh sb="19" eb="21">
      <t>セイサン</t>
    </rPh>
    <rPh sb="21" eb="23">
      <t>トウスウ</t>
    </rPh>
    <rPh sb="27" eb="29">
      <t>コウシ</t>
    </rPh>
    <rPh sb="29" eb="32">
      <t>ジコリツ</t>
    </rPh>
    <rPh sb="34" eb="36">
      <t>イクセイ</t>
    </rPh>
    <rPh sb="36" eb="37">
      <t>ギュウ</t>
    </rPh>
    <rPh sb="40" eb="42">
      <t>クリイ</t>
    </rPh>
    <rPh sb="42" eb="44">
      <t>トウスウ</t>
    </rPh>
    <rPh sb="46" eb="48">
      <t>サンシュツ</t>
    </rPh>
    <phoneticPr fontId="2"/>
  </si>
  <si>
    <t>出荷頭数</t>
    <rPh sb="0" eb="2">
      <t>シュッカ</t>
    </rPh>
    <rPh sb="2" eb="4">
      <t>アタマカズ</t>
    </rPh>
    <phoneticPr fontId="10"/>
  </si>
  <si>
    <t>　　　達成目安　　0～60％未満：△　　60～80％未満：◇  　80～100％未満：○　100～110％未満：◎　110％以上：★</t>
    <rPh sb="3" eb="5">
      <t>タッセイ</t>
    </rPh>
    <rPh sb="5" eb="7">
      <t>メヤス</t>
    </rPh>
    <rPh sb="26" eb="28">
      <t>ミマン</t>
    </rPh>
    <rPh sb="40" eb="42">
      <t>ミマン</t>
    </rPh>
    <rPh sb="53" eb="55">
      <t>ミマン</t>
    </rPh>
    <rPh sb="62" eb="64">
      <t>イジョウ</t>
    </rPh>
    <phoneticPr fontId="2"/>
  </si>
  <si>
    <t xml:space="preserve">   　　県技術指標（目標値）</t>
    <rPh sb="5" eb="6">
      <t>ケン</t>
    </rPh>
    <rPh sb="6" eb="8">
      <t>ギジュツ</t>
    </rPh>
    <rPh sb="8" eb="10">
      <t>シヒョウ</t>
    </rPh>
    <rPh sb="11" eb="14">
      <t>モクヒョウチ</t>
    </rPh>
    <phoneticPr fontId="2"/>
  </si>
  <si>
    <t xml:space="preserve"> 子牛生産率 92％以上　　分娩間隔 380日以内　　子牛事故率 2%以内　</t>
    <rPh sb="1" eb="3">
      <t>コウシ</t>
    </rPh>
    <rPh sb="3" eb="5">
      <t>セイサン</t>
    </rPh>
    <rPh sb="5" eb="6">
      <t>リツ</t>
    </rPh>
    <rPh sb="10" eb="12">
      <t>イジョウ</t>
    </rPh>
    <rPh sb="14" eb="16">
      <t>ブンベン</t>
    </rPh>
    <rPh sb="16" eb="18">
      <t>カンカク</t>
    </rPh>
    <rPh sb="22" eb="23">
      <t>ニチ</t>
    </rPh>
    <rPh sb="23" eb="25">
      <t>イナイ</t>
    </rPh>
    <rPh sb="27" eb="29">
      <t>コウシ</t>
    </rPh>
    <rPh sb="29" eb="32">
      <t>ジコリツ</t>
    </rPh>
    <rPh sb="35" eb="37">
      <t>イナイ</t>
    </rPh>
    <phoneticPr fontId="2"/>
  </si>
  <si>
    <t>子牛販売売上</t>
    <rPh sb="0" eb="2">
      <t>コウシ</t>
    </rPh>
    <rPh sb="2" eb="4">
      <t>ハンバイ</t>
    </rPh>
    <rPh sb="4" eb="6">
      <t>ウリアゲ</t>
    </rPh>
    <phoneticPr fontId="2"/>
  </si>
  <si>
    <t>廃牛売上</t>
    <rPh sb="0" eb="1">
      <t>ハイ</t>
    </rPh>
    <rPh sb="1" eb="2">
      <t>ウシ</t>
    </rPh>
    <rPh sb="2" eb="4">
      <t>ウリアゲ</t>
    </rPh>
    <phoneticPr fontId="2"/>
  </si>
  <si>
    <t>堆肥</t>
    <rPh sb="0" eb="2">
      <t>タイヒ</t>
    </rPh>
    <phoneticPr fontId="2"/>
  </si>
  <si>
    <t>雑収入</t>
    <rPh sb="0" eb="3">
      <t>ザツシュウニュウ</t>
    </rPh>
    <phoneticPr fontId="2"/>
  </si>
  <si>
    <t>再認定様式1  収支状況（酪農）</t>
    <rPh sb="0" eb="3">
      <t>サイニンテイ</t>
    </rPh>
    <rPh sb="3" eb="5">
      <t>ヨウシキ</t>
    </rPh>
    <rPh sb="8" eb="10">
      <t>シュウシ</t>
    </rPh>
    <rPh sb="10" eb="12">
      <t>ジョウキョウ</t>
    </rPh>
    <rPh sb="13" eb="15">
      <t>ラクノウ</t>
    </rPh>
    <phoneticPr fontId="2"/>
  </si>
  <si>
    <t>経産牛頭数</t>
    <rPh sb="0" eb="2">
      <t>ケイサン</t>
    </rPh>
    <rPh sb="2" eb="3">
      <t>ギュウ</t>
    </rPh>
    <rPh sb="3" eb="5">
      <t>トウスウ</t>
    </rPh>
    <phoneticPr fontId="2"/>
  </si>
  <si>
    <t>乳量、出荷頭数</t>
    <rPh sb="0" eb="2">
      <t>ニュウリョウ</t>
    </rPh>
    <rPh sb="3" eb="5">
      <t>シュッカ</t>
    </rPh>
    <rPh sb="5" eb="7">
      <t>アタマカズ</t>
    </rPh>
    <phoneticPr fontId="10"/>
  </si>
  <si>
    <t>１頭あたり産乳量</t>
    <rPh sb="1" eb="2">
      <t>トウ</t>
    </rPh>
    <rPh sb="5" eb="6">
      <t>サン</t>
    </rPh>
    <rPh sb="6" eb="8">
      <t>ニュウリョウ</t>
    </rPh>
    <rPh sb="7" eb="8">
      <t>リョウ</t>
    </rPh>
    <phoneticPr fontId="10"/>
  </si>
  <si>
    <t>現  状</t>
    <rPh sb="0" eb="1">
      <t>ゲン</t>
    </rPh>
    <rPh sb="3" eb="4">
      <t>ジョウ</t>
    </rPh>
    <phoneticPr fontId="2"/>
  </si>
  <si>
    <t>生乳販売売上</t>
    <rPh sb="0" eb="2">
      <t>セイニュウ</t>
    </rPh>
    <rPh sb="2" eb="4">
      <t>ハンバイ</t>
    </rPh>
    <rPh sb="4" eb="5">
      <t>ウ</t>
    </rPh>
    <rPh sb="5" eb="6">
      <t>ア</t>
    </rPh>
    <phoneticPr fontId="2"/>
  </si>
  <si>
    <t>その他</t>
    <rPh sb="2" eb="3">
      <t>タ</t>
    </rPh>
    <phoneticPr fontId="2"/>
  </si>
  <si>
    <t>乳飼比</t>
    <rPh sb="0" eb="1">
      <t>チチ</t>
    </rPh>
    <rPh sb="1" eb="2">
      <t>シ</t>
    </rPh>
    <rPh sb="2" eb="3">
      <t>ヒ</t>
    </rPh>
    <phoneticPr fontId="2"/>
  </si>
  <si>
    <t>　※農業経営費は、決算書や確定申告等の
　　 数値を入力</t>
    <rPh sb="2" eb="4">
      <t>ノウギョウ</t>
    </rPh>
    <rPh sb="4" eb="7">
      <t>ケイエイヒ</t>
    </rPh>
    <rPh sb="9" eb="12">
      <t>ケッサンショ</t>
    </rPh>
    <rPh sb="13" eb="15">
      <t>カクテイ</t>
    </rPh>
    <rPh sb="15" eb="17">
      <t>シンコク</t>
    </rPh>
    <rPh sb="17" eb="18">
      <t>トウ</t>
    </rPh>
    <rPh sb="23" eb="25">
      <t>スウチ</t>
    </rPh>
    <rPh sb="26" eb="28">
      <t>ニュウリョク</t>
    </rPh>
    <phoneticPr fontId="2"/>
  </si>
  <si>
    <t>目 標</t>
    <rPh sb="0" eb="1">
      <t>メ</t>
    </rPh>
    <rPh sb="2" eb="3">
      <t>シルベ</t>
    </rPh>
    <phoneticPr fontId="2"/>
  </si>
  <si>
    <r>
      <rPr>
        <sz val="14"/>
        <rFont val="ＭＳ Ｐ明朝"/>
        <family val="1"/>
        <charset val="128"/>
      </rPr>
      <t>円</t>
    </r>
    <rPh sb="0" eb="1">
      <t>エン</t>
    </rPh>
    <phoneticPr fontId="10"/>
  </si>
  <si>
    <t>１頭あたり
産乳量</t>
    <rPh sb="1" eb="2">
      <t>トウ</t>
    </rPh>
    <rPh sb="6" eb="7">
      <t>サン</t>
    </rPh>
    <rPh sb="7" eb="9">
      <t>ニュウリョウ</t>
    </rPh>
    <rPh sb="8" eb="9">
      <t>リョウ</t>
    </rPh>
    <phoneticPr fontId="10"/>
  </si>
  <si>
    <r>
      <t>　    　 　</t>
    </r>
    <r>
      <rPr>
        <sz val="14"/>
        <rFont val="メイリオ"/>
        <family val="3"/>
        <charset val="128"/>
      </rPr>
      <t>達成目安</t>
    </r>
    <r>
      <rPr>
        <sz val="12"/>
        <rFont val="メイリオ"/>
        <family val="3"/>
        <charset val="128"/>
      </rPr>
      <t>　　0～60％未満：</t>
    </r>
    <r>
      <rPr>
        <sz val="14"/>
        <rFont val="メイリオ"/>
        <family val="3"/>
        <charset val="128"/>
      </rPr>
      <t>△　</t>
    </r>
    <r>
      <rPr>
        <sz val="12"/>
        <rFont val="メイリオ"/>
        <family val="3"/>
        <charset val="128"/>
      </rPr>
      <t>　60～80％未満：</t>
    </r>
    <r>
      <rPr>
        <sz val="14"/>
        <rFont val="メイリオ"/>
        <family val="3"/>
        <charset val="128"/>
      </rPr>
      <t xml:space="preserve">◇  </t>
    </r>
    <r>
      <rPr>
        <sz val="12"/>
        <rFont val="メイリオ"/>
        <family val="3"/>
        <charset val="128"/>
      </rPr>
      <t>　80～100％未満：</t>
    </r>
    <r>
      <rPr>
        <sz val="14"/>
        <rFont val="メイリオ"/>
        <family val="3"/>
        <charset val="128"/>
      </rPr>
      <t>○</t>
    </r>
    <r>
      <rPr>
        <sz val="12"/>
        <rFont val="メイリオ"/>
        <family val="3"/>
        <charset val="128"/>
      </rPr>
      <t>　100～110％未満：</t>
    </r>
    <r>
      <rPr>
        <sz val="14"/>
        <rFont val="メイリオ"/>
        <family val="3"/>
        <charset val="128"/>
      </rPr>
      <t>◎</t>
    </r>
    <r>
      <rPr>
        <sz val="12"/>
        <rFont val="メイリオ"/>
        <family val="3"/>
        <charset val="128"/>
      </rPr>
      <t>　110％以上：</t>
    </r>
    <r>
      <rPr>
        <sz val="14"/>
        <rFont val="メイリオ"/>
        <family val="3"/>
        <charset val="128"/>
      </rPr>
      <t>★</t>
    </r>
    <rPh sb="8" eb="10">
      <t>タッセイ</t>
    </rPh>
    <rPh sb="10" eb="12">
      <t>メヤス</t>
    </rPh>
    <rPh sb="31" eb="33">
      <t>ミマン</t>
    </rPh>
    <rPh sb="45" eb="47">
      <t>ミマン</t>
    </rPh>
    <rPh sb="58" eb="60">
      <t>ミマン</t>
    </rPh>
    <rPh sb="67" eb="69">
      <t>イジョウ</t>
    </rPh>
    <phoneticPr fontId="2"/>
  </si>
  <si>
    <t>乳飼比目安</t>
    <rPh sb="0" eb="1">
      <t>チチ</t>
    </rPh>
    <rPh sb="1" eb="2">
      <t>シ</t>
    </rPh>
    <rPh sb="2" eb="3">
      <t>ヒ</t>
    </rPh>
    <rPh sb="3" eb="5">
      <t>メヤス</t>
    </rPh>
    <phoneticPr fontId="2"/>
  </si>
  <si>
    <r>
      <t xml:space="preserve">   120％以上：</t>
    </r>
    <r>
      <rPr>
        <sz val="14"/>
        <color theme="1"/>
        <rFont val="メイリオ"/>
        <family val="3"/>
        <charset val="128"/>
      </rPr>
      <t>△</t>
    </r>
    <r>
      <rPr>
        <sz val="12"/>
        <color theme="1"/>
        <rFont val="メイリオ"/>
        <family val="3"/>
        <charset val="128"/>
      </rPr>
      <t>　110～120％未満：</t>
    </r>
    <r>
      <rPr>
        <sz val="14"/>
        <color theme="1"/>
        <rFont val="メイリオ"/>
        <family val="3"/>
        <charset val="128"/>
      </rPr>
      <t>◇</t>
    </r>
    <r>
      <rPr>
        <sz val="12"/>
        <color theme="1"/>
        <rFont val="メイリオ"/>
        <family val="3"/>
        <charset val="128"/>
      </rPr>
      <t>　100～110％未満：</t>
    </r>
    <r>
      <rPr>
        <sz val="14"/>
        <color theme="1"/>
        <rFont val="メイリオ"/>
        <family val="3"/>
        <charset val="128"/>
      </rPr>
      <t xml:space="preserve">○ </t>
    </r>
    <r>
      <rPr>
        <sz val="12"/>
        <color theme="1"/>
        <rFont val="メイリオ"/>
        <family val="3"/>
        <charset val="128"/>
      </rPr>
      <t>　 90～100％未満：</t>
    </r>
    <r>
      <rPr>
        <sz val="14"/>
        <color theme="1"/>
        <rFont val="メイリオ"/>
        <family val="3"/>
        <charset val="128"/>
      </rPr>
      <t>◎</t>
    </r>
    <r>
      <rPr>
        <sz val="12"/>
        <color theme="1"/>
        <rFont val="メイリオ"/>
        <family val="3"/>
        <charset val="128"/>
      </rPr>
      <t>　  90％未満：</t>
    </r>
    <r>
      <rPr>
        <sz val="14"/>
        <color theme="1"/>
        <rFont val="メイリオ"/>
        <family val="3"/>
        <charset val="128"/>
      </rPr>
      <t>★</t>
    </r>
    <phoneticPr fontId="2"/>
  </si>
  <si>
    <t>再認定様式1  収支状況（養豚）</t>
    <rPh sb="0" eb="3">
      <t>サイニンテイ</t>
    </rPh>
    <rPh sb="3" eb="5">
      <t>ヨウシキ</t>
    </rPh>
    <rPh sb="8" eb="10">
      <t>シュウシ</t>
    </rPh>
    <rPh sb="10" eb="12">
      <t>ジョウキョウ</t>
    </rPh>
    <rPh sb="13" eb="15">
      <t>ヨウトン</t>
    </rPh>
    <phoneticPr fontId="2"/>
  </si>
  <si>
    <t>① 前回認定年　　　　　　　</t>
    <rPh sb="2" eb="4">
      <t>ゼンカイ</t>
    </rPh>
    <rPh sb="4" eb="6">
      <t>ニンテイ</t>
    </rPh>
    <rPh sb="6" eb="7">
      <t>トシ</t>
    </rPh>
    <phoneticPr fontId="10"/>
  </si>
  <si>
    <t>１頭当たり
分娩回数</t>
    <rPh sb="1" eb="2">
      <t>トウ</t>
    </rPh>
    <rPh sb="2" eb="3">
      <t>アタ</t>
    </rPh>
    <rPh sb="6" eb="8">
      <t>ブンベン</t>
    </rPh>
    <rPh sb="8" eb="10">
      <t>カイスウ</t>
    </rPh>
    <phoneticPr fontId="2"/>
  </si>
  <si>
    <t>母豚頭数</t>
    <rPh sb="0" eb="1">
      <t>ハハ</t>
    </rPh>
    <rPh sb="1" eb="2">
      <t>ブタ</t>
    </rPh>
    <rPh sb="2" eb="4">
      <t>トウスウ</t>
    </rPh>
    <phoneticPr fontId="2"/>
  </si>
  <si>
    <t>回</t>
    <rPh sb="0" eb="1">
      <t>カイ</t>
    </rPh>
    <phoneticPr fontId="2"/>
  </si>
  <si>
    <t>現　状</t>
    <rPh sb="0" eb="1">
      <t>ゲン</t>
    </rPh>
    <rPh sb="2" eb="3">
      <t>ジョウ</t>
    </rPh>
    <phoneticPr fontId="2"/>
  </si>
  <si>
    <t>肥育豚販売収入</t>
    <rPh sb="0" eb="2">
      <t>ヒイク</t>
    </rPh>
    <rPh sb="2" eb="3">
      <t>ブタ</t>
    </rPh>
    <rPh sb="3" eb="5">
      <t>ハンバイ</t>
    </rPh>
    <rPh sb="5" eb="7">
      <t>シュウニュウ</t>
    </rPh>
    <phoneticPr fontId="2"/>
  </si>
  <si>
    <t>1腹当たりほ乳開始頭数</t>
    <rPh sb="1" eb="2">
      <t>ハラ</t>
    </rPh>
    <rPh sb="2" eb="3">
      <t>アタ</t>
    </rPh>
    <rPh sb="6" eb="7">
      <t>ニュウ</t>
    </rPh>
    <rPh sb="7" eb="9">
      <t>カイシ</t>
    </rPh>
    <rPh sb="9" eb="11">
      <t>トウスウ</t>
    </rPh>
    <phoneticPr fontId="2"/>
  </si>
  <si>
    <t>種豚処分益</t>
    <rPh sb="0" eb="1">
      <t>タネ</t>
    </rPh>
    <rPh sb="1" eb="2">
      <t>ブタ</t>
    </rPh>
    <rPh sb="2" eb="5">
      <t>ショブンエキ</t>
    </rPh>
    <phoneticPr fontId="2"/>
  </si>
  <si>
    <t>堆肥等収入</t>
    <rPh sb="0" eb="2">
      <t>タイヒ</t>
    </rPh>
    <rPh sb="2" eb="3">
      <t>トウ</t>
    </rPh>
    <rPh sb="3" eb="5">
      <t>シュウニュウ</t>
    </rPh>
    <phoneticPr fontId="2"/>
  </si>
  <si>
    <t>1腹当たり離乳開始頭数</t>
    <rPh sb="1" eb="2">
      <t>ハラ</t>
    </rPh>
    <rPh sb="2" eb="3">
      <t>アタ</t>
    </rPh>
    <rPh sb="5" eb="7">
      <t>リニュウ</t>
    </rPh>
    <rPh sb="7" eb="9">
      <t>カイシ</t>
    </rPh>
    <rPh sb="9" eb="11">
      <t>トウスウ</t>
    </rPh>
    <phoneticPr fontId="2"/>
  </si>
  <si>
    <t>※農業経営費は、確定申告等の数値を入力</t>
    <rPh sb="1" eb="3">
      <t>ノウギョウ</t>
    </rPh>
    <rPh sb="3" eb="6">
      <t>ケイエイヒ</t>
    </rPh>
    <rPh sb="8" eb="10">
      <t>カクテイ</t>
    </rPh>
    <rPh sb="10" eb="12">
      <t>シンコク</t>
    </rPh>
    <rPh sb="12" eb="13">
      <t>トウ</t>
    </rPh>
    <rPh sb="14" eb="16">
      <t>スウチ</t>
    </rPh>
    <rPh sb="17" eb="19">
      <t>ニュウリョク</t>
    </rPh>
    <phoneticPr fontId="2"/>
  </si>
  <si>
    <t>子豚
事故率</t>
    <rPh sb="0" eb="2">
      <t>コブタ</t>
    </rPh>
    <rPh sb="3" eb="6">
      <t>ジコリツ</t>
    </rPh>
    <phoneticPr fontId="2"/>
  </si>
  <si>
    <t>※農業経営費は、決算書や確定申告等の
　 数値を入力</t>
    <rPh sb="1" eb="3">
      <t>ノウギョウ</t>
    </rPh>
    <rPh sb="3" eb="6">
      <t>ケイエイヒ</t>
    </rPh>
    <rPh sb="8" eb="11">
      <t>ケッサンショ</t>
    </rPh>
    <rPh sb="12" eb="14">
      <t>カクテイ</t>
    </rPh>
    <rPh sb="14" eb="16">
      <t>シンコク</t>
    </rPh>
    <rPh sb="16" eb="17">
      <t>トウ</t>
    </rPh>
    <rPh sb="24" eb="26">
      <t>ニュウリョク</t>
    </rPh>
    <phoneticPr fontId="2"/>
  </si>
  <si>
    <t>　   　 合　計</t>
    <rPh sb="6" eb="7">
      <t>ア</t>
    </rPh>
    <rPh sb="8" eb="9">
      <t>ケイ</t>
    </rPh>
    <phoneticPr fontId="10"/>
  </si>
  <si>
    <t>目　標</t>
    <rPh sb="0" eb="1">
      <t>メ</t>
    </rPh>
    <rPh sb="2" eb="3">
      <t>シルベ</t>
    </rPh>
    <phoneticPr fontId="2"/>
  </si>
  <si>
    <t>　   　合　計</t>
    <rPh sb="5" eb="6">
      <t>ア</t>
    </rPh>
    <rPh sb="7" eb="8">
      <t>ケイ</t>
    </rPh>
    <phoneticPr fontId="10"/>
  </si>
  <si>
    <t>② 今回認定年　　　　　　　</t>
    <rPh sb="2" eb="4">
      <t>コンカイ</t>
    </rPh>
    <rPh sb="4" eb="6">
      <t>ニンテイ</t>
    </rPh>
    <rPh sb="6" eb="7">
      <t>ネン</t>
    </rPh>
    <phoneticPr fontId="10"/>
  </si>
  <si>
    <t>１頭当り単価</t>
    <rPh sb="1" eb="2">
      <t>トウ</t>
    </rPh>
    <rPh sb="2" eb="3">
      <t>アタ</t>
    </rPh>
    <rPh sb="4" eb="6">
      <t>タンカ</t>
    </rPh>
    <phoneticPr fontId="10"/>
  </si>
  <si>
    <r>
      <t>　 　達成目安　0～60％未満：</t>
    </r>
    <r>
      <rPr>
        <sz val="14"/>
        <rFont val="メイリオ"/>
        <family val="3"/>
        <charset val="128"/>
      </rPr>
      <t>△</t>
    </r>
    <r>
      <rPr>
        <sz val="12"/>
        <rFont val="メイリオ"/>
        <family val="3"/>
        <charset val="128"/>
      </rPr>
      <t>　60～80％未満：</t>
    </r>
    <r>
      <rPr>
        <sz val="14"/>
        <rFont val="メイリオ"/>
        <family val="3"/>
        <charset val="128"/>
      </rPr>
      <t>◇</t>
    </r>
    <r>
      <rPr>
        <sz val="12"/>
        <rFont val="メイリオ"/>
        <family val="3"/>
        <charset val="128"/>
      </rPr>
      <t>　80～100％未満：</t>
    </r>
    <r>
      <rPr>
        <sz val="14"/>
        <rFont val="メイリオ"/>
        <family val="3"/>
        <charset val="128"/>
      </rPr>
      <t>○</t>
    </r>
    <r>
      <rPr>
        <sz val="12"/>
        <rFont val="メイリオ"/>
        <family val="3"/>
        <charset val="128"/>
      </rPr>
      <t>　100～110％未満：</t>
    </r>
    <r>
      <rPr>
        <sz val="14"/>
        <rFont val="メイリオ"/>
        <family val="3"/>
        <charset val="128"/>
      </rPr>
      <t>◎</t>
    </r>
    <r>
      <rPr>
        <sz val="12"/>
        <rFont val="メイリオ"/>
        <family val="3"/>
        <charset val="128"/>
      </rPr>
      <t>　110％以上：</t>
    </r>
    <r>
      <rPr>
        <sz val="14"/>
        <rFont val="メイリオ"/>
        <family val="3"/>
        <charset val="128"/>
      </rPr>
      <t>★</t>
    </r>
    <rPh sb="3" eb="5">
      <t>タッセイ</t>
    </rPh>
    <rPh sb="5" eb="7">
      <t>メヤス</t>
    </rPh>
    <rPh sb="24" eb="26">
      <t>ミマン</t>
    </rPh>
    <rPh sb="36" eb="38">
      <t>ミマン</t>
    </rPh>
    <rPh sb="49" eb="51">
      <t>ミマン</t>
    </rPh>
    <rPh sb="58" eb="60">
      <t>イジョウ</t>
    </rPh>
    <phoneticPr fontId="2"/>
  </si>
  <si>
    <t>県技術指標</t>
    <rPh sb="0" eb="1">
      <t>ケン</t>
    </rPh>
    <rPh sb="1" eb="3">
      <t>ギジュツ</t>
    </rPh>
    <rPh sb="3" eb="5">
      <t>シヒョウ</t>
    </rPh>
    <phoneticPr fontId="2"/>
  </si>
  <si>
    <t>１頭当たり分娩回数：2.2回   １腹当たりほ乳開始頭数：10頭以上   １腹当たり離乳開始頭数：9.1頭以上　 子豚事故率：2%以下</t>
    <rPh sb="1" eb="2">
      <t>トウ</t>
    </rPh>
    <rPh sb="2" eb="3">
      <t>ア</t>
    </rPh>
    <rPh sb="5" eb="7">
      <t>ブンベン</t>
    </rPh>
    <rPh sb="7" eb="9">
      <t>カイスウ</t>
    </rPh>
    <rPh sb="13" eb="14">
      <t>カイ</t>
    </rPh>
    <rPh sb="23" eb="24">
      <t>ニュウ</t>
    </rPh>
    <rPh sb="31" eb="32">
      <t>トウ</t>
    </rPh>
    <rPh sb="32" eb="34">
      <t>イジョウ</t>
    </rPh>
    <rPh sb="52" eb="53">
      <t>トウ</t>
    </rPh>
    <rPh sb="53" eb="55">
      <t>イジョウ</t>
    </rPh>
    <rPh sb="57" eb="59">
      <t>コブタ</t>
    </rPh>
    <rPh sb="59" eb="62">
      <t>ジコリツ</t>
    </rPh>
    <rPh sb="65" eb="67">
      <t>イカ</t>
    </rPh>
    <phoneticPr fontId="2"/>
  </si>
  <si>
    <t>（ 目標値 ）</t>
    <rPh sb="2" eb="5">
      <t>モクヒョウチ</t>
    </rPh>
    <phoneticPr fontId="2"/>
  </si>
  <si>
    <t>再認定様式1  収支状況（ブロイラー、採卵鶏、その他畜産）</t>
    <rPh sb="0" eb="3">
      <t>サイニンテイ</t>
    </rPh>
    <rPh sb="3" eb="5">
      <t>ヨウシキ</t>
    </rPh>
    <rPh sb="8" eb="10">
      <t>シュウシ</t>
    </rPh>
    <rPh sb="10" eb="12">
      <t>ジョウキョウ</t>
    </rPh>
    <rPh sb="19" eb="22">
      <t>サイランケイ</t>
    </rPh>
    <rPh sb="25" eb="26">
      <t>タ</t>
    </rPh>
    <rPh sb="26" eb="28">
      <t>チクサン</t>
    </rPh>
    <phoneticPr fontId="2"/>
  </si>
  <si>
    <t>① 前回認定年　　</t>
    <rPh sb="2" eb="4">
      <t>ゼンカイ</t>
    </rPh>
    <rPh sb="4" eb="6">
      <t>ニンテイ</t>
    </rPh>
    <rPh sb="6" eb="7">
      <t>トシ</t>
    </rPh>
    <phoneticPr fontId="10"/>
  </si>
  <si>
    <t>成鶏羽数</t>
    <rPh sb="0" eb="1">
      <t>ナ</t>
    </rPh>
    <rPh sb="1" eb="2">
      <t>ニワトリ</t>
    </rPh>
    <rPh sb="2" eb="3">
      <t>ハネ</t>
    </rPh>
    <rPh sb="3" eb="4">
      <t>スウ</t>
    </rPh>
    <phoneticPr fontId="2"/>
  </si>
  <si>
    <t>数量</t>
    <rPh sb="0" eb="2">
      <t>スウリョウ</t>
    </rPh>
    <phoneticPr fontId="10"/>
  </si>
  <si>
    <t>鶏卵</t>
    <rPh sb="0" eb="2">
      <t>ケイラン</t>
    </rPh>
    <phoneticPr fontId="2"/>
  </si>
  <si>
    <t>羽</t>
    <rPh sb="0" eb="1">
      <t>ワ</t>
    </rPh>
    <phoneticPr fontId="2"/>
  </si>
  <si>
    <t>ブロイラー</t>
    <phoneticPr fontId="2"/>
  </si>
  <si>
    <t>鶏糞</t>
    <rPh sb="0" eb="2">
      <t>ケイフン</t>
    </rPh>
    <phoneticPr fontId="2"/>
  </si>
  <si>
    <t>袋</t>
    <rPh sb="0" eb="1">
      <t>フクロ</t>
    </rPh>
    <phoneticPr fontId="2"/>
  </si>
  <si>
    <t xml:space="preserve"> 合　計</t>
    <rPh sb="1" eb="2">
      <t>ア</t>
    </rPh>
    <rPh sb="3" eb="4">
      <t>ケイ</t>
    </rPh>
    <phoneticPr fontId="10"/>
  </si>
  <si>
    <t>目  標</t>
    <rPh sb="0" eb="1">
      <t>メ</t>
    </rPh>
    <rPh sb="3" eb="4">
      <t>シルベ</t>
    </rPh>
    <phoneticPr fontId="2"/>
  </si>
  <si>
    <t>合　計</t>
    <rPh sb="0" eb="1">
      <t>ア</t>
    </rPh>
    <rPh sb="2" eb="3">
      <t>ケイ</t>
    </rPh>
    <phoneticPr fontId="10"/>
  </si>
  <si>
    <t>② 今回認定年　　　　　　</t>
    <rPh sb="2" eb="4">
      <t>コンカイ</t>
    </rPh>
    <rPh sb="4" eb="6">
      <t>ニンテイ</t>
    </rPh>
    <rPh sb="6" eb="7">
      <t>ネン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</si>
</sst>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###\a"/>
    <numFmt numFmtId="177" formatCode="#,##0_ ;[Red]\-#,##0\ "/>
    <numFmt numFmtId="178" formatCode="#,###"/>
    <numFmt numFmtId="179" formatCode="0_ "/>
    <numFmt numFmtId="180" formatCode="###.#\a"/>
    <numFmt numFmtId="181" formatCode="0_);[Red]\(0\)"/>
    <numFmt numFmtId="182" formatCode="#,##0_ "/>
    <numFmt numFmtId="183" formatCode="#,##0.0;[Red]\-#,##0.0"/>
    <numFmt numFmtId="184" formatCode="0.0_);[Red]\(0.0\)"/>
    <numFmt numFmtId="185" formatCode="#,##0.0_ ;[Red]\-#,##0.0\ "/>
  </numFmts>
  <fonts count="8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2"/>
      <name val="ＭＳ Ｐ明朝"/>
      <family val="1"/>
      <charset val="128"/>
    </font>
    <font>
      <sz val="14"/>
      <name val="Meiryo UI"/>
      <family val="3"/>
      <charset val="128"/>
    </font>
    <font>
      <sz val="14"/>
      <color theme="1"/>
      <name val="AR P丸ゴシック体E"/>
      <family val="3"/>
      <charset val="128"/>
    </font>
    <font>
      <sz val="14"/>
      <name val="Arial"/>
      <family val="2"/>
    </font>
    <font>
      <sz val="14"/>
      <color theme="1"/>
      <name val="Arial"/>
      <family val="2"/>
    </font>
    <font>
      <sz val="13"/>
      <color theme="1"/>
      <name val="Meiryo UI"/>
      <family val="3"/>
      <charset val="128"/>
    </font>
    <font>
      <b/>
      <vertAlign val="superscript"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AR丸ゴシック体E"/>
      <family val="3"/>
      <charset val="128"/>
    </font>
    <font>
      <sz val="12"/>
      <color theme="1"/>
      <name val="Arial"/>
      <family val="2"/>
    </font>
    <font>
      <sz val="12"/>
      <name val="Arial"/>
      <family val="2"/>
    </font>
    <font>
      <sz val="14"/>
      <color theme="1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15"/>
      <name val="Meiryo UI"/>
      <family val="3"/>
      <charset val="128"/>
    </font>
    <font>
      <sz val="16"/>
      <name val="Arial"/>
      <family val="2"/>
    </font>
    <font>
      <sz val="16"/>
      <name val="Meiryo UI"/>
      <family val="3"/>
      <charset val="128"/>
    </font>
    <font>
      <sz val="16"/>
      <color theme="1"/>
      <name val="游ゴシック"/>
      <family val="2"/>
      <charset val="128"/>
      <scheme val="minor"/>
    </font>
    <font>
      <sz val="16"/>
      <color theme="1"/>
      <name val="Arial"/>
      <family val="2"/>
    </font>
    <font>
      <sz val="11"/>
      <name val="Arial"/>
      <family val="2"/>
    </font>
    <font>
      <sz val="16"/>
      <name val="ＭＳ Ｐゴシック"/>
      <family val="3"/>
      <charset val="128"/>
    </font>
    <font>
      <sz val="14"/>
      <name val="メイリオ"/>
      <family val="3"/>
      <charset val="128"/>
    </font>
    <font>
      <sz val="12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11"/>
      <color indexed="8"/>
      <name val="游ゴシック Light"/>
      <family val="3"/>
      <charset val="128"/>
      <scheme val="major"/>
    </font>
    <font>
      <sz val="9"/>
      <color theme="1"/>
      <name val="游ゴシック"/>
      <family val="2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sz val="12"/>
      <color indexed="8"/>
      <name val="游ゴシック Light"/>
      <family val="3"/>
      <charset val="128"/>
      <scheme val="major"/>
    </font>
    <font>
      <b/>
      <sz val="11"/>
      <color theme="1"/>
      <name val="游ゴシック"/>
      <family val="3"/>
      <charset val="128"/>
      <scheme val="minor"/>
    </font>
    <font>
      <sz val="11"/>
      <color indexed="8"/>
      <name val="Meiryo UI"/>
      <family val="3"/>
      <charset val="128"/>
    </font>
    <font>
      <sz val="11"/>
      <color theme="0"/>
      <name val="メイリオ"/>
      <family val="3"/>
      <charset val="128"/>
    </font>
    <font>
      <sz val="11"/>
      <color theme="0"/>
      <name val="Segoe UI Semibold"/>
      <family val="2"/>
    </font>
    <font>
      <sz val="11"/>
      <color theme="0"/>
      <name val="Meiryo UI"/>
      <family val="3"/>
      <charset val="128"/>
    </font>
    <font>
      <sz val="36"/>
      <color theme="1"/>
      <name val="游ゴシック"/>
      <family val="2"/>
      <charset val="128"/>
      <scheme val="minor"/>
    </font>
    <font>
      <sz val="3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8"/>
      <color theme="3"/>
      <name val="游ゴシック Light"/>
      <family val="2"/>
      <charset val="128"/>
      <scheme val="major"/>
    </font>
    <font>
      <sz val="11"/>
      <color theme="1"/>
      <name val="HG丸ｺﾞｼｯｸM-PRO"/>
      <family val="3"/>
      <charset val="128"/>
    </font>
    <font>
      <u/>
      <sz val="10"/>
      <color theme="1"/>
      <name val="HG丸ｺﾞｼｯｸM-PRO"/>
      <family val="3"/>
      <charset val="128"/>
    </font>
    <font>
      <sz val="24"/>
      <color theme="1"/>
      <name val="游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22"/>
      <color theme="1"/>
      <name val="游ゴシック"/>
      <family val="3"/>
      <charset val="128"/>
      <scheme val="minor"/>
    </font>
    <font>
      <sz val="13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1"/>
      <color theme="1"/>
      <name val="游ゴシック"/>
      <family val="3"/>
      <charset val="128"/>
      <scheme val="minor"/>
    </font>
    <font>
      <sz val="16"/>
      <color theme="1"/>
      <name val="AR P丸ゴシック体E"/>
      <family val="3"/>
      <charset val="128"/>
    </font>
    <font>
      <sz val="12"/>
      <name val="Meiryo UI"/>
      <family val="3"/>
      <charset val="128"/>
    </font>
    <font>
      <sz val="15"/>
      <name val="Calibri"/>
      <family val="2"/>
    </font>
    <font>
      <sz val="16"/>
      <color theme="1"/>
      <name val="Calibri"/>
      <family val="2"/>
    </font>
    <font>
      <sz val="16"/>
      <name val="Calibri"/>
      <family val="2"/>
    </font>
    <font>
      <sz val="11"/>
      <name val="Meiryo UI"/>
      <family val="3"/>
      <charset val="128"/>
    </font>
    <font>
      <vertAlign val="superscript"/>
      <sz val="14"/>
      <color theme="1"/>
      <name val="Meiryo UI"/>
      <family val="3"/>
      <charset val="128"/>
    </font>
    <font>
      <sz val="13"/>
      <color theme="1"/>
      <name val="HG丸ｺﾞｼｯｸM-PRO"/>
      <family val="3"/>
      <charset val="128"/>
    </font>
    <font>
      <sz val="12"/>
      <color theme="1"/>
      <name val="メイリオ"/>
      <family val="3"/>
      <charset val="128"/>
    </font>
    <font>
      <sz val="16"/>
      <color theme="1"/>
      <name val="HG丸ｺﾞｼｯｸM-PRO"/>
      <family val="3"/>
      <charset val="128"/>
    </font>
    <font>
      <b/>
      <i/>
      <vertAlign val="superscript"/>
      <sz val="10"/>
      <name val="Meiryo UI"/>
      <family val="3"/>
      <charset val="128"/>
    </font>
    <font>
      <b/>
      <sz val="14"/>
      <name val="HG丸ｺﾞｼｯｸM-PRO"/>
      <family val="3"/>
      <charset val="128"/>
    </font>
    <font>
      <sz val="13"/>
      <name val="メイリオ"/>
      <family val="3"/>
      <charset val="128"/>
    </font>
    <font>
      <sz val="13"/>
      <color theme="1"/>
      <name val="メイリオ"/>
      <family val="3"/>
      <charset val="128"/>
    </font>
    <font>
      <sz val="9.5"/>
      <color theme="1"/>
      <name val="Meiryo UI"/>
      <family val="3"/>
      <charset val="128"/>
    </font>
    <font>
      <sz val="11"/>
      <color theme="1"/>
      <name val="游ゴシック Light"/>
      <family val="3"/>
      <charset val="128"/>
      <scheme val="major"/>
    </font>
    <font>
      <sz val="14"/>
      <name val="ＭＳ Ｐ明朝"/>
      <family val="1"/>
      <charset val="128"/>
    </font>
    <font>
      <sz val="12"/>
      <name val="メイリオ"/>
      <family val="3"/>
      <charset val="128"/>
    </font>
    <font>
      <b/>
      <sz val="11"/>
      <color theme="1"/>
      <name val="Meiryo UI"/>
      <family val="3"/>
      <charset val="128"/>
    </font>
    <font>
      <sz val="14"/>
      <color theme="1"/>
      <name val="メイリオ"/>
      <family val="3"/>
      <charset val="128"/>
    </font>
    <font>
      <sz val="16"/>
      <color theme="1"/>
      <name val="游ゴシック"/>
      <family val="3"/>
      <charset val="128"/>
      <scheme val="minor"/>
    </font>
    <font>
      <sz val="10.5"/>
      <name val="Meiryo UI"/>
      <family val="3"/>
      <charset val="128"/>
    </font>
    <font>
      <sz val="10.5"/>
      <color theme="1"/>
      <name val="Meiryo UI"/>
      <family val="3"/>
      <charset val="128"/>
    </font>
    <font>
      <sz val="15"/>
      <name val="メイリオ"/>
      <family val="3"/>
      <charset val="128"/>
    </font>
    <font>
      <sz val="15"/>
      <color theme="1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</fills>
  <borders count="1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38" fontId="8" fillId="0" borderId="0" applyFont="0" applyFill="0" applyBorder="0" applyAlignment="0" applyProtection="0"/>
    <xf numFmtId="0" fontId="8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57">
    <xf numFmtId="0" fontId="0" fillId="0" borderId="0" xfId="0">
      <alignment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1" fillId="0" borderId="0" xfId="1">
      <alignment vertical="center"/>
    </xf>
    <xf numFmtId="0" fontId="1" fillId="0" borderId="0" xfId="1" applyBorder="1">
      <alignment vertical="center"/>
    </xf>
    <xf numFmtId="0" fontId="6" fillId="0" borderId="0" xfId="1" applyFont="1">
      <alignment vertical="center"/>
    </xf>
    <xf numFmtId="0" fontId="7" fillId="0" borderId="0" xfId="1" applyFont="1" applyBorder="1" applyAlignment="1">
      <alignment horizontal="center" vertical="center"/>
    </xf>
    <xf numFmtId="0" fontId="7" fillId="3" borderId="0" xfId="1" applyFont="1" applyFill="1" applyBorder="1" applyAlignment="1">
      <alignment horizontal="center" vertical="center"/>
    </xf>
    <xf numFmtId="0" fontId="1" fillId="3" borderId="0" xfId="1" applyFill="1">
      <alignment vertical="center"/>
    </xf>
    <xf numFmtId="0" fontId="1" fillId="3" borderId="0" xfId="1" applyFill="1" applyBorder="1" applyAlignment="1">
      <alignment horizontal="center" vertical="center"/>
    </xf>
    <xf numFmtId="38" fontId="9" fillId="0" borderId="0" xfId="2" applyFont="1" applyFill="1" applyBorder="1" applyAlignment="1">
      <alignment justifyLastLine="1"/>
    </xf>
    <xf numFmtId="38" fontId="11" fillId="0" borderId="0" xfId="2" applyFont="1" applyFill="1" applyBorder="1" applyAlignment="1">
      <alignment justifyLastLine="1"/>
    </xf>
    <xf numFmtId="0" fontId="11" fillId="0" borderId="0" xfId="3" applyFont="1" applyFill="1" applyBorder="1" applyAlignment="1">
      <alignment justifyLastLine="1"/>
    </xf>
    <xf numFmtId="0" fontId="7" fillId="0" borderId="0" xfId="1" applyFont="1">
      <alignment vertical="center"/>
    </xf>
    <xf numFmtId="0" fontId="11" fillId="0" borderId="0" xfId="3" applyFont="1" applyFill="1" applyBorder="1" applyAlignment="1">
      <alignment vertical="center" justifyLastLine="1"/>
    </xf>
    <xf numFmtId="0" fontId="12" fillId="0" borderId="0" xfId="1" applyFont="1">
      <alignment vertical="center"/>
    </xf>
    <xf numFmtId="38" fontId="13" fillId="0" borderId="0" xfId="4" applyFont="1" applyBorder="1" applyAlignment="1">
      <alignment vertical="center" wrapText="1" shrinkToFit="1"/>
    </xf>
    <xf numFmtId="38" fontId="14" fillId="0" borderId="0" xfId="2" applyFont="1" applyFill="1" applyBorder="1" applyAlignment="1">
      <alignment justifyLastLine="1"/>
    </xf>
    <xf numFmtId="0" fontId="15" fillId="0" borderId="0" xfId="3" applyFont="1" applyFill="1" applyBorder="1" applyAlignment="1">
      <alignment justifyLastLine="1"/>
    </xf>
    <xf numFmtId="38" fontId="13" fillId="0" borderId="2" xfId="4" applyFont="1" applyBorder="1" applyAlignment="1">
      <alignment vertical="center" wrapText="1" shrinkToFit="1"/>
    </xf>
    <xf numFmtId="0" fontId="12" fillId="0" borderId="3" xfId="1" applyFont="1" applyBorder="1">
      <alignment vertical="center"/>
    </xf>
    <xf numFmtId="38" fontId="11" fillId="0" borderId="7" xfId="2" applyFont="1" applyFill="1" applyBorder="1" applyAlignment="1">
      <alignment horizontal="center" vertical="center" justifyLastLine="1"/>
    </xf>
    <xf numFmtId="0" fontId="13" fillId="0" borderId="11" xfId="1" applyFont="1" applyBorder="1" applyAlignment="1">
      <alignment textRotation="255"/>
    </xf>
    <xf numFmtId="38" fontId="18" fillId="0" borderId="12" xfId="2" applyFont="1" applyFill="1" applyBorder="1" applyAlignment="1">
      <alignment horizontal="center"/>
    </xf>
    <xf numFmtId="176" fontId="18" fillId="0" borderId="16" xfId="2" applyNumberFormat="1" applyFont="1" applyFill="1" applyBorder="1" applyAlignment="1">
      <alignment horizontal="center"/>
    </xf>
    <xf numFmtId="0" fontId="16" fillId="0" borderId="16" xfId="3" applyFont="1" applyFill="1" applyBorder="1" applyAlignment="1">
      <alignment horizontal="right"/>
    </xf>
    <xf numFmtId="0" fontId="20" fillId="0" borderId="14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5" fillId="0" borderId="21" xfId="1" applyFont="1" applyBorder="1" applyAlignment="1">
      <alignment vertical="center"/>
    </xf>
    <xf numFmtId="38" fontId="18" fillId="0" borderId="23" xfId="2" applyFont="1" applyFill="1" applyBorder="1" applyAlignment="1">
      <alignment horizontal="center"/>
    </xf>
    <xf numFmtId="176" fontId="18" fillId="0" borderId="27" xfId="2" applyNumberFormat="1" applyFont="1" applyFill="1" applyBorder="1" applyAlignment="1">
      <alignment horizontal="center"/>
    </xf>
    <xf numFmtId="0" fontId="16" fillId="0" borderId="27" xfId="3" applyFont="1" applyFill="1" applyBorder="1" applyAlignment="1">
      <alignment horizontal="right"/>
    </xf>
    <xf numFmtId="0" fontId="20" fillId="0" borderId="25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32" xfId="1" applyFont="1" applyBorder="1" applyAlignment="1">
      <alignment vertical="center"/>
    </xf>
    <xf numFmtId="0" fontId="5" fillId="0" borderId="37" xfId="1" applyFont="1" applyBorder="1" applyAlignment="1">
      <alignment vertical="center"/>
    </xf>
    <xf numFmtId="38" fontId="16" fillId="5" borderId="24" xfId="2" applyFont="1" applyFill="1" applyBorder="1" applyAlignment="1">
      <alignment horizontal="center"/>
    </xf>
    <xf numFmtId="38" fontId="16" fillId="5" borderId="25" xfId="2" applyFont="1" applyFill="1" applyBorder="1" applyAlignment="1">
      <alignment horizontal="center"/>
    </xf>
    <xf numFmtId="38" fontId="5" fillId="0" borderId="41" xfId="4" applyFont="1" applyBorder="1" applyAlignment="1">
      <alignment vertical="center"/>
    </xf>
    <xf numFmtId="0" fontId="13" fillId="0" borderId="22" xfId="1" applyFont="1" applyBorder="1" applyAlignment="1">
      <alignment vertical="center"/>
    </xf>
    <xf numFmtId="0" fontId="1" fillId="0" borderId="22" xfId="1" applyBorder="1">
      <alignment vertical="center"/>
    </xf>
    <xf numFmtId="176" fontId="18" fillId="0" borderId="46" xfId="2" applyNumberFormat="1" applyFont="1" applyFill="1" applyBorder="1" applyAlignment="1">
      <alignment horizontal="center"/>
    </xf>
    <xf numFmtId="0" fontId="16" fillId="0" borderId="46" xfId="3" applyFont="1" applyFill="1" applyBorder="1" applyAlignment="1">
      <alignment horizontal="right"/>
    </xf>
    <xf numFmtId="0" fontId="20" fillId="0" borderId="44" xfId="1" applyFont="1" applyBorder="1" applyAlignment="1">
      <alignment horizontal="center" vertical="center"/>
    </xf>
    <xf numFmtId="0" fontId="5" fillId="0" borderId="46" xfId="1" applyFont="1" applyBorder="1" applyAlignment="1">
      <alignment horizontal="center" vertical="center"/>
    </xf>
    <xf numFmtId="0" fontId="13" fillId="0" borderId="47" xfId="1" applyFont="1" applyBorder="1" applyAlignment="1">
      <alignment vertical="center" textRotation="255"/>
    </xf>
    <xf numFmtId="38" fontId="18" fillId="0" borderId="51" xfId="2" applyFont="1" applyFill="1" applyBorder="1" applyAlignment="1">
      <alignment horizontal="center"/>
    </xf>
    <xf numFmtId="0" fontId="16" fillId="0" borderId="51" xfId="3" applyFont="1" applyFill="1" applyBorder="1" applyAlignment="1">
      <alignment horizontal="right"/>
    </xf>
    <xf numFmtId="0" fontId="20" fillId="0" borderId="53" xfId="1" applyFont="1" applyBorder="1" applyAlignment="1">
      <alignment horizontal="center" vertical="center"/>
    </xf>
    <xf numFmtId="0" fontId="20" fillId="0" borderId="51" xfId="1" applyFont="1" applyBorder="1" applyAlignment="1">
      <alignment horizontal="center" vertical="center"/>
    </xf>
    <xf numFmtId="0" fontId="5" fillId="0" borderId="51" xfId="1" applyFont="1" applyBorder="1" applyAlignment="1">
      <alignment horizontal="center" vertical="center"/>
    </xf>
    <xf numFmtId="0" fontId="13" fillId="0" borderId="54" xfId="1" applyFont="1" applyBorder="1" applyAlignment="1">
      <alignment textRotation="255"/>
    </xf>
    <xf numFmtId="38" fontId="18" fillId="0" borderId="55" xfId="2" applyFont="1" applyFill="1" applyBorder="1" applyAlignment="1">
      <alignment horizontal="center"/>
    </xf>
    <xf numFmtId="176" fontId="18" fillId="0" borderId="58" xfId="2" applyNumberFormat="1" applyFont="1" applyFill="1" applyBorder="1" applyAlignment="1">
      <alignment horizontal="center"/>
    </xf>
    <xf numFmtId="0" fontId="16" fillId="0" borderId="58" xfId="3" applyFont="1" applyFill="1" applyBorder="1" applyAlignment="1">
      <alignment horizontal="right"/>
    </xf>
    <xf numFmtId="0" fontId="20" fillId="0" borderId="57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0" fontId="13" fillId="0" borderId="60" xfId="1" applyFont="1" applyBorder="1" applyAlignment="1">
      <alignment vertical="center" textRotation="255"/>
    </xf>
    <xf numFmtId="38" fontId="18" fillId="0" borderId="6" xfId="2" applyFont="1" applyFill="1" applyBorder="1" applyAlignment="1">
      <alignment horizontal="center"/>
    </xf>
    <xf numFmtId="0" fontId="16" fillId="0" borderId="6" xfId="3" applyFont="1" applyFill="1" applyBorder="1" applyAlignment="1">
      <alignment horizontal="right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38" fontId="24" fillId="0" borderId="0" xfId="4" applyFont="1" applyBorder="1" applyAlignment="1">
      <alignment vertical="center"/>
    </xf>
    <xf numFmtId="38" fontId="25" fillId="0" borderId="0" xfId="2" applyFont="1" applyFill="1" applyBorder="1" applyAlignment="1">
      <alignment horizontal="distributed"/>
    </xf>
    <xf numFmtId="38" fontId="25" fillId="0" borderId="0" xfId="2" applyFont="1" applyFill="1" applyBorder="1" applyAlignment="1">
      <alignment horizontal="center"/>
    </xf>
    <xf numFmtId="38" fontId="25" fillId="0" borderId="0" xfId="2" applyFont="1" applyFill="1" applyBorder="1" applyAlignment="1">
      <alignment horizontal="right"/>
    </xf>
    <xf numFmtId="0" fontId="25" fillId="0" borderId="0" xfId="3" applyFont="1" applyFill="1" applyBorder="1" applyAlignment="1">
      <alignment horizontal="right"/>
    </xf>
    <xf numFmtId="0" fontId="25" fillId="0" borderId="0" xfId="3" applyFont="1" applyFill="1" applyBorder="1" applyAlignment="1"/>
    <xf numFmtId="0" fontId="7" fillId="0" borderId="0" xfId="1" applyFont="1" applyBorder="1" applyAlignment="1">
      <alignment vertical="center"/>
    </xf>
    <xf numFmtId="180" fontId="25" fillId="0" borderId="0" xfId="2" applyNumberFormat="1" applyFont="1" applyFill="1" applyBorder="1" applyAlignment="1">
      <alignment horizontal="center"/>
    </xf>
    <xf numFmtId="38" fontId="24" fillId="0" borderId="0" xfId="1" applyNumberFormat="1" applyFont="1" applyBorder="1" applyAlignment="1">
      <alignment vertical="center"/>
    </xf>
    <xf numFmtId="0" fontId="24" fillId="0" borderId="0" xfId="1" applyFont="1" applyBorder="1" applyAlignment="1">
      <alignment vertical="center"/>
    </xf>
    <xf numFmtId="0" fontId="13" fillId="0" borderId="3" xfId="1" applyFont="1" applyBorder="1">
      <alignment vertical="center"/>
    </xf>
    <xf numFmtId="0" fontId="6" fillId="0" borderId="53" xfId="1" applyFont="1" applyBorder="1" applyAlignment="1">
      <alignment horizontal="center" vertical="center"/>
    </xf>
    <xf numFmtId="0" fontId="6" fillId="0" borderId="51" xfId="1" applyFont="1" applyBorder="1" applyAlignment="1">
      <alignment horizontal="center" vertical="center"/>
    </xf>
    <xf numFmtId="0" fontId="7" fillId="0" borderId="2" xfId="1" applyFont="1" applyBorder="1" applyAlignment="1">
      <alignment vertical="top" wrapText="1"/>
    </xf>
    <xf numFmtId="0" fontId="26" fillId="0" borderId="21" xfId="1" applyFont="1" applyBorder="1" applyAlignment="1">
      <alignment vertical="center"/>
    </xf>
    <xf numFmtId="0" fontId="26" fillId="0" borderId="32" xfId="1" applyFont="1" applyBorder="1" applyAlignment="1">
      <alignment vertical="center"/>
    </xf>
    <xf numFmtId="0" fontId="26" fillId="0" borderId="37" xfId="1" applyFont="1" applyBorder="1" applyAlignment="1">
      <alignment vertical="center"/>
    </xf>
    <xf numFmtId="38" fontId="13" fillId="0" borderId="0" xfId="4" applyFont="1" applyBorder="1" applyAlignment="1">
      <alignment horizontal="center" vertical="center"/>
    </xf>
    <xf numFmtId="177" fontId="19" fillId="0" borderId="0" xfId="4" applyNumberFormat="1" applyFont="1" applyBorder="1" applyAlignment="1">
      <alignment horizontal="right" vertical="center"/>
    </xf>
    <xf numFmtId="38" fontId="5" fillId="0" borderId="0" xfId="4" applyFont="1" applyBorder="1" applyAlignment="1">
      <alignment vertical="center"/>
    </xf>
    <xf numFmtId="0" fontId="1" fillId="0" borderId="0" xfId="1" applyBorder="1" applyAlignment="1">
      <alignment horizontal="center" vertical="center" textRotation="255"/>
    </xf>
    <xf numFmtId="0" fontId="7" fillId="0" borderId="0" xfId="1" applyFont="1" applyBorder="1">
      <alignment vertical="center"/>
    </xf>
    <xf numFmtId="38" fontId="25" fillId="0" borderId="0" xfId="2" applyFont="1" applyFill="1" applyBorder="1" applyAlignment="1"/>
    <xf numFmtId="38" fontId="25" fillId="0" borderId="0" xfId="4" applyFont="1" applyFill="1" applyBorder="1" applyAlignment="1">
      <alignment horizontal="center"/>
    </xf>
    <xf numFmtId="0" fontId="7" fillId="0" borderId="0" xfId="1" applyFont="1" applyFill="1" applyBorder="1">
      <alignment vertical="center"/>
    </xf>
    <xf numFmtId="38" fontId="27" fillId="0" borderId="0" xfId="2" applyFont="1" applyFill="1" applyBorder="1" applyAlignment="1">
      <alignment justifyLastLine="1"/>
    </xf>
    <xf numFmtId="38" fontId="25" fillId="0" borderId="0" xfId="2" applyFont="1" applyFill="1" applyBorder="1"/>
    <xf numFmtId="38" fontId="15" fillId="0" borderId="0" xfId="2" applyFont="1" applyFill="1"/>
    <xf numFmtId="38" fontId="25" fillId="0" borderId="0" xfId="2" applyFont="1" applyFill="1"/>
    <xf numFmtId="38" fontId="29" fillId="0" borderId="69" xfId="2" applyFont="1" applyFill="1" applyBorder="1" applyAlignment="1">
      <alignment horizontal="center"/>
    </xf>
    <xf numFmtId="176" fontId="16" fillId="0" borderId="14" xfId="2" applyNumberFormat="1" applyFont="1" applyFill="1" applyBorder="1" applyAlignment="1">
      <alignment horizontal="right" shrinkToFit="1"/>
    </xf>
    <xf numFmtId="0" fontId="31" fillId="3" borderId="13" xfId="1" applyFont="1" applyFill="1" applyBorder="1" applyAlignment="1">
      <alignment horizontal="center" vertical="center"/>
    </xf>
    <xf numFmtId="38" fontId="29" fillId="0" borderId="15" xfId="2" applyFont="1" applyFill="1" applyBorder="1" applyAlignment="1">
      <alignment horizontal="right"/>
    </xf>
    <xf numFmtId="38" fontId="29" fillId="0" borderId="14" xfId="2" applyFont="1" applyFill="1" applyBorder="1" applyAlignment="1"/>
    <xf numFmtId="0" fontId="31" fillId="3" borderId="70" xfId="1" applyFont="1" applyFill="1" applyBorder="1" applyAlignment="1">
      <alignment horizontal="center" vertical="center"/>
    </xf>
    <xf numFmtId="176" fontId="30" fillId="0" borderId="72" xfId="2" applyNumberFormat="1" applyFont="1" applyFill="1" applyBorder="1" applyAlignment="1">
      <alignment horizontal="right"/>
    </xf>
    <xf numFmtId="0" fontId="31" fillId="3" borderId="73" xfId="1" applyFont="1" applyFill="1" applyBorder="1" applyAlignment="1">
      <alignment horizontal="center" vertical="center"/>
    </xf>
    <xf numFmtId="38" fontId="29" fillId="0" borderId="74" xfId="2" applyFont="1" applyFill="1" applyBorder="1" applyAlignment="1">
      <alignment horizontal="center"/>
    </xf>
    <xf numFmtId="176" fontId="16" fillId="0" borderId="25" xfId="2" applyNumberFormat="1" applyFont="1" applyFill="1" applyBorder="1" applyAlignment="1">
      <alignment horizontal="right" shrinkToFit="1"/>
    </xf>
    <xf numFmtId="0" fontId="31" fillId="3" borderId="24" xfId="1" applyFont="1" applyFill="1" applyBorder="1" applyAlignment="1">
      <alignment horizontal="center" vertical="center"/>
    </xf>
    <xf numFmtId="38" fontId="29" fillId="0" borderId="26" xfId="2" applyFont="1" applyFill="1" applyBorder="1" applyAlignment="1">
      <alignment horizontal="right"/>
    </xf>
    <xf numFmtId="38" fontId="29" fillId="0" borderId="25" xfId="2" applyFont="1" applyFill="1" applyBorder="1" applyAlignment="1"/>
    <xf numFmtId="0" fontId="31" fillId="3" borderId="75" xfId="1" applyFont="1" applyFill="1" applyBorder="1" applyAlignment="1">
      <alignment horizontal="center" vertical="center"/>
    </xf>
    <xf numFmtId="38" fontId="33" fillId="0" borderId="0" xfId="2" applyFont="1" applyFill="1" applyBorder="1" applyAlignment="1"/>
    <xf numFmtId="0" fontId="33" fillId="0" borderId="0" xfId="3" applyFont="1" applyFill="1" applyBorder="1" applyAlignment="1">
      <alignment horizontal="right"/>
    </xf>
    <xf numFmtId="38" fontId="29" fillId="0" borderId="76" xfId="2" applyFont="1" applyFill="1" applyBorder="1" applyAlignment="1">
      <alignment horizontal="center"/>
    </xf>
    <xf numFmtId="176" fontId="16" fillId="0" borderId="44" xfId="2" applyNumberFormat="1" applyFont="1" applyFill="1" applyBorder="1" applyAlignment="1">
      <alignment horizontal="right" shrinkToFit="1"/>
    </xf>
    <xf numFmtId="0" fontId="31" fillId="3" borderId="43" xfId="1" applyFont="1" applyFill="1" applyBorder="1" applyAlignment="1">
      <alignment horizontal="center" vertical="center"/>
    </xf>
    <xf numFmtId="38" fontId="29" fillId="0" borderId="45" xfId="2" applyFont="1" applyFill="1" applyBorder="1" applyAlignment="1">
      <alignment horizontal="right"/>
    </xf>
    <xf numFmtId="38" fontId="29" fillId="0" borderId="44" xfId="2" applyFont="1" applyFill="1" applyBorder="1" applyAlignment="1"/>
    <xf numFmtId="0" fontId="31" fillId="3" borderId="77" xfId="1" applyFont="1" applyFill="1" applyBorder="1" applyAlignment="1">
      <alignment horizontal="center" vertical="center"/>
    </xf>
    <xf numFmtId="176" fontId="16" fillId="0" borderId="72" xfId="2" applyNumberFormat="1" applyFont="1" applyFill="1" applyBorder="1" applyAlignment="1">
      <alignment horizontal="right" shrinkToFit="1"/>
    </xf>
    <xf numFmtId="0" fontId="31" fillId="3" borderId="80" xfId="1" applyFont="1" applyFill="1" applyBorder="1" applyAlignment="1">
      <alignment horizontal="center" vertical="center"/>
    </xf>
    <xf numFmtId="38" fontId="29" fillId="0" borderId="79" xfId="2" applyFont="1" applyFill="1" applyBorder="1" applyAlignment="1">
      <alignment horizontal="right"/>
    </xf>
    <xf numFmtId="38" fontId="29" fillId="0" borderId="72" xfId="2" applyFont="1" applyFill="1" applyBorder="1" applyAlignment="1"/>
    <xf numFmtId="176" fontId="34" fillId="0" borderId="72" xfId="2" applyNumberFormat="1" applyFont="1" applyFill="1" applyBorder="1" applyAlignment="1">
      <alignment horizontal="right" shrinkToFit="1"/>
    </xf>
    <xf numFmtId="0" fontId="31" fillId="0" borderId="81" xfId="1" applyFont="1" applyBorder="1" applyAlignment="1">
      <alignment horizontal="center" vertical="center"/>
    </xf>
    <xf numFmtId="180" fontId="29" fillId="0" borderId="80" xfId="2" applyNumberFormat="1" applyFont="1" applyFill="1" applyBorder="1" applyAlignment="1">
      <alignment horizontal="center"/>
    </xf>
    <xf numFmtId="180" fontId="29" fillId="0" borderId="73" xfId="2" applyNumberFormat="1" applyFont="1" applyFill="1" applyBorder="1" applyAlignment="1">
      <alignment horizontal="center"/>
    </xf>
    <xf numFmtId="0" fontId="1" fillId="0" borderId="0" xfId="1" applyBorder="1" applyAlignment="1"/>
    <xf numFmtId="38" fontId="35" fillId="0" borderId="0" xfId="2" applyFont="1" applyFill="1" applyBorder="1" applyAlignment="1"/>
    <xf numFmtId="38" fontId="36" fillId="0" borderId="0" xfId="2" applyFont="1" applyFill="1" applyBorder="1" applyAlignment="1"/>
    <xf numFmtId="0" fontId="1" fillId="0" borderId="0" xfId="5">
      <alignment vertical="center"/>
    </xf>
    <xf numFmtId="0" fontId="22" fillId="0" borderId="0" xfId="5" applyFont="1">
      <alignment vertical="center"/>
    </xf>
    <xf numFmtId="0" fontId="4" fillId="0" borderId="0" xfId="5" applyFont="1">
      <alignment vertical="center"/>
    </xf>
    <xf numFmtId="0" fontId="38" fillId="0" borderId="0" xfId="5" applyFont="1" applyAlignment="1"/>
    <xf numFmtId="0" fontId="39" fillId="0" borderId="0" xfId="5" applyFont="1">
      <alignment vertical="center"/>
    </xf>
    <xf numFmtId="0" fontId="41" fillId="0" borderId="0" xfId="5" applyFont="1" applyAlignment="1">
      <alignment vertical="center"/>
    </xf>
    <xf numFmtId="0" fontId="37" fillId="0" borderId="0" xfId="5" applyFont="1" applyAlignment="1">
      <alignment vertical="center" wrapText="1"/>
    </xf>
    <xf numFmtId="0" fontId="43" fillId="0" borderId="0" xfId="5" applyFont="1" applyAlignment="1">
      <alignment vertical="center"/>
    </xf>
    <xf numFmtId="0" fontId="39" fillId="0" borderId="0" xfId="5" applyFont="1" applyAlignment="1">
      <alignment vertical="center"/>
    </xf>
    <xf numFmtId="0" fontId="1" fillId="0" borderId="0" xfId="5" applyAlignment="1">
      <alignment vertical="center"/>
    </xf>
    <xf numFmtId="0" fontId="37" fillId="0" borderId="0" xfId="5" applyFont="1" applyBorder="1" applyAlignment="1">
      <alignment vertical="center" wrapText="1"/>
    </xf>
    <xf numFmtId="0" fontId="1" fillId="0" borderId="0" xfId="5" applyAlignment="1">
      <alignment horizontal="center" vertical="center"/>
    </xf>
    <xf numFmtId="0" fontId="46" fillId="6" borderId="82" xfId="5" applyFont="1" applyFill="1" applyBorder="1" applyAlignment="1">
      <alignment horizontal="center" wrapText="1"/>
    </xf>
    <xf numFmtId="0" fontId="47" fillId="7" borderId="83" xfId="5" applyFont="1" applyFill="1" applyBorder="1" applyAlignment="1">
      <alignment horizontal="center" vertical="center"/>
    </xf>
    <xf numFmtId="0" fontId="48" fillId="7" borderId="84" xfId="5" applyFont="1" applyFill="1" applyBorder="1" applyAlignment="1">
      <alignment horizontal="center" vertical="center"/>
    </xf>
    <xf numFmtId="0" fontId="7" fillId="0" borderId="0" xfId="5" applyFont="1" applyAlignment="1">
      <alignment vertical="top"/>
    </xf>
    <xf numFmtId="0" fontId="51" fillId="0" borderId="0" xfId="5" applyFont="1" applyAlignment="1">
      <alignment horizontal="left" vertical="top"/>
    </xf>
    <xf numFmtId="0" fontId="53" fillId="7" borderId="83" xfId="5" applyFont="1" applyFill="1" applyBorder="1" applyAlignment="1">
      <alignment horizontal="center" vertical="center" wrapText="1"/>
    </xf>
    <xf numFmtId="0" fontId="48" fillId="7" borderId="85" xfId="5" applyFont="1" applyFill="1" applyBorder="1" applyAlignment="1">
      <alignment horizontal="center" vertical="center"/>
    </xf>
    <xf numFmtId="0" fontId="55" fillId="7" borderId="85" xfId="5" applyFont="1" applyFill="1" applyBorder="1" applyAlignment="1">
      <alignment horizontal="center" vertical="center" wrapText="1"/>
    </xf>
    <xf numFmtId="38" fontId="56" fillId="0" borderId="0" xfId="2" applyFont="1" applyFill="1" applyBorder="1" applyAlignment="1"/>
    <xf numFmtId="38" fontId="57" fillId="0" borderId="0" xfId="2" applyFont="1" applyFill="1" applyBorder="1" applyAlignment="1"/>
    <xf numFmtId="0" fontId="1" fillId="0" borderId="0" xfId="5" applyBorder="1">
      <alignment vertical="center"/>
    </xf>
    <xf numFmtId="0" fontId="1" fillId="0" borderId="0" xfId="5" applyFill="1" applyBorder="1">
      <alignment vertical="center"/>
    </xf>
    <xf numFmtId="0" fontId="51" fillId="0" borderId="0" xfId="5" applyFont="1" applyAlignment="1">
      <alignment vertical="top"/>
    </xf>
    <xf numFmtId="0" fontId="48" fillId="7" borderId="83" xfId="5" applyFont="1" applyFill="1" applyBorder="1" applyAlignment="1">
      <alignment horizontal="center" vertical="center"/>
    </xf>
    <xf numFmtId="38" fontId="33" fillId="0" borderId="0" xfId="2" applyFont="1" applyFill="1" applyBorder="1" applyAlignment="1">
      <alignment horizontal="left"/>
    </xf>
    <xf numFmtId="0" fontId="3" fillId="0" borderId="0" xfId="5" applyFont="1">
      <alignment vertical="center"/>
    </xf>
    <xf numFmtId="0" fontId="58" fillId="0" borderId="0" xfId="5" applyFont="1" applyBorder="1">
      <alignment vertical="center"/>
    </xf>
    <xf numFmtId="0" fontId="59" fillId="0" borderId="0" xfId="5" applyFont="1">
      <alignment vertical="center"/>
    </xf>
    <xf numFmtId="0" fontId="5" fillId="0" borderId="0" xfId="5" applyFont="1">
      <alignment vertical="center"/>
    </xf>
    <xf numFmtId="0" fontId="22" fillId="0" borderId="53" xfId="5" applyFont="1" applyBorder="1" applyAlignment="1"/>
    <xf numFmtId="0" fontId="6" fillId="0" borderId="0" xfId="5" applyFont="1">
      <alignment vertical="center"/>
    </xf>
    <xf numFmtId="0" fontId="14" fillId="0" borderId="0" xfId="3" applyFont="1" applyFill="1" applyBorder="1" applyAlignment="1">
      <alignment justifyLastLine="1"/>
    </xf>
    <xf numFmtId="0" fontId="14" fillId="0" borderId="0" xfId="3" applyFont="1" applyFill="1" applyBorder="1" applyAlignment="1">
      <alignment horizontal="center" vertical="center" justifyLastLine="1"/>
    </xf>
    <xf numFmtId="0" fontId="13" fillId="0" borderId="0" xfId="5" applyFont="1">
      <alignment vertical="center"/>
    </xf>
    <xf numFmtId="0" fontId="7" fillId="0" borderId="0" xfId="5" applyFont="1">
      <alignment vertical="center"/>
    </xf>
    <xf numFmtId="0" fontId="4" fillId="0" borderId="0" xfId="5" applyFont="1" applyBorder="1" applyAlignment="1"/>
    <xf numFmtId="0" fontId="22" fillId="0" borderId="0" xfId="5" applyFont="1" applyBorder="1" applyAlignment="1"/>
    <xf numFmtId="0" fontId="12" fillId="0" borderId="0" xfId="5" applyFont="1">
      <alignment vertical="center"/>
    </xf>
    <xf numFmtId="38" fontId="13" fillId="0" borderId="2" xfId="6" applyFont="1" applyBorder="1" applyAlignment="1">
      <alignment vertical="center" wrapText="1" shrinkToFit="1"/>
    </xf>
    <xf numFmtId="0" fontId="12" fillId="0" borderId="3" xfId="5" applyFont="1" applyBorder="1" applyAlignment="1">
      <alignment horizontal="center" vertical="center"/>
    </xf>
    <xf numFmtId="38" fontId="14" fillId="0" borderId="7" xfId="2" applyFont="1" applyFill="1" applyBorder="1" applyAlignment="1">
      <alignment horizontal="center" vertical="center" shrinkToFit="1"/>
    </xf>
    <xf numFmtId="38" fontId="11" fillId="0" borderId="0" xfId="2" applyFont="1" applyFill="1" applyBorder="1" applyAlignment="1">
      <alignment horizontal="center" vertical="center" justifyLastLine="1"/>
    </xf>
    <xf numFmtId="0" fontId="13" fillId="0" borderId="11" xfId="5" applyFont="1" applyBorder="1" applyAlignment="1">
      <alignment textRotation="255"/>
    </xf>
    <xf numFmtId="38" fontId="61" fillId="0" borderId="12" xfId="2" applyFont="1" applyFill="1" applyBorder="1" applyAlignment="1">
      <alignment horizontal="center"/>
    </xf>
    <xf numFmtId="0" fontId="16" fillId="0" borderId="16" xfId="3" applyFont="1" applyFill="1" applyBorder="1" applyAlignment="1">
      <alignment horizontal="center" vertical="center"/>
    </xf>
    <xf numFmtId="0" fontId="5" fillId="0" borderId="14" xfId="5" applyFont="1" applyBorder="1" applyAlignment="1">
      <alignment horizontal="center" vertical="center"/>
    </xf>
    <xf numFmtId="0" fontId="5" fillId="0" borderId="16" xfId="5" applyFont="1" applyBorder="1" applyAlignment="1">
      <alignment horizontal="center" vertical="center"/>
    </xf>
    <xf numFmtId="0" fontId="6" fillId="0" borderId="0" xfId="5" applyFont="1" applyBorder="1" applyAlignment="1">
      <alignment horizontal="center" vertical="center"/>
    </xf>
    <xf numFmtId="38" fontId="60" fillId="0" borderId="90" xfId="2" applyFont="1" applyFill="1" applyBorder="1" applyAlignment="1">
      <alignment vertical="center" wrapText="1" shrinkToFit="1"/>
    </xf>
    <xf numFmtId="0" fontId="7" fillId="0" borderId="0" xfId="5" applyFont="1" applyBorder="1" applyAlignment="1">
      <alignment horizontal="center" vertical="center"/>
    </xf>
    <xf numFmtId="0" fontId="5" fillId="0" borderId="21" xfId="5" applyFont="1" applyBorder="1" applyAlignment="1">
      <alignment horizontal="center" vertical="center"/>
    </xf>
    <xf numFmtId="38" fontId="61" fillId="0" borderId="23" xfId="2" applyFont="1" applyFill="1" applyBorder="1" applyAlignment="1">
      <alignment horizontal="center" vertical="center"/>
    </xf>
    <xf numFmtId="0" fontId="16" fillId="0" borderId="27" xfId="3" applyFont="1" applyFill="1" applyBorder="1" applyAlignment="1">
      <alignment horizontal="center" vertical="center"/>
    </xf>
    <xf numFmtId="0" fontId="5" fillId="0" borderId="25" xfId="5" applyFont="1" applyBorder="1" applyAlignment="1">
      <alignment horizontal="center" vertical="center"/>
    </xf>
    <xf numFmtId="0" fontId="5" fillId="0" borderId="27" xfId="5" applyFont="1" applyBorder="1" applyAlignment="1">
      <alignment horizontal="center" vertical="center"/>
    </xf>
    <xf numFmtId="0" fontId="5" fillId="0" borderId="32" xfId="5" applyFont="1" applyBorder="1" applyAlignment="1">
      <alignment horizontal="center" vertical="center"/>
    </xf>
    <xf numFmtId="38" fontId="61" fillId="0" borderId="99" xfId="2" applyFont="1" applyFill="1" applyBorder="1" applyAlignment="1">
      <alignment horizontal="center" vertical="center"/>
    </xf>
    <xf numFmtId="0" fontId="22" fillId="0" borderId="25" xfId="5" applyFont="1" applyBorder="1" applyAlignment="1">
      <alignment horizontal="center" vertical="center"/>
    </xf>
    <xf numFmtId="0" fontId="5" fillId="0" borderId="90" xfId="5" applyFont="1" applyBorder="1" applyAlignment="1">
      <alignment vertical="center"/>
    </xf>
    <xf numFmtId="0" fontId="5" fillId="0" borderId="104" xfId="5" applyFont="1" applyBorder="1" applyAlignment="1">
      <alignment horizontal="center" vertical="center"/>
    </xf>
    <xf numFmtId="0" fontId="66" fillId="0" borderId="22" xfId="5" applyFont="1" applyBorder="1" applyAlignment="1">
      <alignment vertical="center"/>
    </xf>
    <xf numFmtId="38" fontId="61" fillId="0" borderId="23" xfId="2" applyFont="1" applyFill="1" applyBorder="1" applyAlignment="1">
      <alignment horizontal="center"/>
    </xf>
    <xf numFmtId="0" fontId="5" fillId="0" borderId="37" xfId="5" applyFont="1" applyBorder="1" applyAlignment="1">
      <alignment horizontal="center" vertical="center"/>
    </xf>
    <xf numFmtId="38" fontId="61" fillId="0" borderId="105" xfId="2" applyFont="1" applyFill="1" applyBorder="1" applyAlignment="1">
      <alignment horizontal="center"/>
    </xf>
    <xf numFmtId="0" fontId="16" fillId="0" borderId="97" xfId="3" applyFont="1" applyFill="1" applyBorder="1" applyAlignment="1">
      <alignment horizontal="center" vertical="center"/>
    </xf>
    <xf numFmtId="0" fontId="5" fillId="0" borderId="96" xfId="5" applyFont="1" applyBorder="1" applyAlignment="1">
      <alignment horizontal="center" vertical="center"/>
    </xf>
    <xf numFmtId="0" fontId="67" fillId="0" borderId="106" xfId="5" applyFont="1" applyBorder="1" applyAlignment="1">
      <alignment horizontal="center" vertical="center"/>
    </xf>
    <xf numFmtId="38" fontId="5" fillId="0" borderId="106" xfId="6" applyFont="1" applyBorder="1" applyAlignment="1">
      <alignment horizontal="center" vertical="center"/>
    </xf>
    <xf numFmtId="0" fontId="1" fillId="0" borderId="22" xfId="5" applyBorder="1">
      <alignment vertical="center"/>
    </xf>
    <xf numFmtId="38" fontId="61" fillId="0" borderId="108" xfId="2" applyFont="1" applyFill="1" applyBorder="1" applyAlignment="1">
      <alignment horizontal="center"/>
    </xf>
    <xf numFmtId="0" fontId="16" fillId="0" borderId="46" xfId="3" applyFont="1" applyFill="1" applyBorder="1" applyAlignment="1">
      <alignment horizontal="center" vertical="center"/>
    </xf>
    <xf numFmtId="0" fontId="5" fillId="0" borderId="44" xfId="5" applyFont="1" applyBorder="1" applyAlignment="1">
      <alignment horizontal="center" vertical="center"/>
    </xf>
    <xf numFmtId="0" fontId="5" fillId="0" borderId="46" xfId="5" applyFont="1" applyBorder="1" applyAlignment="1">
      <alignment horizontal="center" vertical="center"/>
    </xf>
    <xf numFmtId="179" fontId="62" fillId="0" borderId="112" xfId="5" applyNumberFormat="1" applyFont="1" applyBorder="1" applyAlignment="1">
      <alignment horizontal="right" vertical="center" wrapText="1"/>
    </xf>
    <xf numFmtId="0" fontId="5" fillId="0" borderId="113" xfId="5" applyFont="1" applyBorder="1" applyAlignment="1">
      <alignment horizontal="center" vertical="center" wrapText="1"/>
    </xf>
    <xf numFmtId="0" fontId="13" fillId="0" borderId="51" xfId="5" applyFont="1" applyBorder="1" applyAlignment="1">
      <alignment vertical="center" textRotation="255"/>
    </xf>
    <xf numFmtId="38" fontId="16" fillId="0" borderId="51" xfId="2" applyFont="1" applyFill="1" applyBorder="1" applyAlignment="1">
      <alignment horizontal="center" vertical="center"/>
    </xf>
    <xf numFmtId="0" fontId="16" fillId="0" borderId="51" xfId="3" applyFont="1" applyFill="1" applyBorder="1" applyAlignment="1">
      <alignment horizontal="center" vertical="center"/>
    </xf>
    <xf numFmtId="0" fontId="6" fillId="0" borderId="53" xfId="5" applyFont="1" applyBorder="1" applyAlignment="1">
      <alignment horizontal="center" vertical="center"/>
    </xf>
    <xf numFmtId="0" fontId="6" fillId="0" borderId="51" xfId="5" applyFont="1" applyBorder="1" applyAlignment="1">
      <alignment horizontal="center" vertical="center"/>
    </xf>
    <xf numFmtId="0" fontId="5" fillId="0" borderId="116" xfId="5" applyFont="1" applyBorder="1" applyAlignment="1">
      <alignment horizontal="center" vertical="center"/>
    </xf>
    <xf numFmtId="0" fontId="13" fillId="0" borderId="0" xfId="5" applyFont="1" applyBorder="1" applyAlignment="1">
      <alignment vertical="center" textRotation="255"/>
    </xf>
    <xf numFmtId="38" fontId="14" fillId="0" borderId="53" xfId="2" applyFont="1" applyFill="1" applyBorder="1" applyAlignment="1"/>
    <xf numFmtId="0" fontId="62" fillId="0" borderId="53" xfId="5" applyFont="1" applyBorder="1" applyAlignment="1">
      <alignment horizontal="center" vertical="center"/>
    </xf>
    <xf numFmtId="38" fontId="57" fillId="0" borderId="53" xfId="2" applyFont="1" applyFill="1" applyBorder="1" applyAlignment="1">
      <alignment horizontal="right"/>
    </xf>
    <xf numFmtId="38" fontId="63" fillId="0" borderId="53" xfId="2" applyFont="1" applyFill="1" applyBorder="1" applyAlignment="1">
      <alignment horizontal="right" vertical="center"/>
    </xf>
    <xf numFmtId="0" fontId="18" fillId="0" borderId="53" xfId="3" applyFont="1" applyFill="1" applyBorder="1" applyAlignment="1">
      <alignment horizontal="right"/>
    </xf>
    <xf numFmtId="38" fontId="63" fillId="0" borderId="53" xfId="6" applyFont="1" applyFill="1" applyBorder="1" applyAlignment="1">
      <alignment horizontal="center" vertical="center"/>
    </xf>
    <xf numFmtId="38" fontId="62" fillId="0" borderId="53" xfId="5" applyNumberFormat="1" applyFont="1" applyBorder="1" applyAlignment="1">
      <alignment horizontal="right" vertical="center" shrinkToFit="1"/>
    </xf>
    <xf numFmtId="0" fontId="62" fillId="0" borderId="53" xfId="5" applyFont="1" applyBorder="1" applyAlignment="1">
      <alignment horizontal="right" vertical="center" shrinkToFit="1"/>
    </xf>
    <xf numFmtId="38" fontId="18" fillId="0" borderId="0" xfId="6" applyFont="1" applyFill="1" applyBorder="1" applyAlignment="1">
      <alignment horizontal="right"/>
    </xf>
    <xf numFmtId="0" fontId="12" fillId="0" borderId="3" xfId="5" applyFont="1" applyBorder="1">
      <alignment vertical="center"/>
    </xf>
    <xf numFmtId="0" fontId="7" fillId="0" borderId="7" xfId="5" applyFont="1" applyBorder="1" applyAlignment="1">
      <alignment horizontal="center" vertical="center"/>
    </xf>
    <xf numFmtId="0" fontId="16" fillId="0" borderId="16" xfId="3" applyFont="1" applyFill="1" applyBorder="1" applyAlignment="1">
      <alignment horizontal="center"/>
    </xf>
    <xf numFmtId="38" fontId="60" fillId="0" borderId="90" xfId="2" applyFont="1" applyFill="1" applyBorder="1" applyAlignment="1">
      <alignment horizontal="center" vertical="center" wrapText="1" shrinkToFit="1"/>
    </xf>
    <xf numFmtId="0" fontId="16" fillId="0" borderId="27" xfId="3" applyFont="1" applyFill="1" applyBorder="1" applyAlignment="1">
      <alignment horizontal="center"/>
    </xf>
    <xf numFmtId="0" fontId="66" fillId="0" borderId="22" xfId="5" applyFont="1" applyBorder="1" applyAlignment="1">
      <alignment horizontal="center" vertical="center"/>
    </xf>
    <xf numFmtId="0" fontId="22" fillId="0" borderId="106" xfId="5" applyFont="1" applyBorder="1" applyAlignment="1">
      <alignment horizontal="center" vertical="center"/>
    </xf>
    <xf numFmtId="0" fontId="13" fillId="0" borderId="60" xfId="5" applyFont="1" applyBorder="1" applyAlignment="1">
      <alignment vertical="center" textRotation="255"/>
    </xf>
    <xf numFmtId="0" fontId="16" fillId="0" borderId="46" xfId="3" applyFont="1" applyFill="1" applyBorder="1" applyAlignment="1">
      <alignment horizontal="center"/>
    </xf>
    <xf numFmtId="38" fontId="16" fillId="0" borderId="6" xfId="2" applyFont="1" applyFill="1" applyBorder="1" applyAlignment="1">
      <alignment horizontal="center" vertical="center"/>
    </xf>
    <xf numFmtId="0" fontId="16" fillId="0" borderId="6" xfId="3" applyFont="1" applyFill="1" applyBorder="1" applyAlignment="1">
      <alignment horizontal="center"/>
    </xf>
    <xf numFmtId="0" fontId="6" fillId="0" borderId="5" xfId="5" applyFont="1" applyBorder="1" applyAlignment="1">
      <alignment horizontal="center" vertical="center"/>
    </xf>
    <xf numFmtId="0" fontId="5" fillId="0" borderId="6" xfId="5" applyFont="1" applyBorder="1" applyAlignment="1">
      <alignment horizontal="center" vertical="center"/>
    </xf>
    <xf numFmtId="38" fontId="5" fillId="0" borderId="0" xfId="6" applyFont="1" applyBorder="1" applyAlignment="1">
      <alignment horizontal="center" vertical="center"/>
    </xf>
    <xf numFmtId="177" fontId="62" fillId="0" borderId="0" xfId="6" applyNumberFormat="1" applyFont="1" applyBorder="1" applyAlignment="1">
      <alignment horizontal="right" vertical="center"/>
    </xf>
    <xf numFmtId="38" fontId="26" fillId="0" borderId="0" xfId="6" applyFont="1" applyBorder="1" applyAlignment="1">
      <alignment vertical="center"/>
    </xf>
    <xf numFmtId="183" fontId="63" fillId="3" borderId="0" xfId="6" applyNumberFormat="1" applyFont="1" applyFill="1" applyBorder="1" applyAlignment="1">
      <alignment horizontal="right"/>
    </xf>
    <xf numFmtId="0" fontId="68" fillId="0" borderId="0" xfId="5" applyFont="1">
      <alignment vertical="center"/>
    </xf>
    <xf numFmtId="0" fontId="22" fillId="0" borderId="0" xfId="5" applyFont="1" applyBorder="1" applyAlignment="1">
      <alignment horizontal="center" wrapText="1"/>
    </xf>
    <xf numFmtId="38" fontId="61" fillId="0" borderId="23" xfId="2" applyFont="1" applyFill="1" applyBorder="1" applyAlignment="1">
      <alignment vertical="center"/>
    </xf>
    <xf numFmtId="38" fontId="61" fillId="0" borderId="99" xfId="2" applyFont="1" applyFill="1" applyBorder="1" applyAlignment="1">
      <alignment vertical="center"/>
    </xf>
    <xf numFmtId="38" fontId="16" fillId="0" borderId="51" xfId="2" applyFont="1" applyFill="1" applyBorder="1" applyAlignment="1">
      <alignment horizontal="center"/>
    </xf>
    <xf numFmtId="0" fontId="5" fillId="0" borderId="53" xfId="5" applyFont="1" applyBorder="1" applyAlignment="1">
      <alignment horizontal="center" vertical="center"/>
    </xf>
    <xf numFmtId="0" fontId="5" fillId="0" borderId="51" xfId="5" applyFont="1" applyBorder="1" applyAlignment="1">
      <alignment horizontal="center" vertical="center"/>
    </xf>
    <xf numFmtId="38" fontId="61" fillId="0" borderId="12" xfId="2" applyFont="1" applyFill="1" applyBorder="1" applyAlignment="1">
      <alignment horizontal="center" vertical="center"/>
    </xf>
    <xf numFmtId="0" fontId="5" fillId="0" borderId="90" xfId="5" applyFont="1" applyBorder="1" applyAlignment="1">
      <alignment horizontal="center" vertical="center"/>
    </xf>
    <xf numFmtId="38" fontId="61" fillId="0" borderId="108" xfId="2" applyFont="1" applyFill="1" applyBorder="1" applyAlignment="1">
      <alignment horizontal="center" vertical="center"/>
    </xf>
    <xf numFmtId="0" fontId="16" fillId="0" borderId="6" xfId="3" applyFont="1" applyFill="1" applyBorder="1" applyAlignment="1">
      <alignment horizontal="center" vertical="center"/>
    </xf>
    <xf numFmtId="0" fontId="5" fillId="0" borderId="5" xfId="5" applyFont="1" applyBorder="1" applyAlignment="1">
      <alignment horizontal="center" vertical="center"/>
    </xf>
    <xf numFmtId="0" fontId="22" fillId="0" borderId="0" xfId="5" applyFont="1" applyBorder="1">
      <alignment vertical="center"/>
    </xf>
    <xf numFmtId="0" fontId="7" fillId="0" borderId="0" xfId="5" applyFont="1" applyFill="1" applyBorder="1">
      <alignment vertical="center"/>
    </xf>
    <xf numFmtId="0" fontId="22" fillId="0" borderId="0" xfId="5" applyFont="1" applyBorder="1" applyAlignment="1">
      <alignment vertical="top" wrapText="1"/>
    </xf>
    <xf numFmtId="38" fontId="70" fillId="0" borderId="0" xfId="2" applyFont="1" applyFill="1" applyBorder="1" applyAlignment="1">
      <alignment justifyLastLine="1"/>
    </xf>
    <xf numFmtId="0" fontId="7" fillId="0" borderId="0" xfId="5" applyFont="1" applyBorder="1">
      <alignment vertical="center"/>
    </xf>
    <xf numFmtId="0" fontId="7" fillId="0" borderId="0" xfId="5" applyFont="1" applyBorder="1" applyAlignment="1">
      <alignment vertical="center"/>
    </xf>
    <xf numFmtId="38" fontId="63" fillId="0" borderId="117" xfId="2" applyFont="1" applyFill="1" applyBorder="1" applyAlignment="1">
      <alignment horizontal="center"/>
    </xf>
    <xf numFmtId="38" fontId="63" fillId="0" borderId="120" xfId="2" applyFont="1" applyFill="1" applyBorder="1" applyAlignment="1">
      <alignment horizontal="center"/>
    </xf>
    <xf numFmtId="176" fontId="60" fillId="0" borderId="14" xfId="2" applyNumberFormat="1" applyFont="1" applyFill="1" applyBorder="1" applyAlignment="1">
      <alignment horizontal="right" shrinkToFit="1"/>
    </xf>
    <xf numFmtId="0" fontId="31" fillId="3" borderId="121" xfId="5" applyFont="1" applyFill="1" applyBorder="1" applyAlignment="1">
      <alignment horizontal="center" vertical="center"/>
    </xf>
    <xf numFmtId="0" fontId="31" fillId="3" borderId="13" xfId="5" applyFont="1" applyFill="1" applyBorder="1" applyAlignment="1">
      <alignment horizontal="center" vertical="center"/>
    </xf>
    <xf numFmtId="0" fontId="31" fillId="3" borderId="70" xfId="5" applyFont="1" applyFill="1" applyBorder="1" applyAlignment="1">
      <alignment horizontal="center" vertical="center"/>
    </xf>
    <xf numFmtId="38" fontId="63" fillId="0" borderId="123" xfId="2" applyFont="1" applyFill="1" applyBorder="1" applyAlignment="1">
      <alignment horizontal="center"/>
    </xf>
    <xf numFmtId="176" fontId="60" fillId="0" borderId="25" xfId="2" applyNumberFormat="1" applyFont="1" applyFill="1" applyBorder="1" applyAlignment="1">
      <alignment horizontal="right" shrinkToFit="1"/>
    </xf>
    <xf numFmtId="0" fontId="31" fillId="3" borderId="124" xfId="5" applyFont="1" applyFill="1" applyBorder="1" applyAlignment="1">
      <alignment horizontal="center" vertical="center"/>
    </xf>
    <xf numFmtId="0" fontId="31" fillId="3" borderId="24" xfId="5" applyFont="1" applyFill="1" applyBorder="1" applyAlignment="1">
      <alignment horizontal="center" vertical="center"/>
    </xf>
    <xf numFmtId="0" fontId="31" fillId="3" borderId="75" xfId="5" applyFont="1" applyFill="1" applyBorder="1" applyAlignment="1">
      <alignment horizontal="center" vertical="center"/>
    </xf>
    <xf numFmtId="38" fontId="63" fillId="0" borderId="25" xfId="2" applyFont="1" applyFill="1" applyBorder="1" applyAlignment="1"/>
    <xf numFmtId="38" fontId="63" fillId="0" borderId="125" xfId="2" applyFont="1" applyFill="1" applyBorder="1" applyAlignment="1">
      <alignment horizontal="center"/>
    </xf>
    <xf numFmtId="38" fontId="29" fillId="0" borderId="96" xfId="2" applyFont="1" applyFill="1" applyBorder="1" applyAlignment="1"/>
    <xf numFmtId="176" fontId="60" fillId="0" borderId="96" xfId="2" applyNumberFormat="1" applyFont="1" applyFill="1" applyBorder="1" applyAlignment="1">
      <alignment horizontal="right" shrinkToFit="1"/>
    </xf>
    <xf numFmtId="176" fontId="60" fillId="0" borderId="44" xfId="2" applyNumberFormat="1" applyFont="1" applyFill="1" applyBorder="1" applyAlignment="1">
      <alignment horizontal="right" shrinkToFit="1"/>
    </xf>
    <xf numFmtId="176" fontId="60" fillId="0" borderId="72" xfId="2" applyNumberFormat="1" applyFont="1" applyFill="1" applyBorder="1" applyAlignment="1">
      <alignment horizontal="right" shrinkToFit="1"/>
    </xf>
    <xf numFmtId="0" fontId="31" fillId="3" borderId="81" xfId="5" applyFont="1" applyFill="1" applyBorder="1" applyAlignment="1">
      <alignment horizontal="center" vertical="center"/>
    </xf>
    <xf numFmtId="0" fontId="31" fillId="0" borderId="81" xfId="5" applyFont="1" applyBorder="1" applyAlignment="1">
      <alignment horizontal="center" vertical="center"/>
    </xf>
    <xf numFmtId="38" fontId="16" fillId="0" borderId="0" xfId="2" applyFont="1" applyFill="1" applyBorder="1" applyAlignment="1">
      <alignment horizontal="center" vertical="center"/>
    </xf>
    <xf numFmtId="38" fontId="63" fillId="0" borderId="0" xfId="2" applyFont="1" applyFill="1" applyBorder="1" applyAlignment="1">
      <alignment horizontal="center"/>
    </xf>
    <xf numFmtId="38" fontId="29" fillId="0" borderId="0" xfId="2" applyFont="1" applyFill="1" applyBorder="1" applyAlignment="1"/>
    <xf numFmtId="176" fontId="34" fillId="0" borderId="0" xfId="2" applyNumberFormat="1" applyFont="1" applyFill="1" applyBorder="1" applyAlignment="1">
      <alignment horizontal="right" shrinkToFit="1"/>
    </xf>
    <xf numFmtId="0" fontId="31" fillId="3" borderId="0" xfId="5" applyFont="1" applyFill="1" applyBorder="1" applyAlignment="1">
      <alignment horizontal="center" vertical="center"/>
    </xf>
    <xf numFmtId="179" fontId="63" fillId="0" borderId="0" xfId="3" applyNumberFormat="1" applyFont="1" applyFill="1" applyBorder="1" applyAlignment="1">
      <alignment horizontal="right"/>
    </xf>
    <xf numFmtId="0" fontId="31" fillId="0" borderId="0" xfId="5" applyFont="1" applyBorder="1" applyAlignment="1">
      <alignment horizontal="center" vertical="center"/>
    </xf>
    <xf numFmtId="0" fontId="62" fillId="0" borderId="0" xfId="5" applyFont="1" applyBorder="1" applyAlignment="1">
      <alignment horizontal="right" vertical="center"/>
    </xf>
    <xf numFmtId="180" fontId="29" fillId="0" borderId="0" xfId="2" applyNumberFormat="1" applyFont="1" applyFill="1" applyBorder="1" applyAlignment="1">
      <alignment horizontal="center"/>
    </xf>
    <xf numFmtId="38" fontId="71" fillId="0" borderId="0" xfId="2" applyFont="1" applyFill="1" applyBorder="1" applyAlignment="1">
      <alignment vertical="center"/>
    </xf>
    <xf numFmtId="0" fontId="42" fillId="0" borderId="0" xfId="5" applyFont="1" applyAlignment="1">
      <alignment vertical="center"/>
    </xf>
    <xf numFmtId="38" fontId="25" fillId="0" borderId="0" xfId="2" applyFont="1" applyFill="1" applyBorder="1" applyAlignment="1">
      <alignment horizontal="distributed" vertical="center"/>
    </xf>
    <xf numFmtId="38" fontId="25" fillId="0" borderId="0" xfId="2" applyFont="1" applyFill="1" applyBorder="1" applyAlignment="1">
      <alignment horizontal="center" vertical="center"/>
    </xf>
    <xf numFmtId="38" fontId="25" fillId="0" borderId="0" xfId="2" applyFont="1" applyFill="1" applyBorder="1" applyAlignment="1">
      <alignment horizontal="right" vertical="center"/>
    </xf>
    <xf numFmtId="0" fontId="25" fillId="0" borderId="0" xfId="3" applyFont="1" applyFill="1" applyBorder="1" applyAlignment="1">
      <alignment horizontal="right" vertical="center"/>
    </xf>
    <xf numFmtId="0" fontId="25" fillId="0" borderId="0" xfId="3" applyFont="1" applyFill="1" applyBorder="1" applyAlignment="1">
      <alignment vertical="center"/>
    </xf>
    <xf numFmtId="180" fontId="25" fillId="0" borderId="0" xfId="2" applyNumberFormat="1" applyFont="1" applyFill="1" applyBorder="1" applyAlignment="1">
      <alignment horizontal="center" vertical="center"/>
    </xf>
    <xf numFmtId="0" fontId="72" fillId="0" borderId="0" xfId="5" applyFont="1" applyAlignment="1">
      <alignment vertical="center"/>
    </xf>
    <xf numFmtId="0" fontId="67" fillId="0" borderId="0" xfId="5" applyFont="1" applyAlignment="1">
      <alignment horizontal="center" vertical="center"/>
    </xf>
    <xf numFmtId="38" fontId="14" fillId="0" borderId="5" xfId="2" applyFont="1" applyFill="1" applyBorder="1" applyAlignment="1"/>
    <xf numFmtId="38" fontId="63" fillId="0" borderId="15" xfId="2" applyFont="1" applyFill="1" applyBorder="1" applyAlignment="1">
      <alignment horizontal="right"/>
    </xf>
    <xf numFmtId="38" fontId="63" fillId="0" borderId="26" xfId="2" applyFont="1" applyFill="1" applyBorder="1" applyAlignment="1">
      <alignment horizontal="right"/>
    </xf>
    <xf numFmtId="38" fontId="63" fillId="0" borderId="79" xfId="2" applyFont="1" applyFill="1" applyBorder="1" applyAlignment="1">
      <alignment horizontal="right"/>
    </xf>
    <xf numFmtId="0" fontId="3" fillId="0" borderId="0" xfId="7" applyFont="1">
      <alignment vertical="center"/>
    </xf>
    <xf numFmtId="0" fontId="1" fillId="0" borderId="0" xfId="7">
      <alignment vertical="center"/>
    </xf>
    <xf numFmtId="0" fontId="1" fillId="0" borderId="0" xfId="7" applyBorder="1">
      <alignment vertical="center"/>
    </xf>
    <xf numFmtId="0" fontId="58" fillId="0" borderId="0" xfId="7" applyFont="1" applyBorder="1">
      <alignment vertical="center"/>
    </xf>
    <xf numFmtId="0" fontId="22" fillId="0" borderId="53" xfId="7" applyFont="1" applyBorder="1" applyAlignment="1"/>
    <xf numFmtId="0" fontId="7" fillId="0" borderId="0" xfId="7" applyFont="1">
      <alignment vertical="center"/>
    </xf>
    <xf numFmtId="0" fontId="12" fillId="0" borderId="0" xfId="7" applyFont="1">
      <alignment vertical="center"/>
    </xf>
    <xf numFmtId="38" fontId="13" fillId="0" borderId="2" xfId="8" applyFont="1" applyBorder="1" applyAlignment="1">
      <alignment vertical="center" wrapText="1" shrinkToFit="1"/>
    </xf>
    <xf numFmtId="0" fontId="12" fillId="0" borderId="3" xfId="7" applyFont="1" applyBorder="1">
      <alignment vertical="center"/>
    </xf>
    <xf numFmtId="0" fontId="13" fillId="0" borderId="11" xfId="7" applyFont="1" applyBorder="1" applyAlignment="1">
      <alignment textRotation="255"/>
    </xf>
    <xf numFmtId="0" fontId="5" fillId="0" borderId="14" xfId="7" applyFont="1" applyBorder="1" applyAlignment="1">
      <alignment horizontal="center" vertical="center"/>
    </xf>
    <xf numFmtId="0" fontId="5" fillId="0" borderId="16" xfId="7" applyFont="1" applyBorder="1" applyAlignment="1">
      <alignment horizontal="center" vertical="center"/>
    </xf>
    <xf numFmtId="0" fontId="6" fillId="0" borderId="0" xfId="7" applyFont="1" applyBorder="1" applyAlignment="1">
      <alignment horizontal="center" vertical="center"/>
    </xf>
    <xf numFmtId="0" fontId="7" fillId="0" borderId="7" xfId="7" applyFont="1" applyBorder="1" applyAlignment="1">
      <alignment horizontal="center" vertical="center"/>
    </xf>
    <xf numFmtId="0" fontId="26" fillId="0" borderId="21" xfId="7" applyFont="1" applyBorder="1" applyAlignment="1">
      <alignment vertical="center"/>
    </xf>
    <xf numFmtId="0" fontId="5" fillId="0" borderId="25" xfId="7" applyFont="1" applyBorder="1" applyAlignment="1">
      <alignment horizontal="center" vertical="center"/>
    </xf>
    <xf numFmtId="0" fontId="5" fillId="0" borderId="27" xfId="7" applyFont="1" applyBorder="1" applyAlignment="1">
      <alignment horizontal="center" vertical="center"/>
    </xf>
    <xf numFmtId="0" fontId="6" fillId="0" borderId="46" xfId="7" applyFont="1" applyBorder="1" applyAlignment="1">
      <alignment horizontal="center" vertical="center"/>
    </xf>
    <xf numFmtId="0" fontId="26" fillId="0" borderId="32" xfId="7" applyFont="1" applyBorder="1" applyAlignment="1">
      <alignment vertical="center"/>
    </xf>
    <xf numFmtId="38" fontId="16" fillId="0" borderId="53" xfId="8" applyFont="1" applyFill="1" applyBorder="1" applyAlignment="1">
      <alignment vertical="center" wrapText="1"/>
    </xf>
    <xf numFmtId="38" fontId="16" fillId="0" borderId="5" xfId="8" applyFont="1" applyFill="1" applyBorder="1" applyAlignment="1">
      <alignment vertical="center" wrapText="1"/>
    </xf>
    <xf numFmtId="0" fontId="7" fillId="0" borderId="0" xfId="7" applyFont="1" applyBorder="1" applyAlignment="1">
      <alignment horizontal="center" vertical="center"/>
    </xf>
    <xf numFmtId="0" fontId="26" fillId="0" borderId="104" xfId="7" applyFont="1" applyBorder="1" applyAlignment="1">
      <alignment vertical="center"/>
    </xf>
    <xf numFmtId="0" fontId="66" fillId="0" borderId="22" xfId="7" applyFont="1" applyBorder="1" applyAlignment="1">
      <alignment vertical="center"/>
    </xf>
    <xf numFmtId="0" fontId="26" fillId="0" borderId="37" xfId="7" applyFont="1" applyBorder="1" applyAlignment="1">
      <alignment vertical="center"/>
    </xf>
    <xf numFmtId="0" fontId="1" fillId="0" borderId="22" xfId="7" applyBorder="1">
      <alignment vertical="center"/>
    </xf>
    <xf numFmtId="0" fontId="5" fillId="0" borderId="44" xfId="7" applyFont="1" applyBorder="1" applyAlignment="1">
      <alignment horizontal="center" vertical="center"/>
    </xf>
    <xf numFmtId="0" fontId="5" fillId="0" borderId="46" xfId="7" applyFont="1" applyBorder="1" applyAlignment="1">
      <alignment horizontal="center" vertical="center"/>
    </xf>
    <xf numFmtId="38" fontId="26" fillId="0" borderId="41" xfId="8" applyFont="1" applyBorder="1" applyAlignment="1">
      <alignment vertical="center"/>
    </xf>
    <xf numFmtId="0" fontId="13" fillId="0" borderId="22" xfId="7" applyFont="1" applyBorder="1" applyAlignment="1">
      <alignment vertical="center" textRotation="255"/>
    </xf>
    <xf numFmtId="0" fontId="6" fillId="0" borderId="53" xfId="7" applyFont="1" applyBorder="1" applyAlignment="1">
      <alignment horizontal="center" vertical="center"/>
    </xf>
    <xf numFmtId="0" fontId="6" fillId="0" borderId="51" xfId="7" applyFont="1" applyBorder="1" applyAlignment="1">
      <alignment horizontal="center" vertical="center"/>
    </xf>
    <xf numFmtId="0" fontId="73" fillId="0" borderId="0" xfId="7" applyFont="1" applyBorder="1" applyAlignment="1">
      <alignment vertical="center"/>
    </xf>
    <xf numFmtId="0" fontId="13" fillId="0" borderId="5" xfId="7" applyFont="1" applyBorder="1" applyAlignment="1">
      <alignment vertical="center" textRotation="255"/>
    </xf>
    <xf numFmtId="0" fontId="19" fillId="0" borderId="5" xfId="7" applyFont="1" applyBorder="1" applyAlignment="1">
      <alignment horizontal="center" vertical="center"/>
    </xf>
    <xf numFmtId="38" fontId="57" fillId="0" borderId="5" xfId="2" applyFont="1" applyFill="1" applyBorder="1" applyAlignment="1">
      <alignment horizontal="right"/>
    </xf>
    <xf numFmtId="38" fontId="63" fillId="0" borderId="5" xfId="2" applyFont="1" applyFill="1" applyBorder="1" applyAlignment="1">
      <alignment horizontal="right"/>
    </xf>
    <xf numFmtId="0" fontId="18" fillId="0" borderId="5" xfId="3" applyFont="1" applyFill="1" applyBorder="1" applyAlignment="1">
      <alignment horizontal="right"/>
    </xf>
    <xf numFmtId="38" fontId="63" fillId="0" borderId="5" xfId="8" applyFont="1" applyFill="1" applyBorder="1" applyAlignment="1">
      <alignment horizontal="center"/>
    </xf>
    <xf numFmtId="0" fontId="6" fillId="0" borderId="5" xfId="7" applyFont="1" applyBorder="1" applyAlignment="1">
      <alignment horizontal="center" vertical="center"/>
    </xf>
    <xf numFmtId="38" fontId="62" fillId="0" borderId="5" xfId="7" applyNumberFormat="1" applyFont="1" applyBorder="1" applyAlignment="1">
      <alignment horizontal="right" vertical="center" shrinkToFit="1"/>
    </xf>
    <xf numFmtId="0" fontId="62" fillId="0" borderId="5" xfId="7" applyFont="1" applyBorder="1" applyAlignment="1">
      <alignment horizontal="right" vertical="center" shrinkToFit="1"/>
    </xf>
    <xf numFmtId="38" fontId="18" fillId="0" borderId="1" xfId="8" applyFont="1" applyFill="1" applyBorder="1" applyAlignment="1">
      <alignment horizontal="right"/>
    </xf>
    <xf numFmtId="0" fontId="6" fillId="0" borderId="1" xfId="7" applyFont="1" applyBorder="1" applyAlignment="1">
      <alignment horizontal="center" vertical="center"/>
    </xf>
    <xf numFmtId="0" fontId="66" fillId="0" borderId="22" xfId="7" applyFont="1" applyBorder="1" applyAlignment="1">
      <alignment horizontal="center" vertical="center"/>
    </xf>
    <xf numFmtId="0" fontId="13" fillId="0" borderId="60" xfId="7" applyFont="1" applyBorder="1" applyAlignment="1">
      <alignment vertical="center" textRotation="255"/>
    </xf>
    <xf numFmtId="38" fontId="57" fillId="0" borderId="6" xfId="2" applyFont="1" applyFill="1" applyBorder="1" applyAlignment="1">
      <alignment horizontal="center"/>
    </xf>
    <xf numFmtId="0" fontId="6" fillId="0" borderId="6" xfId="7" applyFont="1" applyBorder="1" applyAlignment="1">
      <alignment horizontal="center" vertical="center"/>
    </xf>
    <xf numFmtId="183" fontId="63" fillId="3" borderId="0" xfId="8" applyNumberFormat="1" applyFont="1" applyFill="1" applyBorder="1" applyAlignment="1">
      <alignment horizontal="right"/>
    </xf>
    <xf numFmtId="38" fontId="5" fillId="0" borderId="0" xfId="8" applyFont="1" applyBorder="1" applyAlignment="1">
      <alignment horizontal="center" vertical="center"/>
    </xf>
    <xf numFmtId="177" fontId="62" fillId="0" borderId="0" xfId="8" applyNumberFormat="1" applyFont="1" applyBorder="1" applyAlignment="1">
      <alignment horizontal="right" vertical="center"/>
    </xf>
    <xf numFmtId="38" fontId="26" fillId="0" borderId="0" xfId="8" applyFont="1" applyBorder="1" applyAlignment="1">
      <alignment vertical="center"/>
    </xf>
    <xf numFmtId="0" fontId="22" fillId="0" borderId="0" xfId="7" applyFont="1" applyBorder="1" applyAlignment="1">
      <alignment wrapText="1"/>
    </xf>
    <xf numFmtId="0" fontId="22" fillId="0" borderId="0" xfId="7" applyFont="1" applyBorder="1" applyAlignment="1"/>
    <xf numFmtId="0" fontId="74" fillId="0" borderId="0" xfId="7" applyFont="1" applyBorder="1" applyAlignment="1">
      <alignment vertical="top" wrapText="1"/>
    </xf>
    <xf numFmtId="0" fontId="68" fillId="0" borderId="0" xfId="7" applyFont="1">
      <alignment vertical="center"/>
    </xf>
    <xf numFmtId="0" fontId="13" fillId="0" borderId="22" xfId="7" applyFont="1" applyBorder="1" applyAlignment="1">
      <alignment vertical="center"/>
    </xf>
    <xf numFmtId="0" fontId="18" fillId="0" borderId="51" xfId="3" applyFont="1" applyFill="1" applyBorder="1" applyAlignment="1">
      <alignment horizontal="right"/>
    </xf>
    <xf numFmtId="0" fontId="6" fillId="0" borderId="16" xfId="7" applyFont="1" applyBorder="1" applyAlignment="1">
      <alignment horizontal="center" vertical="center"/>
    </xf>
    <xf numFmtId="0" fontId="6" fillId="0" borderId="27" xfId="7" applyFont="1" applyBorder="1" applyAlignment="1">
      <alignment horizontal="center" vertical="center"/>
    </xf>
    <xf numFmtId="38" fontId="16" fillId="0" borderId="6" xfId="2" applyFont="1" applyFill="1" applyBorder="1" applyAlignment="1">
      <alignment horizontal="center"/>
    </xf>
    <xf numFmtId="0" fontId="7" fillId="0" borderId="0" xfId="7" applyFont="1" applyBorder="1">
      <alignment vertical="center"/>
    </xf>
    <xf numFmtId="0" fontId="7" fillId="0" borderId="0" xfId="7" applyFont="1" applyFill="1" applyBorder="1">
      <alignment vertical="center"/>
    </xf>
    <xf numFmtId="0" fontId="22" fillId="0" borderId="0" xfId="7" applyFont="1" applyBorder="1" applyAlignment="1">
      <alignment vertical="top" wrapText="1"/>
    </xf>
    <xf numFmtId="0" fontId="7" fillId="0" borderId="0" xfId="7" applyFont="1" applyBorder="1" applyAlignment="1">
      <alignment vertical="center"/>
    </xf>
    <xf numFmtId="38" fontId="63" fillId="0" borderId="69" xfId="2" applyFont="1" applyFill="1" applyBorder="1" applyAlignment="1">
      <alignment horizontal="center" vertical="center"/>
    </xf>
    <xf numFmtId="176" fontId="34" fillId="0" borderId="14" xfId="2" applyNumberFormat="1" applyFont="1" applyFill="1" applyBorder="1" applyAlignment="1">
      <alignment horizontal="right" shrinkToFit="1"/>
    </xf>
    <xf numFmtId="0" fontId="31" fillId="3" borderId="121" xfId="7" applyFont="1" applyFill="1" applyBorder="1" applyAlignment="1">
      <alignment horizontal="center" vertical="center"/>
    </xf>
    <xf numFmtId="0" fontId="31" fillId="3" borderId="13" xfId="7" applyFont="1" applyFill="1" applyBorder="1" applyAlignment="1">
      <alignment horizontal="center" vertical="center"/>
    </xf>
    <xf numFmtId="0" fontId="31" fillId="3" borderId="70" xfId="7" applyFont="1" applyFill="1" applyBorder="1" applyAlignment="1">
      <alignment horizontal="center" vertical="center"/>
    </xf>
    <xf numFmtId="38" fontId="63" fillId="0" borderId="74" xfId="2" applyFont="1" applyFill="1" applyBorder="1" applyAlignment="1">
      <alignment horizontal="center" vertical="center"/>
    </xf>
    <xf numFmtId="176" fontId="34" fillId="0" borderId="25" xfId="2" applyNumberFormat="1" applyFont="1" applyFill="1" applyBorder="1" applyAlignment="1">
      <alignment horizontal="right" shrinkToFit="1"/>
    </xf>
    <xf numFmtId="0" fontId="31" fillId="3" borderId="124" xfId="7" applyFont="1" applyFill="1" applyBorder="1" applyAlignment="1">
      <alignment horizontal="center" vertical="center"/>
    </xf>
    <xf numFmtId="0" fontId="31" fillId="3" borderId="24" xfId="7" applyFont="1" applyFill="1" applyBorder="1" applyAlignment="1">
      <alignment horizontal="center" vertical="center"/>
    </xf>
    <xf numFmtId="0" fontId="31" fillId="3" borderId="75" xfId="7" applyFont="1" applyFill="1" applyBorder="1" applyAlignment="1">
      <alignment horizontal="center" vertical="center"/>
    </xf>
    <xf numFmtId="177" fontId="63" fillId="3" borderId="127" xfId="8" applyNumberFormat="1" applyFont="1" applyFill="1" applyBorder="1" applyAlignment="1"/>
    <xf numFmtId="176" fontId="34" fillId="0" borderId="72" xfId="2" applyNumberFormat="1" applyFont="1" applyFill="1" applyBorder="1" applyAlignment="1">
      <alignment horizontal="right"/>
    </xf>
    <xf numFmtId="0" fontId="31" fillId="3" borderId="73" xfId="7" applyFont="1" applyFill="1" applyBorder="1" applyAlignment="1">
      <alignment horizontal="center" vertical="center"/>
    </xf>
    <xf numFmtId="38" fontId="63" fillId="0" borderId="76" xfId="2" applyFont="1" applyFill="1" applyBorder="1" applyAlignment="1">
      <alignment horizontal="center" vertical="center"/>
    </xf>
    <xf numFmtId="176" fontId="34" fillId="0" borderId="96" xfId="2" applyNumberFormat="1" applyFont="1" applyFill="1" applyBorder="1" applyAlignment="1">
      <alignment horizontal="right" shrinkToFit="1"/>
    </xf>
    <xf numFmtId="0" fontId="31" fillId="3" borderId="128" xfId="7" applyFont="1" applyFill="1" applyBorder="1" applyAlignment="1">
      <alignment horizontal="center" vertical="center"/>
    </xf>
    <xf numFmtId="176" fontId="34" fillId="0" borderId="44" xfId="2" applyNumberFormat="1" applyFont="1" applyFill="1" applyBorder="1" applyAlignment="1">
      <alignment horizontal="right" shrinkToFit="1"/>
    </xf>
    <xf numFmtId="0" fontId="31" fillId="3" borderId="43" xfId="7" applyFont="1" applyFill="1" applyBorder="1" applyAlignment="1">
      <alignment horizontal="center" vertical="center"/>
    </xf>
    <xf numFmtId="0" fontId="31" fillId="3" borderId="81" xfId="7" applyFont="1" applyFill="1" applyBorder="1" applyAlignment="1">
      <alignment horizontal="center" vertical="center"/>
    </xf>
    <xf numFmtId="0" fontId="31" fillId="0" borderId="81" xfId="7" applyFont="1" applyBorder="1" applyAlignment="1">
      <alignment horizontal="center" vertical="center"/>
    </xf>
    <xf numFmtId="0" fontId="1" fillId="0" borderId="0" xfId="7" applyBorder="1" applyAlignment="1"/>
    <xf numFmtId="38" fontId="76" fillId="0" borderId="0" xfId="2" applyFont="1" applyFill="1" applyBorder="1" applyAlignment="1"/>
    <xf numFmtId="0" fontId="77" fillId="0" borderId="0" xfId="7" applyFont="1">
      <alignment vertical="center"/>
    </xf>
    <xf numFmtId="0" fontId="67" fillId="0" borderId="0" xfId="7" applyFont="1">
      <alignment vertical="center"/>
    </xf>
    <xf numFmtId="0" fontId="1" fillId="0" borderId="0" xfId="9">
      <alignment vertical="center"/>
    </xf>
    <xf numFmtId="0" fontId="3" fillId="0" borderId="0" xfId="9" applyFont="1">
      <alignment vertical="center"/>
    </xf>
    <xf numFmtId="0" fontId="79" fillId="0" borderId="0" xfId="9" applyFont="1">
      <alignment vertical="center"/>
    </xf>
    <xf numFmtId="0" fontId="1" fillId="0" borderId="0" xfId="9" applyBorder="1">
      <alignment vertical="center"/>
    </xf>
    <xf numFmtId="38" fontId="9" fillId="0" borderId="0" xfId="2" applyFont="1" applyFill="1" applyBorder="1" applyAlignment="1">
      <alignment vertical="center" justifyLastLine="1"/>
    </xf>
    <xf numFmtId="0" fontId="31" fillId="0" borderId="0" xfId="9" applyFont="1" applyAlignment="1">
      <alignment horizontal="right"/>
    </xf>
    <xf numFmtId="0" fontId="31" fillId="0" borderId="0" xfId="9" applyFont="1" applyAlignment="1">
      <alignment horizontal="center"/>
    </xf>
    <xf numFmtId="0" fontId="9" fillId="0" borderId="0" xfId="3" applyFont="1" applyFill="1" applyBorder="1" applyAlignment="1">
      <alignment horizontal="center" justifyLastLine="1"/>
    </xf>
    <xf numFmtId="0" fontId="68" fillId="0" borderId="0" xfId="9" applyFont="1" applyAlignment="1"/>
    <xf numFmtId="0" fontId="31" fillId="0" borderId="0" xfId="9" applyFont="1" applyAlignment="1"/>
    <xf numFmtId="0" fontId="7" fillId="0" borderId="0" xfId="9" applyFont="1">
      <alignment vertical="center"/>
    </xf>
    <xf numFmtId="0" fontId="12" fillId="0" borderId="0" xfId="9" applyFont="1">
      <alignment vertical="center"/>
    </xf>
    <xf numFmtId="0" fontId="12" fillId="0" borderId="3" xfId="9" applyFont="1" applyBorder="1">
      <alignment vertical="center"/>
    </xf>
    <xf numFmtId="0" fontId="5" fillId="0" borderId="97" xfId="9" applyFont="1" applyBorder="1" applyAlignment="1">
      <alignment vertical="center"/>
    </xf>
    <xf numFmtId="0" fontId="26" fillId="0" borderId="21" xfId="9" applyFont="1" applyBorder="1" applyAlignment="1">
      <alignment horizontal="center" vertical="center"/>
    </xf>
    <xf numFmtId="0" fontId="13" fillId="0" borderId="11" xfId="9" applyFont="1" applyBorder="1" applyAlignment="1">
      <alignment textRotation="255"/>
    </xf>
    <xf numFmtId="0" fontId="5" fillId="0" borderId="14" xfId="9" applyFont="1" applyBorder="1" applyAlignment="1">
      <alignment horizontal="center" vertical="center"/>
    </xf>
    <xf numFmtId="0" fontId="5" fillId="0" borderId="16" xfId="9" applyFont="1" applyBorder="1" applyAlignment="1">
      <alignment horizontal="center" vertical="center"/>
    </xf>
    <xf numFmtId="0" fontId="5" fillId="0" borderId="0" xfId="9" applyFont="1" applyBorder="1" applyAlignment="1">
      <alignment horizontal="center" vertical="center"/>
    </xf>
    <xf numFmtId="0" fontId="7" fillId="0" borderId="0" xfId="9" applyFont="1" applyBorder="1" applyAlignment="1">
      <alignment horizontal="center" vertical="center"/>
    </xf>
    <xf numFmtId="0" fontId="5" fillId="0" borderId="21" xfId="9" applyFont="1" applyBorder="1" applyAlignment="1">
      <alignment horizontal="center" vertical="center"/>
    </xf>
    <xf numFmtId="0" fontId="26" fillId="0" borderId="32" xfId="9" applyFont="1" applyBorder="1" applyAlignment="1">
      <alignment horizontal="center" vertical="center"/>
    </xf>
    <xf numFmtId="0" fontId="5" fillId="0" borderId="25" xfId="9" applyFont="1" applyBorder="1" applyAlignment="1">
      <alignment horizontal="center" vertical="center"/>
    </xf>
    <xf numFmtId="0" fontId="5" fillId="0" borderId="27" xfId="9" applyFont="1" applyBorder="1" applyAlignment="1">
      <alignment horizontal="center" vertical="center"/>
    </xf>
    <xf numFmtId="0" fontId="5" fillId="0" borderId="46" xfId="9" applyFont="1" applyBorder="1" applyAlignment="1">
      <alignment horizontal="center" vertical="center"/>
    </xf>
    <xf numFmtId="0" fontId="5" fillId="0" borderId="32" xfId="9" applyFont="1" applyBorder="1" applyAlignment="1">
      <alignment horizontal="center" vertical="center"/>
    </xf>
    <xf numFmtId="0" fontId="26" fillId="0" borderId="37" xfId="9" applyFont="1" applyBorder="1" applyAlignment="1">
      <alignment horizontal="center" vertical="center"/>
    </xf>
    <xf numFmtId="0" fontId="5" fillId="0" borderId="37" xfId="9" applyFont="1" applyBorder="1" applyAlignment="1">
      <alignment horizontal="center" vertical="center"/>
    </xf>
    <xf numFmtId="38" fontId="26" fillId="0" borderId="41" xfId="10" applyFont="1" applyBorder="1" applyAlignment="1">
      <alignment horizontal="center" vertical="center"/>
    </xf>
    <xf numFmtId="0" fontId="13" fillId="0" borderId="22" xfId="9" applyFont="1" applyBorder="1" applyAlignment="1">
      <alignment horizontal="center" vertical="center"/>
    </xf>
    <xf numFmtId="38" fontId="5" fillId="0" borderId="41" xfId="10" applyFont="1" applyBorder="1" applyAlignment="1">
      <alignment horizontal="center" vertical="center"/>
    </xf>
    <xf numFmtId="0" fontId="1" fillId="0" borderId="22" xfId="9" applyBorder="1">
      <alignment vertical="center"/>
    </xf>
    <xf numFmtId="0" fontId="5" fillId="0" borderId="44" xfId="9" applyFont="1" applyBorder="1" applyAlignment="1">
      <alignment horizontal="center" vertical="center"/>
    </xf>
    <xf numFmtId="0" fontId="22" fillId="0" borderId="7" xfId="9" applyFont="1" applyBorder="1" applyAlignment="1">
      <alignment vertical="top" wrapText="1"/>
    </xf>
    <xf numFmtId="0" fontId="13" fillId="0" borderId="60" xfId="9" applyFont="1" applyBorder="1" applyAlignment="1">
      <alignment vertical="center" textRotation="255"/>
    </xf>
    <xf numFmtId="0" fontId="6" fillId="0" borderId="53" xfId="9" applyFont="1" applyBorder="1" applyAlignment="1">
      <alignment horizontal="center" vertical="center"/>
    </xf>
    <xf numFmtId="0" fontId="6" fillId="0" borderId="51" xfId="9" applyFont="1" applyBorder="1" applyAlignment="1">
      <alignment horizontal="center" vertical="center"/>
    </xf>
    <xf numFmtId="0" fontId="6" fillId="0" borderId="0" xfId="9" applyFont="1" applyBorder="1" applyAlignment="1">
      <alignment horizontal="center" vertical="center"/>
    </xf>
    <xf numFmtId="0" fontId="22" fillId="0" borderId="0" xfId="9" applyFont="1" applyBorder="1" applyAlignment="1">
      <alignment vertical="top" wrapText="1"/>
    </xf>
    <xf numFmtId="0" fontId="22" fillId="0" borderId="0" xfId="9" applyFont="1" applyBorder="1" applyAlignment="1">
      <alignment horizontal="left" vertical="top" wrapText="1"/>
    </xf>
    <xf numFmtId="0" fontId="13" fillId="0" borderId="0" xfId="9" applyFont="1" applyBorder="1" applyAlignment="1">
      <alignment vertical="center" textRotation="255"/>
    </xf>
    <xf numFmtId="0" fontId="62" fillId="0" borderId="53" xfId="9" applyFont="1" applyBorder="1" applyAlignment="1">
      <alignment horizontal="center" vertical="center"/>
    </xf>
    <xf numFmtId="38" fontId="63" fillId="0" borderId="53" xfId="10" applyFont="1" applyFill="1" applyBorder="1" applyAlignment="1">
      <alignment horizontal="center" vertical="center"/>
    </xf>
    <xf numFmtId="38" fontId="62" fillId="0" borderId="53" xfId="9" applyNumberFormat="1" applyFont="1" applyBorder="1" applyAlignment="1">
      <alignment horizontal="right" vertical="center" shrinkToFit="1"/>
    </xf>
    <xf numFmtId="0" fontId="62" fillId="0" borderId="53" xfId="9" applyFont="1" applyBorder="1" applyAlignment="1">
      <alignment horizontal="right" vertical="center" shrinkToFit="1"/>
    </xf>
    <xf numFmtId="183" fontId="63" fillId="3" borderId="0" xfId="10" applyNumberFormat="1" applyFont="1" applyFill="1" applyBorder="1" applyAlignment="1">
      <alignment horizontal="right"/>
    </xf>
    <xf numFmtId="38" fontId="14" fillId="0" borderId="0" xfId="2" applyFont="1" applyFill="1" applyBorder="1" applyAlignment="1"/>
    <xf numFmtId="0" fontId="62" fillId="0" borderId="0" xfId="9" applyFont="1" applyBorder="1" applyAlignment="1">
      <alignment horizontal="center" vertical="center"/>
    </xf>
    <xf numFmtId="38" fontId="57" fillId="0" borderId="0" xfId="2" applyFont="1" applyFill="1" applyBorder="1" applyAlignment="1">
      <alignment horizontal="right"/>
    </xf>
    <xf numFmtId="38" fontId="63" fillId="0" borderId="0" xfId="2" applyFont="1" applyFill="1" applyBorder="1" applyAlignment="1">
      <alignment horizontal="right" vertical="center"/>
    </xf>
    <xf numFmtId="0" fontId="18" fillId="0" borderId="0" xfId="3" applyFont="1" applyFill="1" applyBorder="1" applyAlignment="1">
      <alignment horizontal="right"/>
    </xf>
    <xf numFmtId="38" fontId="63" fillId="0" borderId="0" xfId="10" applyFont="1" applyFill="1" applyBorder="1" applyAlignment="1">
      <alignment horizontal="center" vertical="center"/>
    </xf>
    <xf numFmtId="38" fontId="62" fillId="0" borderId="0" xfId="9" applyNumberFormat="1" applyFont="1" applyBorder="1" applyAlignment="1">
      <alignment horizontal="right" vertical="center" shrinkToFit="1"/>
    </xf>
    <xf numFmtId="0" fontId="62" fillId="0" borderId="0" xfId="9" applyFont="1" applyBorder="1" applyAlignment="1">
      <alignment horizontal="right" vertical="center" shrinkToFit="1"/>
    </xf>
    <xf numFmtId="0" fontId="12" fillId="0" borderId="3" xfId="9" applyFont="1" applyBorder="1" applyAlignment="1">
      <alignment horizontal="center" vertical="center"/>
    </xf>
    <xf numFmtId="0" fontId="13" fillId="0" borderId="22" xfId="9" applyFont="1" applyBorder="1" applyAlignment="1">
      <alignment textRotation="255"/>
    </xf>
    <xf numFmtId="0" fontId="16" fillId="0" borderId="91" xfId="3" applyFont="1" applyFill="1" applyBorder="1" applyAlignment="1">
      <alignment horizontal="right" vertical="center"/>
    </xf>
    <xf numFmtId="0" fontId="7" fillId="0" borderId="7" xfId="9" applyFont="1" applyBorder="1" applyAlignment="1">
      <alignment horizontal="center" vertical="center"/>
    </xf>
    <xf numFmtId="0" fontId="16" fillId="0" borderId="27" xfId="3" applyFont="1" applyFill="1" applyBorder="1" applyAlignment="1">
      <alignment horizontal="right" vertical="center"/>
    </xf>
    <xf numFmtId="0" fontId="16" fillId="0" borderId="46" xfId="3" applyFont="1" applyFill="1" applyBorder="1" applyAlignment="1">
      <alignment horizontal="right" vertical="center"/>
    </xf>
    <xf numFmtId="0" fontId="16" fillId="0" borderId="6" xfId="3" applyFont="1" applyFill="1" applyBorder="1" applyAlignment="1">
      <alignment horizontal="right" vertical="center"/>
    </xf>
    <xf numFmtId="0" fontId="5" fillId="0" borderId="5" xfId="9" applyFont="1" applyBorder="1" applyAlignment="1">
      <alignment horizontal="center" vertical="center"/>
    </xf>
    <xf numFmtId="0" fontId="5" fillId="0" borderId="6" xfId="9" applyFont="1" applyBorder="1" applyAlignment="1">
      <alignment horizontal="center" vertical="center"/>
    </xf>
    <xf numFmtId="0" fontId="7" fillId="0" borderId="0" xfId="9" applyFont="1" applyBorder="1" applyAlignment="1">
      <alignment vertical="center"/>
    </xf>
    <xf numFmtId="38" fontId="24" fillId="0" borderId="0" xfId="10" applyFont="1" applyBorder="1" applyAlignment="1">
      <alignment vertical="center"/>
    </xf>
    <xf numFmtId="0" fontId="31" fillId="0" borderId="0" xfId="9" applyFont="1" applyAlignment="1">
      <alignment horizontal="right" vertical="center"/>
    </xf>
    <xf numFmtId="0" fontId="9" fillId="0" borderId="0" xfId="3" applyFont="1" applyFill="1" applyBorder="1" applyAlignment="1">
      <alignment horizontal="center" vertical="center" justifyLastLine="1"/>
    </xf>
    <xf numFmtId="0" fontId="9" fillId="0" borderId="0" xfId="3" applyFont="1" applyFill="1" applyBorder="1" applyAlignment="1">
      <alignment vertical="center" justifyLastLine="1"/>
    </xf>
    <xf numFmtId="0" fontId="68" fillId="0" borderId="0" xfId="9" applyFont="1">
      <alignment vertical="center"/>
    </xf>
    <xf numFmtId="0" fontId="31" fillId="0" borderId="0" xfId="9" applyFont="1">
      <alignment vertical="center"/>
    </xf>
    <xf numFmtId="38" fontId="24" fillId="0" borderId="0" xfId="9" applyNumberFormat="1" applyFont="1" applyBorder="1" applyAlignment="1">
      <alignment vertical="center"/>
    </xf>
    <xf numFmtId="0" fontId="24" fillId="0" borderId="0" xfId="9" applyFont="1" applyBorder="1" applyAlignment="1">
      <alignment vertical="center"/>
    </xf>
    <xf numFmtId="0" fontId="13" fillId="0" borderId="3" xfId="9" applyFont="1" applyBorder="1">
      <alignment vertical="center"/>
    </xf>
    <xf numFmtId="38" fontId="14" fillId="0" borderId="0" xfId="2" applyFont="1" applyFill="1" applyBorder="1" applyAlignment="1">
      <alignment horizontal="center" vertical="center" shrinkToFit="1"/>
    </xf>
    <xf numFmtId="185" fontId="63" fillId="2" borderId="45" xfId="10" applyNumberFormat="1" applyFont="1" applyFill="1" applyBorder="1" applyAlignment="1">
      <alignment vertical="center"/>
    </xf>
    <xf numFmtId="185" fontId="63" fillId="2" borderId="44" xfId="10" applyNumberFormat="1" applyFont="1" applyFill="1" applyBorder="1" applyAlignment="1">
      <alignment vertical="center"/>
    </xf>
    <xf numFmtId="0" fontId="16" fillId="0" borderId="91" xfId="3" applyFont="1" applyFill="1" applyBorder="1" applyAlignment="1">
      <alignment horizontal="right"/>
    </xf>
    <xf numFmtId="183" fontId="63" fillId="2" borderId="45" xfId="10" applyNumberFormat="1" applyFont="1" applyFill="1" applyBorder="1" applyAlignment="1">
      <alignment vertical="center"/>
    </xf>
    <xf numFmtId="183" fontId="63" fillId="2" borderId="44" xfId="10" applyNumberFormat="1" applyFont="1" applyFill="1" applyBorder="1" applyAlignment="1">
      <alignment vertical="center"/>
    </xf>
    <xf numFmtId="38" fontId="16" fillId="0" borderId="6" xfId="2" applyFont="1" applyFill="1" applyBorder="1" applyAlignment="1">
      <alignment horizontal="right"/>
    </xf>
    <xf numFmtId="0" fontId="6" fillId="0" borderId="5" xfId="9" applyFont="1" applyBorder="1" applyAlignment="1">
      <alignment horizontal="center" vertical="center"/>
    </xf>
    <xf numFmtId="0" fontId="6" fillId="0" borderId="6" xfId="9" applyFont="1" applyBorder="1" applyAlignment="1">
      <alignment horizontal="center" vertical="center"/>
    </xf>
    <xf numFmtId="183" fontId="63" fillId="3" borderId="45" xfId="10" applyNumberFormat="1" applyFont="1" applyFill="1" applyBorder="1" applyAlignment="1">
      <alignment vertical="center"/>
    </xf>
    <xf numFmtId="183" fontId="63" fillId="3" borderId="44" xfId="10" applyNumberFormat="1" applyFont="1" applyFill="1" applyBorder="1" applyAlignment="1">
      <alignment vertical="center"/>
    </xf>
    <xf numFmtId="0" fontId="1" fillId="0" borderId="0" xfId="9" applyBorder="1" applyAlignment="1">
      <alignment horizontal="center" vertical="center" textRotation="255"/>
    </xf>
    <xf numFmtId="0" fontId="7" fillId="0" borderId="0" xfId="9" applyFont="1" applyBorder="1">
      <alignment vertical="center"/>
    </xf>
    <xf numFmtId="38" fontId="25" fillId="0" borderId="0" xfId="10" applyFont="1" applyFill="1" applyBorder="1" applyAlignment="1">
      <alignment horizontal="center"/>
    </xf>
    <xf numFmtId="49" fontId="7" fillId="0" borderId="0" xfId="9" applyNumberFormat="1" applyFont="1" applyBorder="1" applyAlignment="1">
      <alignment horizontal="center" vertical="center"/>
    </xf>
    <xf numFmtId="176" fontId="34" fillId="0" borderId="131" xfId="2" applyNumberFormat="1" applyFont="1" applyFill="1" applyBorder="1" applyAlignment="1">
      <alignment horizontal="center" vertical="center"/>
    </xf>
    <xf numFmtId="0" fontId="31" fillId="3" borderId="132" xfId="9" applyFont="1" applyFill="1" applyBorder="1" applyAlignment="1">
      <alignment horizontal="center" vertical="center"/>
    </xf>
    <xf numFmtId="38" fontId="63" fillId="0" borderId="69" xfId="2" applyFont="1" applyFill="1" applyBorder="1" applyAlignment="1">
      <alignment horizontal="center"/>
    </xf>
    <xf numFmtId="0" fontId="31" fillId="3" borderId="13" xfId="9" applyFont="1" applyFill="1" applyBorder="1" applyAlignment="1">
      <alignment horizontal="center" vertical="center"/>
    </xf>
    <xf numFmtId="0" fontId="31" fillId="3" borderId="70" xfId="9" applyFont="1" applyFill="1" applyBorder="1" applyAlignment="1">
      <alignment horizontal="center" vertical="center"/>
    </xf>
    <xf numFmtId="38" fontId="63" fillId="0" borderId="74" xfId="2" applyFont="1" applyFill="1" applyBorder="1" applyAlignment="1">
      <alignment horizontal="center"/>
    </xf>
    <xf numFmtId="0" fontId="31" fillId="3" borderId="24" xfId="9" applyFont="1" applyFill="1" applyBorder="1" applyAlignment="1">
      <alignment horizontal="center" vertical="center"/>
    </xf>
    <xf numFmtId="0" fontId="31" fillId="3" borderId="75" xfId="9" applyFont="1" applyFill="1" applyBorder="1" applyAlignment="1">
      <alignment horizontal="center" vertical="center"/>
    </xf>
    <xf numFmtId="38" fontId="25" fillId="0" borderId="0" xfId="2" applyFont="1" applyFill="1" applyAlignment="1">
      <alignment horizontal="center"/>
    </xf>
    <xf numFmtId="38" fontId="63" fillId="0" borderId="76" xfId="2" applyFont="1" applyFill="1" applyBorder="1" applyAlignment="1">
      <alignment horizontal="center"/>
    </xf>
    <xf numFmtId="38" fontId="63" fillId="0" borderId="98" xfId="2" applyFont="1" applyFill="1" applyBorder="1" applyAlignment="1">
      <alignment horizontal="right"/>
    </xf>
    <xf numFmtId="0" fontId="31" fillId="3" borderId="133" xfId="9" applyFont="1" applyFill="1" applyBorder="1" applyAlignment="1">
      <alignment horizontal="center" vertical="center"/>
    </xf>
    <xf numFmtId="0" fontId="31" fillId="3" borderId="80" xfId="9" applyFont="1" applyFill="1" applyBorder="1" applyAlignment="1">
      <alignment horizontal="center" vertical="center"/>
    </xf>
    <xf numFmtId="0" fontId="31" fillId="0" borderId="81" xfId="9" applyFont="1" applyBorder="1" applyAlignment="1">
      <alignment horizontal="center" vertical="center"/>
    </xf>
    <xf numFmtId="0" fontId="1" fillId="0" borderId="0" xfId="9" applyBorder="1" applyAlignment="1"/>
    <xf numFmtId="38" fontId="76" fillId="0" borderId="0" xfId="2" applyFont="1" applyFill="1" applyBorder="1" applyAlignment="1">
      <alignment vertical="center"/>
    </xf>
    <xf numFmtId="0" fontId="20" fillId="0" borderId="0" xfId="9" applyFont="1" applyAlignment="1">
      <alignment vertical="center"/>
    </xf>
    <xf numFmtId="38" fontId="60" fillId="0" borderId="0" xfId="2" applyFont="1" applyFill="1" applyBorder="1" applyAlignment="1">
      <alignment vertical="center"/>
    </xf>
    <xf numFmtId="38" fontId="60" fillId="0" borderId="0" xfId="2" applyFont="1" applyFill="1" applyBorder="1" applyAlignment="1">
      <alignment horizontal="distributed" vertical="center"/>
    </xf>
    <xf numFmtId="38" fontId="60" fillId="0" borderId="0" xfId="2" applyFont="1" applyFill="1" applyBorder="1" applyAlignment="1">
      <alignment horizontal="center" vertical="center"/>
    </xf>
    <xf numFmtId="38" fontId="60" fillId="0" borderId="0" xfId="2" applyFont="1" applyFill="1" applyBorder="1" applyAlignment="1">
      <alignment horizontal="right" vertical="center"/>
    </xf>
    <xf numFmtId="0" fontId="60" fillId="0" borderId="0" xfId="3" applyFont="1" applyFill="1" applyBorder="1" applyAlignment="1">
      <alignment horizontal="right" vertical="center"/>
    </xf>
    <xf numFmtId="0" fontId="60" fillId="0" borderId="0" xfId="3" applyFont="1" applyFill="1" applyBorder="1" applyAlignment="1">
      <alignment vertical="center"/>
    </xf>
    <xf numFmtId="0" fontId="22" fillId="0" borderId="0" xfId="9" applyFont="1" applyBorder="1" applyAlignment="1">
      <alignment horizontal="center" vertical="center"/>
    </xf>
    <xf numFmtId="0" fontId="22" fillId="0" borderId="0" xfId="9" applyFont="1" applyBorder="1" applyAlignment="1">
      <alignment vertical="center"/>
    </xf>
    <xf numFmtId="180" fontId="60" fillId="0" borderId="0" xfId="2" applyNumberFormat="1" applyFont="1" applyFill="1" applyBorder="1" applyAlignment="1">
      <alignment horizontal="center" vertical="center"/>
    </xf>
    <xf numFmtId="0" fontId="22" fillId="0" borderId="0" xfId="9" applyFont="1" applyAlignment="1">
      <alignment vertical="center"/>
    </xf>
    <xf numFmtId="0" fontId="22" fillId="0" borderId="0" xfId="9" applyFont="1">
      <alignment vertical="center"/>
    </xf>
    <xf numFmtId="180" fontId="60" fillId="0" borderId="0" xfId="2" applyNumberFormat="1" applyFont="1" applyFill="1" applyBorder="1" applyAlignment="1">
      <alignment horizontal="center"/>
    </xf>
    <xf numFmtId="0" fontId="4" fillId="0" borderId="0" xfId="9" applyFont="1">
      <alignment vertical="center"/>
    </xf>
    <xf numFmtId="0" fontId="83" fillId="0" borderId="0" xfId="9" applyFont="1">
      <alignment vertical="center"/>
    </xf>
    <xf numFmtId="0" fontId="58" fillId="0" borderId="0" xfId="9" applyFont="1" applyBorder="1">
      <alignment vertical="center"/>
    </xf>
    <xf numFmtId="0" fontId="20" fillId="0" borderId="1" xfId="9" applyFont="1" applyBorder="1">
      <alignment vertical="center"/>
    </xf>
    <xf numFmtId="0" fontId="20" fillId="0" borderId="0" xfId="9" applyFont="1">
      <alignment vertical="center"/>
    </xf>
    <xf numFmtId="0" fontId="7" fillId="0" borderId="0" xfId="9" applyFont="1" applyAlignment="1">
      <alignment horizontal="right" vertical="center"/>
    </xf>
    <xf numFmtId="0" fontId="11" fillId="2" borderId="0" xfId="3" applyFont="1" applyFill="1" applyBorder="1" applyAlignment="1">
      <alignment horizontal="center" justifyLastLine="1"/>
    </xf>
    <xf numFmtId="0" fontId="12" fillId="2" borderId="0" xfId="9" applyFont="1" applyFill="1">
      <alignment vertical="center"/>
    </xf>
    <xf numFmtId="0" fontId="15" fillId="0" borderId="65" xfId="3" applyFont="1" applyFill="1" applyBorder="1" applyAlignment="1">
      <alignment justifyLastLine="1"/>
    </xf>
    <xf numFmtId="38" fontId="13" fillId="0" borderId="0" xfId="10" applyFont="1" applyBorder="1" applyAlignment="1">
      <alignment vertical="center" wrapText="1" shrinkToFit="1"/>
    </xf>
    <xf numFmtId="0" fontId="1" fillId="0" borderId="2" xfId="9" applyBorder="1">
      <alignment vertical="center"/>
    </xf>
    <xf numFmtId="0" fontId="6" fillId="0" borderId="14" xfId="9" applyFont="1" applyBorder="1" applyAlignment="1">
      <alignment horizontal="center" vertical="center"/>
    </xf>
    <xf numFmtId="0" fontId="6" fillId="0" borderId="25" xfId="9" applyFont="1" applyBorder="1" applyAlignment="1">
      <alignment horizontal="center" vertical="center"/>
    </xf>
    <xf numFmtId="38" fontId="16" fillId="0" borderId="17" xfId="2" applyFont="1" applyFill="1" applyBorder="1" applyAlignment="1">
      <alignment vertical="center" justifyLastLine="1"/>
    </xf>
    <xf numFmtId="38" fontId="16" fillId="0" borderId="18" xfId="2" applyFont="1" applyFill="1" applyBorder="1" applyAlignment="1">
      <alignment vertical="center" justifyLastLine="1"/>
    </xf>
    <xf numFmtId="38" fontId="16" fillId="0" borderId="19" xfId="2" applyFont="1" applyFill="1" applyBorder="1" applyAlignment="1">
      <alignment vertical="center" justifyLastLine="1"/>
    </xf>
    <xf numFmtId="38" fontId="5" fillId="0" borderId="28" xfId="10" applyFont="1" applyBorder="1" applyAlignment="1">
      <alignment vertical="center"/>
    </xf>
    <xf numFmtId="38" fontId="5" fillId="0" borderId="29" xfId="10" applyFont="1" applyBorder="1" applyAlignment="1">
      <alignment vertical="center"/>
    </xf>
    <xf numFmtId="38" fontId="5" fillId="0" borderId="30" xfId="10" applyFont="1" applyBorder="1" applyAlignment="1">
      <alignment vertical="center"/>
    </xf>
    <xf numFmtId="0" fontId="5" fillId="0" borderId="22" xfId="9" applyFont="1" applyBorder="1" applyAlignment="1">
      <alignment vertical="center"/>
    </xf>
    <xf numFmtId="38" fontId="5" fillId="0" borderId="33" xfId="10" applyFont="1" applyBorder="1" applyAlignment="1">
      <alignment vertical="center"/>
    </xf>
    <xf numFmtId="38" fontId="5" fillId="0" borderId="34" xfId="10" applyFont="1" applyBorder="1" applyAlignment="1">
      <alignment vertical="center"/>
    </xf>
    <xf numFmtId="38" fontId="5" fillId="0" borderId="35" xfId="10" applyFont="1" applyBorder="1" applyAlignment="1">
      <alignment vertical="center"/>
    </xf>
    <xf numFmtId="0" fontId="16" fillId="0" borderId="97" xfId="3" applyFont="1" applyFill="1" applyBorder="1" applyAlignment="1">
      <alignment horizontal="center"/>
    </xf>
    <xf numFmtId="0" fontId="6" fillId="0" borderId="96" xfId="9" applyFont="1" applyBorder="1" applyAlignment="1">
      <alignment horizontal="center" vertical="center"/>
    </xf>
    <xf numFmtId="38" fontId="5" fillId="0" borderId="38" xfId="10" applyFont="1" applyBorder="1" applyAlignment="1">
      <alignment vertical="center"/>
    </xf>
    <xf numFmtId="38" fontId="5" fillId="0" borderId="2" xfId="10" applyFont="1" applyBorder="1" applyAlignment="1">
      <alignment vertical="center"/>
    </xf>
    <xf numFmtId="38" fontId="5" fillId="0" borderId="39" xfId="10" applyFont="1" applyBorder="1" applyAlignment="1">
      <alignment vertical="center"/>
    </xf>
    <xf numFmtId="0" fontId="4" fillId="0" borderId="22" xfId="9" applyFont="1" applyBorder="1">
      <alignment vertical="center"/>
    </xf>
    <xf numFmtId="0" fontId="6" fillId="0" borderId="44" xfId="9" applyFont="1" applyBorder="1" applyAlignment="1">
      <alignment horizontal="center" vertical="center"/>
    </xf>
    <xf numFmtId="0" fontId="13" fillId="0" borderId="22" xfId="9" applyFont="1" applyBorder="1" applyAlignment="1">
      <alignment vertical="center" textRotation="255"/>
    </xf>
    <xf numFmtId="38" fontId="16" fillId="0" borderId="51" xfId="2" applyFont="1" applyFill="1" applyBorder="1" applyAlignment="1">
      <alignment horizontal="right"/>
    </xf>
    <xf numFmtId="0" fontId="16" fillId="0" borderId="51" xfId="3" applyFont="1" applyFill="1" applyBorder="1" applyAlignment="1">
      <alignment horizontal="center"/>
    </xf>
    <xf numFmtId="0" fontId="5" fillId="0" borderId="51" xfId="9" applyFont="1" applyBorder="1" applyAlignment="1">
      <alignment horizontal="center" vertical="center"/>
    </xf>
    <xf numFmtId="0" fontId="13" fillId="0" borderId="5" xfId="9" applyFont="1" applyBorder="1" applyAlignment="1">
      <alignment vertical="center" textRotation="255"/>
    </xf>
    <xf numFmtId="38" fontId="19" fillId="0" borderId="5" xfId="10" applyFont="1" applyBorder="1" applyAlignment="1">
      <alignment horizontal="center" vertical="center"/>
    </xf>
    <xf numFmtId="38" fontId="16" fillId="0" borderId="5" xfId="2" applyFont="1" applyFill="1" applyBorder="1" applyAlignment="1">
      <alignment horizontal="right"/>
    </xf>
    <xf numFmtId="0" fontId="16" fillId="0" borderId="5" xfId="3" applyFont="1" applyFill="1" applyBorder="1" applyAlignment="1">
      <alignment horizontal="right"/>
    </xf>
    <xf numFmtId="38" fontId="63" fillId="0" borderId="5" xfId="10" applyFont="1" applyFill="1" applyBorder="1" applyAlignment="1">
      <alignment horizontal="center"/>
    </xf>
    <xf numFmtId="38" fontId="62" fillId="0" borderId="5" xfId="9" applyNumberFormat="1" applyFont="1" applyBorder="1" applyAlignment="1">
      <alignment horizontal="right" vertical="center" shrinkToFit="1"/>
    </xf>
    <xf numFmtId="0" fontId="62" fillId="0" borderId="5" xfId="9" applyFont="1" applyBorder="1" applyAlignment="1">
      <alignment horizontal="right" vertical="center" shrinkToFit="1"/>
    </xf>
    <xf numFmtId="0" fontId="5" fillId="0" borderId="22" xfId="9" applyFont="1" applyBorder="1" applyAlignment="1">
      <alignment textRotation="255"/>
    </xf>
    <xf numFmtId="0" fontId="16" fillId="0" borderId="91" xfId="3" applyFont="1" applyFill="1" applyBorder="1" applyAlignment="1">
      <alignment horizontal="center"/>
    </xf>
    <xf numFmtId="38" fontId="12" fillId="0" borderId="2" xfId="10" applyFont="1" applyBorder="1" applyAlignment="1">
      <alignment vertical="center" wrapText="1" shrinkToFit="1"/>
    </xf>
    <xf numFmtId="38" fontId="12" fillId="0" borderId="0" xfId="10" applyFont="1" applyBorder="1" applyAlignment="1">
      <alignment vertical="center" wrapText="1" shrinkToFit="1"/>
    </xf>
    <xf numFmtId="182" fontId="63" fillId="3" borderId="126" xfId="2" applyNumberFormat="1" applyFont="1" applyFill="1" applyBorder="1" applyAlignment="1">
      <alignment horizontal="right" vertical="center"/>
    </xf>
    <xf numFmtId="182" fontId="63" fillId="3" borderId="88" xfId="2" applyNumberFormat="1" applyFont="1" applyFill="1" applyBorder="1" applyAlignment="1">
      <alignment horizontal="right" vertical="center"/>
    </xf>
    <xf numFmtId="38" fontId="63" fillId="2" borderId="98" xfId="10" applyFont="1" applyFill="1" applyBorder="1" applyAlignment="1">
      <alignment horizontal="right" vertical="center"/>
    </xf>
    <xf numFmtId="38" fontId="63" fillId="2" borderId="96" xfId="10" applyFont="1" applyFill="1" applyBorder="1" applyAlignment="1">
      <alignment horizontal="right" vertical="center"/>
    </xf>
    <xf numFmtId="0" fontId="5" fillId="0" borderId="96" xfId="9" applyFont="1" applyBorder="1" applyAlignment="1">
      <alignment horizontal="center" vertical="center"/>
    </xf>
    <xf numFmtId="0" fontId="5" fillId="0" borderId="97" xfId="9" applyFont="1" applyBorder="1" applyAlignment="1">
      <alignment horizontal="center" vertical="center"/>
    </xf>
    <xf numFmtId="38" fontId="57" fillId="0" borderId="6" xfId="2" applyFont="1" applyFill="1" applyBorder="1" applyAlignment="1">
      <alignment horizontal="right"/>
    </xf>
    <xf numFmtId="38" fontId="7" fillId="0" borderId="0" xfId="10" applyFont="1" applyBorder="1">
      <alignment vertical="center"/>
    </xf>
    <xf numFmtId="38" fontId="60" fillId="0" borderId="0" xfId="2" applyFont="1" applyFill="1" applyBorder="1" applyAlignment="1">
      <alignment horizontal="right"/>
    </xf>
    <xf numFmtId="0" fontId="60" fillId="0" borderId="0" xfId="3" applyFont="1" applyFill="1" applyBorder="1" applyAlignment="1">
      <alignment horizontal="right"/>
    </xf>
    <xf numFmtId="0" fontId="5" fillId="0" borderId="11" xfId="9" applyFont="1" applyBorder="1" applyAlignment="1">
      <alignment textRotation="255"/>
    </xf>
    <xf numFmtId="38" fontId="13" fillId="3" borderId="0" xfId="10" applyFont="1" applyFill="1" applyBorder="1" applyAlignment="1">
      <alignment vertical="center" wrapText="1" shrinkToFit="1"/>
    </xf>
    <xf numFmtId="38" fontId="63" fillId="0" borderId="141" xfId="2" applyFont="1" applyFill="1" applyBorder="1" applyAlignment="1">
      <alignment horizontal="center"/>
    </xf>
    <xf numFmtId="38" fontId="63" fillId="0" borderId="15" xfId="2" applyFont="1" applyFill="1" applyBorder="1" applyAlignment="1">
      <alignment horizontal="right" vertical="center"/>
    </xf>
    <xf numFmtId="176" fontId="16" fillId="0" borderId="14" xfId="2" applyNumberFormat="1" applyFont="1" applyFill="1" applyBorder="1" applyAlignment="1">
      <alignment horizontal="center" shrinkToFit="1"/>
    </xf>
    <xf numFmtId="0" fontId="31" fillId="3" borderId="142" xfId="9" applyFont="1" applyFill="1" applyBorder="1" applyAlignment="1">
      <alignment horizontal="center" vertical="center"/>
    </xf>
    <xf numFmtId="38" fontId="63" fillId="0" borderId="143" xfId="2" applyFont="1" applyFill="1" applyBorder="1" applyAlignment="1">
      <alignment horizontal="center"/>
    </xf>
    <xf numFmtId="38" fontId="63" fillId="0" borderId="26" xfId="2" applyFont="1" applyFill="1" applyBorder="1" applyAlignment="1">
      <alignment horizontal="right" vertical="center"/>
    </xf>
    <xf numFmtId="176" fontId="16" fillId="0" borderId="25" xfId="2" applyNumberFormat="1" applyFont="1" applyFill="1" applyBorder="1" applyAlignment="1">
      <alignment horizontal="center" shrinkToFit="1"/>
    </xf>
    <xf numFmtId="0" fontId="31" fillId="3" borderId="144" xfId="9" applyFont="1" applyFill="1" applyBorder="1" applyAlignment="1">
      <alignment horizontal="center" vertical="center"/>
    </xf>
    <xf numFmtId="176" fontId="30" fillId="0" borderId="72" xfId="2" applyNumberFormat="1" applyFont="1" applyFill="1" applyBorder="1" applyAlignment="1">
      <alignment horizontal="right" vertical="center"/>
    </xf>
    <xf numFmtId="0" fontId="31" fillId="3" borderId="73" xfId="9" applyFont="1" applyFill="1" applyBorder="1" applyAlignment="1">
      <alignment horizontal="center" vertical="center"/>
    </xf>
    <xf numFmtId="38" fontId="63" fillId="0" borderId="98" xfId="2" applyFont="1" applyFill="1" applyBorder="1" applyAlignment="1">
      <alignment horizontal="right" vertical="center"/>
    </xf>
    <xf numFmtId="176" fontId="16" fillId="0" borderId="96" xfId="2" applyNumberFormat="1" applyFont="1" applyFill="1" applyBorder="1" applyAlignment="1">
      <alignment horizontal="center" shrinkToFit="1"/>
    </xf>
    <xf numFmtId="176" fontId="16" fillId="0" borderId="44" xfId="2" applyNumberFormat="1" applyFont="1" applyFill="1" applyBorder="1" applyAlignment="1">
      <alignment horizontal="center" shrinkToFit="1"/>
    </xf>
    <xf numFmtId="38" fontId="63" fillId="0" borderId="146" xfId="2" applyFont="1" applyFill="1" applyBorder="1" applyAlignment="1">
      <alignment horizontal="right" vertical="center"/>
    </xf>
    <xf numFmtId="38" fontId="29" fillId="0" borderId="112" xfId="2" applyFont="1" applyFill="1" applyBorder="1" applyAlignment="1"/>
    <xf numFmtId="176" fontId="16" fillId="0" borderId="112" xfId="2" applyNumberFormat="1" applyFont="1" applyFill="1" applyBorder="1" applyAlignment="1">
      <alignment horizontal="center" shrinkToFit="1"/>
    </xf>
    <xf numFmtId="0" fontId="31" fillId="3" borderId="147" xfId="9" applyFont="1" applyFill="1" applyBorder="1" applyAlignment="1">
      <alignment horizontal="center" vertical="center"/>
    </xf>
    <xf numFmtId="176" fontId="34" fillId="0" borderId="112" xfId="2" applyNumberFormat="1" applyFont="1" applyFill="1" applyBorder="1" applyAlignment="1">
      <alignment horizontal="right" shrinkToFit="1"/>
    </xf>
    <xf numFmtId="0" fontId="31" fillId="0" borderId="148" xfId="9" applyFont="1" applyBorder="1" applyAlignment="1">
      <alignment horizontal="center" vertical="center"/>
    </xf>
    <xf numFmtId="180" fontId="29" fillId="0" borderId="149" xfId="2" applyNumberFormat="1" applyFont="1" applyFill="1" applyBorder="1" applyAlignment="1">
      <alignment horizontal="center"/>
    </xf>
    <xf numFmtId="38" fontId="71" fillId="0" borderId="0" xfId="2" applyFont="1" applyFill="1" applyBorder="1" applyAlignment="1"/>
    <xf numFmtId="0" fontId="5" fillId="0" borderId="1" xfId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11" fillId="2" borderId="0" xfId="3" applyFont="1" applyFill="1" applyBorder="1" applyAlignment="1">
      <alignment horizontal="center" justifyLastLine="1"/>
    </xf>
    <xf numFmtId="0" fontId="12" fillId="2" borderId="0" xfId="1" applyFont="1" applyFill="1" applyAlignment="1">
      <alignment horizontal="center" vertical="center"/>
    </xf>
    <xf numFmtId="0" fontId="17" fillId="4" borderId="8" xfId="1" applyFont="1" applyFill="1" applyBorder="1" applyAlignment="1">
      <alignment horizontal="center" vertical="center"/>
    </xf>
    <xf numFmtId="0" fontId="17" fillId="4" borderId="9" xfId="1" applyFont="1" applyFill="1" applyBorder="1" applyAlignment="1">
      <alignment horizontal="center" vertical="center"/>
    </xf>
    <xf numFmtId="0" fontId="17" fillId="4" borderId="10" xfId="1" applyFont="1" applyFill="1" applyBorder="1" applyAlignment="1">
      <alignment horizontal="center" vertical="center"/>
    </xf>
    <xf numFmtId="38" fontId="16" fillId="5" borderId="13" xfId="2" applyFont="1" applyFill="1" applyBorder="1" applyAlignment="1">
      <alignment horizontal="center"/>
    </xf>
    <xf numFmtId="38" fontId="16" fillId="5" borderId="14" xfId="2" applyFont="1" applyFill="1" applyBorder="1" applyAlignment="1">
      <alignment horizontal="center"/>
    </xf>
    <xf numFmtId="0" fontId="19" fillId="5" borderId="15" xfId="1" applyFont="1" applyFill="1" applyBorder="1" applyAlignment="1">
      <alignment horizontal="right" vertical="center"/>
    </xf>
    <xf numFmtId="0" fontId="19" fillId="5" borderId="14" xfId="1" applyFont="1" applyFill="1" applyBorder="1" applyAlignment="1">
      <alignment horizontal="right" vertical="center"/>
    </xf>
    <xf numFmtId="38" fontId="18" fillId="5" borderId="15" xfId="4" applyFont="1" applyFill="1" applyBorder="1" applyAlignment="1">
      <alignment horizontal="right"/>
    </xf>
    <xf numFmtId="38" fontId="18" fillId="5" borderId="14" xfId="4" applyFont="1" applyFill="1" applyBorder="1" applyAlignment="1">
      <alignment horizontal="right"/>
    </xf>
    <xf numFmtId="38" fontId="18" fillId="3" borderId="15" xfId="4" applyFont="1" applyFill="1" applyBorder="1" applyAlignment="1">
      <alignment horizontal="right"/>
    </xf>
    <xf numFmtId="38" fontId="18" fillId="3" borderId="14" xfId="4" applyFont="1" applyFill="1" applyBorder="1" applyAlignment="1">
      <alignment horizontal="right"/>
    </xf>
    <xf numFmtId="38" fontId="18" fillId="0" borderId="15" xfId="4" applyFont="1" applyFill="1" applyBorder="1" applyAlignment="1">
      <alignment horizontal="right"/>
    </xf>
    <xf numFmtId="38" fontId="18" fillId="0" borderId="14" xfId="4" applyFont="1" applyFill="1" applyBorder="1" applyAlignment="1">
      <alignment horizontal="right"/>
    </xf>
    <xf numFmtId="38" fontId="16" fillId="0" borderId="17" xfId="2" applyFont="1" applyFill="1" applyBorder="1" applyAlignment="1">
      <alignment horizontal="center" vertical="center" justifyLastLine="1"/>
    </xf>
    <xf numFmtId="38" fontId="16" fillId="0" borderId="18" xfId="2" applyFont="1" applyFill="1" applyBorder="1" applyAlignment="1">
      <alignment horizontal="center" vertical="center" justifyLastLine="1"/>
    </xf>
    <xf numFmtId="38" fontId="16" fillId="0" borderId="19" xfId="2" applyFont="1" applyFill="1" applyBorder="1" applyAlignment="1">
      <alignment horizontal="center" vertical="center" justifyLastLine="1"/>
    </xf>
    <xf numFmtId="38" fontId="19" fillId="0" borderId="20" xfId="1" applyNumberFormat="1" applyFont="1" applyBorder="1" applyAlignment="1">
      <alignment horizontal="right"/>
    </xf>
    <xf numFmtId="38" fontId="19" fillId="0" borderId="18" xfId="1" applyNumberFormat="1" applyFont="1" applyBorder="1" applyAlignment="1">
      <alignment horizontal="right"/>
    </xf>
    <xf numFmtId="38" fontId="16" fillId="0" borderId="4" xfId="2" applyFont="1" applyFill="1" applyBorder="1" applyAlignment="1">
      <alignment horizontal="distributed" vertical="center" justifyLastLine="1"/>
    </xf>
    <xf numFmtId="38" fontId="16" fillId="0" borderId="5" xfId="2" applyFont="1" applyFill="1" applyBorder="1" applyAlignment="1">
      <alignment horizontal="distributed" vertical="center" justifyLastLine="1"/>
    </xf>
    <xf numFmtId="38" fontId="16" fillId="0" borderId="4" xfId="2" applyFont="1" applyFill="1" applyBorder="1" applyAlignment="1">
      <alignment horizontal="center" vertical="center" shrinkToFit="1"/>
    </xf>
    <xf numFmtId="38" fontId="16" fillId="0" borderId="5" xfId="2" applyFont="1" applyFill="1" applyBorder="1" applyAlignment="1">
      <alignment horizontal="center" vertical="center" shrinkToFit="1"/>
    </xf>
    <xf numFmtId="38" fontId="16" fillId="0" borderId="6" xfId="2" applyFont="1" applyFill="1" applyBorder="1" applyAlignment="1">
      <alignment horizontal="center" vertical="center" shrinkToFit="1"/>
    </xf>
    <xf numFmtId="38" fontId="16" fillId="0" borderId="4" xfId="2" applyFont="1" applyFill="1" applyBorder="1" applyAlignment="1">
      <alignment horizontal="center" vertical="center" justifyLastLine="1"/>
    </xf>
    <xf numFmtId="38" fontId="16" fillId="0" borderId="5" xfId="2" applyFont="1" applyFill="1" applyBorder="1" applyAlignment="1">
      <alignment horizontal="center" vertical="center" justifyLastLine="1"/>
    </xf>
    <xf numFmtId="38" fontId="16" fillId="0" borderId="6" xfId="2" applyFont="1" applyFill="1" applyBorder="1" applyAlignment="1">
      <alignment horizontal="center" vertical="center" justifyLastLine="1"/>
    </xf>
    <xf numFmtId="38" fontId="16" fillId="0" borderId="4" xfId="2" applyFont="1" applyFill="1" applyBorder="1" applyAlignment="1">
      <alignment horizontal="center" vertical="center"/>
    </xf>
    <xf numFmtId="38" fontId="16" fillId="0" borderId="5" xfId="2" applyFont="1" applyFill="1" applyBorder="1" applyAlignment="1">
      <alignment horizontal="center" vertical="center"/>
    </xf>
    <xf numFmtId="38" fontId="16" fillId="5" borderId="24" xfId="2" applyFont="1" applyFill="1" applyBorder="1" applyAlignment="1">
      <alignment horizontal="center"/>
    </xf>
    <xf numFmtId="38" fontId="16" fillId="5" borderId="25" xfId="2" applyFont="1" applyFill="1" applyBorder="1" applyAlignment="1">
      <alignment horizontal="center"/>
    </xf>
    <xf numFmtId="0" fontId="19" fillId="5" borderId="26" xfId="1" applyFont="1" applyFill="1" applyBorder="1" applyAlignment="1">
      <alignment horizontal="right" vertical="center"/>
    </xf>
    <xf numFmtId="0" fontId="19" fillId="5" borderId="25" xfId="1" applyFont="1" applyFill="1" applyBorder="1" applyAlignment="1">
      <alignment horizontal="right" vertical="center"/>
    </xf>
    <xf numFmtId="38" fontId="18" fillId="5" borderId="26" xfId="4" applyFont="1" applyFill="1" applyBorder="1" applyAlignment="1">
      <alignment horizontal="right"/>
    </xf>
    <xf numFmtId="38" fontId="18" fillId="5" borderId="25" xfId="4" applyFont="1" applyFill="1" applyBorder="1" applyAlignment="1">
      <alignment horizontal="right"/>
    </xf>
    <xf numFmtId="38" fontId="18" fillId="5" borderId="26" xfId="4" applyFont="1" applyFill="1" applyBorder="1" applyAlignment="1"/>
    <xf numFmtId="38" fontId="18" fillId="5" borderId="25" xfId="4" applyFont="1" applyFill="1" applyBorder="1" applyAlignment="1"/>
    <xf numFmtId="38" fontId="18" fillId="3" borderId="26" xfId="4" applyFont="1" applyFill="1" applyBorder="1" applyAlignment="1">
      <alignment horizontal="right"/>
    </xf>
    <xf numFmtId="38" fontId="18" fillId="3" borderId="25" xfId="4" applyFont="1" applyFill="1" applyBorder="1" applyAlignment="1">
      <alignment horizontal="right"/>
    </xf>
    <xf numFmtId="38" fontId="18" fillId="0" borderId="26" xfId="4" applyFont="1" applyFill="1" applyBorder="1" applyAlignment="1">
      <alignment horizontal="right"/>
    </xf>
    <xf numFmtId="38" fontId="18" fillId="0" borderId="25" xfId="4" applyFont="1" applyFill="1" applyBorder="1" applyAlignment="1">
      <alignment horizontal="right"/>
    </xf>
    <xf numFmtId="38" fontId="5" fillId="0" borderId="33" xfId="4" applyFont="1" applyBorder="1" applyAlignment="1">
      <alignment horizontal="center" vertical="center"/>
    </xf>
    <xf numFmtId="38" fontId="5" fillId="0" borderId="34" xfId="4" applyFont="1" applyBorder="1" applyAlignment="1">
      <alignment horizontal="center" vertical="center"/>
    </xf>
    <xf numFmtId="38" fontId="5" fillId="0" borderId="35" xfId="4" applyFont="1" applyBorder="1" applyAlignment="1">
      <alignment horizontal="center" vertical="center"/>
    </xf>
    <xf numFmtId="0" fontId="13" fillId="0" borderId="22" xfId="1" applyFont="1" applyBorder="1" applyAlignment="1">
      <alignment horizontal="center" textRotation="255"/>
    </xf>
    <xf numFmtId="38" fontId="19" fillId="0" borderId="36" xfId="4" applyFont="1" applyBorder="1" applyAlignment="1">
      <alignment horizontal="right"/>
    </xf>
    <xf numFmtId="38" fontId="19" fillId="0" borderId="34" xfId="4" applyFont="1" applyBorder="1" applyAlignment="1">
      <alignment horizontal="right"/>
    </xf>
    <xf numFmtId="38" fontId="5" fillId="0" borderId="38" xfId="4" applyFont="1" applyBorder="1" applyAlignment="1">
      <alignment horizontal="center" vertical="center"/>
    </xf>
    <xf numFmtId="38" fontId="5" fillId="0" borderId="2" xfId="4" applyFont="1" applyBorder="1" applyAlignment="1">
      <alignment horizontal="center" vertical="center"/>
    </xf>
    <xf numFmtId="38" fontId="5" fillId="0" borderId="39" xfId="4" applyFont="1" applyBorder="1" applyAlignment="1">
      <alignment horizontal="center" vertical="center"/>
    </xf>
    <xf numFmtId="177" fontId="19" fillId="0" borderId="40" xfId="4" applyNumberFormat="1" applyFont="1" applyBorder="1" applyAlignment="1">
      <alignment horizontal="right"/>
    </xf>
    <xf numFmtId="177" fontId="19" fillId="0" borderId="2" xfId="4" applyNumberFormat="1" applyFont="1" applyBorder="1" applyAlignment="1">
      <alignment horizontal="right"/>
    </xf>
    <xf numFmtId="38" fontId="5" fillId="0" borderId="28" xfId="4" applyFont="1" applyBorder="1" applyAlignment="1">
      <alignment horizontal="center" vertical="center"/>
    </xf>
    <xf numFmtId="38" fontId="5" fillId="0" borderId="29" xfId="4" applyFont="1" applyBorder="1" applyAlignment="1">
      <alignment horizontal="center" vertical="center"/>
    </xf>
    <xf numFmtId="38" fontId="5" fillId="0" borderId="30" xfId="4" applyFont="1" applyBorder="1" applyAlignment="1">
      <alignment horizontal="center" vertical="center"/>
    </xf>
    <xf numFmtId="38" fontId="19" fillId="2" borderId="31" xfId="1" applyNumberFormat="1" applyFont="1" applyFill="1" applyBorder="1" applyAlignment="1">
      <alignment horizontal="right"/>
    </xf>
    <xf numFmtId="38" fontId="19" fillId="2" borderId="29" xfId="1" applyNumberFormat="1" applyFont="1" applyFill="1" applyBorder="1" applyAlignment="1">
      <alignment horizontal="right"/>
    </xf>
    <xf numFmtId="38" fontId="16" fillId="0" borderId="48" xfId="2" applyFont="1" applyFill="1" applyBorder="1" applyAlignment="1"/>
    <xf numFmtId="38" fontId="16" fillId="0" borderId="49" xfId="2" applyFont="1" applyFill="1" applyBorder="1" applyAlignment="1"/>
    <xf numFmtId="38" fontId="16" fillId="0" borderId="50" xfId="2" applyFont="1" applyFill="1" applyBorder="1" applyAlignment="1"/>
    <xf numFmtId="0" fontId="19" fillId="0" borderId="48" xfId="1" applyFont="1" applyBorder="1" applyAlignment="1">
      <alignment horizontal="center" vertical="center"/>
    </xf>
    <xf numFmtId="0" fontId="19" fillId="0" borderId="49" xfId="1" applyFont="1" applyBorder="1" applyAlignment="1">
      <alignment horizontal="center" vertical="center"/>
    </xf>
    <xf numFmtId="38" fontId="18" fillId="0" borderId="48" xfId="4" applyFont="1" applyFill="1" applyBorder="1" applyAlignment="1">
      <alignment horizontal="right"/>
    </xf>
    <xf numFmtId="38" fontId="18" fillId="0" borderId="49" xfId="4" applyFont="1" applyFill="1" applyBorder="1" applyAlignment="1">
      <alignment horizontal="right"/>
    </xf>
    <xf numFmtId="38" fontId="18" fillId="0" borderId="52" xfId="4" applyFont="1" applyFill="1" applyBorder="1" applyAlignment="1">
      <alignment horizontal="center"/>
    </xf>
    <xf numFmtId="38" fontId="18" fillId="0" borderId="53" xfId="4" applyFont="1" applyFill="1" applyBorder="1" applyAlignment="1">
      <alignment horizontal="center"/>
    </xf>
    <xf numFmtId="38" fontId="19" fillId="0" borderId="52" xfId="1" applyNumberFormat="1" applyFont="1" applyBorder="1" applyAlignment="1">
      <alignment horizontal="right" vertical="center"/>
    </xf>
    <xf numFmtId="0" fontId="19" fillId="0" borderId="53" xfId="1" applyFont="1" applyBorder="1" applyAlignment="1">
      <alignment horizontal="right" vertical="center"/>
    </xf>
    <xf numFmtId="38" fontId="18" fillId="0" borderId="52" xfId="4" applyFont="1" applyFill="1" applyBorder="1" applyAlignment="1">
      <alignment horizontal="right"/>
    </xf>
    <xf numFmtId="38" fontId="18" fillId="0" borderId="53" xfId="4" applyFont="1" applyFill="1" applyBorder="1" applyAlignment="1">
      <alignment horizontal="right"/>
    </xf>
    <xf numFmtId="0" fontId="22" fillId="0" borderId="42" xfId="1" applyFont="1" applyBorder="1" applyAlignment="1">
      <alignment horizontal="left" vertical="top" wrapText="1"/>
    </xf>
    <xf numFmtId="0" fontId="22" fillId="0" borderId="0" xfId="1" applyFont="1" applyBorder="1" applyAlignment="1">
      <alignment horizontal="left" vertical="top" wrapText="1"/>
    </xf>
    <xf numFmtId="38" fontId="16" fillId="5" borderId="43" xfId="2" applyFont="1" applyFill="1" applyBorder="1" applyAlignment="1">
      <alignment horizontal="center"/>
    </xf>
    <xf numFmtId="38" fontId="16" fillId="5" borderId="44" xfId="2" applyFont="1" applyFill="1" applyBorder="1" applyAlignment="1">
      <alignment horizontal="center"/>
    </xf>
    <xf numFmtId="0" fontId="19" fillId="5" borderId="45" xfId="1" applyFont="1" applyFill="1" applyBorder="1" applyAlignment="1">
      <alignment horizontal="right" vertical="center"/>
    </xf>
    <xf numFmtId="0" fontId="19" fillId="5" borderId="44" xfId="1" applyFont="1" applyFill="1" applyBorder="1" applyAlignment="1">
      <alignment horizontal="right" vertical="center"/>
    </xf>
    <xf numFmtId="38" fontId="18" fillId="5" borderId="45" xfId="4" applyFont="1" applyFill="1" applyBorder="1" applyAlignment="1"/>
    <xf numFmtId="38" fontId="18" fillId="5" borderId="44" xfId="4" applyFont="1" applyFill="1" applyBorder="1" applyAlignment="1"/>
    <xf numFmtId="38" fontId="23" fillId="4" borderId="8" xfId="1" applyNumberFormat="1" applyFont="1" applyFill="1" applyBorder="1" applyAlignment="1">
      <alignment horizontal="center" vertical="center"/>
    </xf>
    <xf numFmtId="38" fontId="23" fillId="4" borderId="9" xfId="1" applyNumberFormat="1" applyFont="1" applyFill="1" applyBorder="1" applyAlignment="1">
      <alignment horizontal="center" vertical="center"/>
    </xf>
    <xf numFmtId="38" fontId="23" fillId="4" borderId="10" xfId="1" applyNumberFormat="1" applyFont="1" applyFill="1" applyBorder="1" applyAlignment="1">
      <alignment horizontal="center" vertical="center"/>
    </xf>
    <xf numFmtId="38" fontId="16" fillId="5" borderId="27" xfId="2" applyFont="1" applyFill="1" applyBorder="1" applyAlignment="1">
      <alignment horizontal="center"/>
    </xf>
    <xf numFmtId="38" fontId="18" fillId="2" borderId="26" xfId="4" applyFont="1" applyFill="1" applyBorder="1" applyAlignment="1">
      <alignment horizontal="right"/>
    </xf>
    <xf numFmtId="38" fontId="18" fillId="2" borderId="25" xfId="4" applyFont="1" applyFill="1" applyBorder="1" applyAlignment="1">
      <alignment horizontal="right"/>
    </xf>
    <xf numFmtId="38" fontId="19" fillId="0" borderId="20" xfId="1" applyNumberFormat="1" applyFont="1" applyBorder="1" applyAlignment="1">
      <alignment horizontal="right" vertical="center"/>
    </xf>
    <xf numFmtId="38" fontId="19" fillId="0" borderId="18" xfId="1" applyNumberFormat="1" applyFont="1" applyBorder="1" applyAlignment="1">
      <alignment horizontal="right" vertical="center"/>
    </xf>
    <xf numFmtId="38" fontId="16" fillId="5" borderId="56" xfId="2" applyFont="1" applyFill="1" applyBorder="1" applyAlignment="1">
      <alignment horizontal="center"/>
    </xf>
    <xf numFmtId="38" fontId="16" fillId="5" borderId="57" xfId="2" applyFont="1" applyFill="1" applyBorder="1" applyAlignment="1">
      <alignment horizontal="center"/>
    </xf>
    <xf numFmtId="38" fontId="16" fillId="5" borderId="58" xfId="2" applyFont="1" applyFill="1" applyBorder="1" applyAlignment="1">
      <alignment horizontal="center"/>
    </xf>
    <xf numFmtId="0" fontId="19" fillId="5" borderId="59" xfId="1" applyFont="1" applyFill="1" applyBorder="1" applyAlignment="1">
      <alignment horizontal="right" vertical="center"/>
    </xf>
    <xf numFmtId="0" fontId="19" fillId="5" borderId="57" xfId="1" applyFont="1" applyFill="1" applyBorder="1" applyAlignment="1">
      <alignment horizontal="right" vertical="center"/>
    </xf>
    <xf numFmtId="38" fontId="18" fillId="3" borderId="59" xfId="4" applyFont="1" applyFill="1" applyBorder="1" applyAlignment="1">
      <alignment horizontal="right"/>
    </xf>
    <xf numFmtId="38" fontId="18" fillId="3" borderId="57" xfId="4" applyFont="1" applyFill="1" applyBorder="1" applyAlignment="1">
      <alignment horizontal="right"/>
    </xf>
    <xf numFmtId="38" fontId="18" fillId="0" borderId="59" xfId="4" applyFont="1" applyFill="1" applyBorder="1" applyAlignment="1">
      <alignment horizontal="right"/>
    </xf>
    <xf numFmtId="38" fontId="18" fillId="0" borderId="57" xfId="4" applyFont="1" applyFill="1" applyBorder="1" applyAlignment="1">
      <alignment horizontal="right"/>
    </xf>
    <xf numFmtId="38" fontId="18" fillId="2" borderId="59" xfId="4" applyFont="1" applyFill="1" applyBorder="1" applyAlignment="1">
      <alignment horizontal="right"/>
    </xf>
    <xf numFmtId="38" fontId="18" fillId="2" borderId="57" xfId="4" applyFont="1" applyFill="1" applyBorder="1" applyAlignment="1">
      <alignment horizontal="right"/>
    </xf>
    <xf numFmtId="38" fontId="19" fillId="2" borderId="31" xfId="1" applyNumberFormat="1" applyFont="1" applyFill="1" applyBorder="1" applyAlignment="1">
      <alignment horizontal="right" vertical="center"/>
    </xf>
    <xf numFmtId="38" fontId="19" fillId="2" borderId="29" xfId="1" applyNumberFormat="1" applyFont="1" applyFill="1" applyBorder="1" applyAlignment="1">
      <alignment horizontal="right" vertical="center"/>
    </xf>
    <xf numFmtId="178" fontId="16" fillId="5" borderId="24" xfId="2" applyNumberFormat="1" applyFont="1" applyFill="1" applyBorder="1" applyAlignment="1">
      <alignment horizontal="center"/>
    </xf>
    <xf numFmtId="178" fontId="16" fillId="5" borderId="25" xfId="2" applyNumberFormat="1" applyFont="1" applyFill="1" applyBorder="1" applyAlignment="1">
      <alignment horizontal="center"/>
    </xf>
    <xf numFmtId="178" fontId="16" fillId="5" borderId="27" xfId="2" applyNumberFormat="1" applyFont="1" applyFill="1" applyBorder="1" applyAlignment="1">
      <alignment horizontal="center"/>
    </xf>
    <xf numFmtId="179" fontId="18" fillId="2" borderId="26" xfId="2" applyNumberFormat="1" applyFont="1" applyFill="1" applyBorder="1" applyAlignment="1">
      <alignment horizontal="right"/>
    </xf>
    <xf numFmtId="179" fontId="18" fillId="2" borderId="25" xfId="2" applyNumberFormat="1" applyFont="1" applyFill="1" applyBorder="1" applyAlignment="1">
      <alignment horizontal="right"/>
    </xf>
    <xf numFmtId="38" fontId="19" fillId="0" borderId="36" xfId="4" applyFont="1" applyBorder="1" applyAlignment="1">
      <alignment horizontal="right" vertical="center"/>
    </xf>
    <xf numFmtId="38" fontId="19" fillId="0" borderId="34" xfId="4" applyFont="1" applyBorder="1" applyAlignment="1">
      <alignment horizontal="right" vertical="center"/>
    </xf>
    <xf numFmtId="0" fontId="6" fillId="0" borderId="4" xfId="1" applyFont="1" applyBorder="1" applyAlignment="1">
      <alignment horizontal="right" vertical="center"/>
    </xf>
    <xf numFmtId="0" fontId="6" fillId="0" borderId="5" xfId="1" applyFont="1" applyBorder="1" applyAlignment="1">
      <alignment horizontal="right" vertical="center"/>
    </xf>
    <xf numFmtId="38" fontId="18" fillId="0" borderId="4" xfId="4" applyFont="1" applyFill="1" applyBorder="1" applyAlignment="1">
      <alignment horizontal="right"/>
    </xf>
    <xf numFmtId="38" fontId="18" fillId="0" borderId="5" xfId="4" applyFont="1" applyFill="1" applyBorder="1" applyAlignment="1">
      <alignment horizontal="right"/>
    </xf>
    <xf numFmtId="177" fontId="19" fillId="0" borderId="40" xfId="4" applyNumberFormat="1" applyFont="1" applyBorder="1" applyAlignment="1">
      <alignment horizontal="right" vertical="center"/>
    </xf>
    <xf numFmtId="177" fontId="19" fillId="0" borderId="2" xfId="4" applyNumberFormat="1" applyFont="1" applyBorder="1" applyAlignment="1">
      <alignment horizontal="right" vertical="center"/>
    </xf>
    <xf numFmtId="178" fontId="16" fillId="5" borderId="43" xfId="2" applyNumberFormat="1" applyFont="1" applyFill="1" applyBorder="1" applyAlignment="1">
      <alignment horizontal="center"/>
    </xf>
    <xf numFmtId="178" fontId="16" fillId="5" borderId="44" xfId="2" applyNumberFormat="1" applyFont="1" applyFill="1" applyBorder="1" applyAlignment="1">
      <alignment horizontal="center"/>
    </xf>
    <xf numFmtId="178" fontId="16" fillId="5" borderId="46" xfId="2" applyNumberFormat="1" applyFont="1" applyFill="1" applyBorder="1" applyAlignment="1">
      <alignment horizontal="center"/>
    </xf>
    <xf numFmtId="38" fontId="18" fillId="2" borderId="45" xfId="4" applyFont="1" applyFill="1" applyBorder="1" applyAlignment="1">
      <alignment horizontal="right"/>
    </xf>
    <xf numFmtId="38" fontId="18" fillId="2" borderId="44" xfId="4" applyFont="1" applyFill="1" applyBorder="1" applyAlignment="1">
      <alignment horizontal="right"/>
    </xf>
    <xf numFmtId="38" fontId="14" fillId="0" borderId="4" xfId="2" applyFont="1" applyFill="1" applyBorder="1" applyAlignment="1">
      <alignment horizontal="distributed" vertical="center" justifyLastLine="1"/>
    </xf>
    <xf numFmtId="38" fontId="14" fillId="0" borderId="5" xfId="2" applyFont="1" applyFill="1" applyBorder="1" applyAlignment="1">
      <alignment horizontal="distributed" vertical="center" justifyLastLine="1"/>
    </xf>
    <xf numFmtId="38" fontId="14" fillId="0" borderId="4" xfId="2" applyFont="1" applyFill="1" applyBorder="1" applyAlignment="1">
      <alignment horizontal="center" vertical="center" shrinkToFit="1"/>
    </xf>
    <xf numFmtId="38" fontId="14" fillId="0" borderId="5" xfId="2" applyFont="1" applyFill="1" applyBorder="1" applyAlignment="1">
      <alignment horizontal="center" vertical="center" shrinkToFit="1"/>
    </xf>
    <xf numFmtId="38" fontId="14" fillId="0" borderId="6" xfId="2" applyFont="1" applyFill="1" applyBorder="1" applyAlignment="1">
      <alignment horizontal="center" vertical="center" shrinkToFit="1"/>
    </xf>
    <xf numFmtId="38" fontId="14" fillId="0" borderId="4" xfId="2" applyFont="1" applyFill="1" applyBorder="1" applyAlignment="1">
      <alignment horizontal="center" vertical="center" justifyLastLine="1"/>
    </xf>
    <xf numFmtId="38" fontId="14" fillId="0" borderId="5" xfId="2" applyFont="1" applyFill="1" applyBorder="1" applyAlignment="1">
      <alignment horizontal="center" vertical="center" justifyLastLine="1"/>
    </xf>
    <xf numFmtId="38" fontId="14" fillId="0" borderId="6" xfId="2" applyFont="1" applyFill="1" applyBorder="1" applyAlignment="1">
      <alignment horizontal="center" vertical="center" justifyLastLine="1"/>
    </xf>
    <xf numFmtId="38" fontId="14" fillId="0" borderId="4" xfId="2" applyFont="1" applyFill="1" applyBorder="1" applyAlignment="1">
      <alignment horizontal="center" vertical="center"/>
    </xf>
    <xf numFmtId="38" fontId="14" fillId="0" borderId="5" xfId="2" applyFont="1" applyFill="1" applyBorder="1" applyAlignment="1">
      <alignment horizontal="center" vertical="center"/>
    </xf>
    <xf numFmtId="38" fontId="16" fillId="0" borderId="4" xfId="2" applyFont="1" applyFill="1" applyBorder="1" applyAlignment="1"/>
    <xf numFmtId="38" fontId="16" fillId="0" borderId="5" xfId="2" applyFont="1" applyFill="1" applyBorder="1" applyAlignment="1"/>
    <xf numFmtId="38" fontId="16" fillId="0" borderId="6" xfId="2" applyFont="1" applyFill="1" applyBorder="1" applyAlignment="1"/>
    <xf numFmtId="0" fontId="19" fillId="0" borderId="4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38" fontId="18" fillId="0" borderId="4" xfId="2" applyFont="1" applyFill="1" applyBorder="1" applyAlignment="1">
      <alignment horizontal="right"/>
    </xf>
    <xf numFmtId="38" fontId="18" fillId="0" borderId="5" xfId="2" applyFont="1" applyFill="1" applyBorder="1" applyAlignment="1">
      <alignment horizontal="right"/>
    </xf>
    <xf numFmtId="38" fontId="18" fillId="0" borderId="4" xfId="4" applyFont="1" applyFill="1" applyBorder="1" applyAlignment="1">
      <alignment horizontal="center"/>
    </xf>
    <xf numFmtId="38" fontId="18" fillId="0" borderId="5" xfId="4" applyFont="1" applyFill="1" applyBorder="1" applyAlignment="1">
      <alignment horizontal="center"/>
    </xf>
    <xf numFmtId="38" fontId="18" fillId="5" borderId="26" xfId="2" applyFont="1" applyFill="1" applyBorder="1" applyAlignment="1">
      <alignment horizontal="right"/>
    </xf>
    <xf numFmtId="38" fontId="18" fillId="5" borderId="25" xfId="2" applyFont="1" applyFill="1" applyBorder="1" applyAlignment="1">
      <alignment horizontal="right"/>
    </xf>
    <xf numFmtId="0" fontId="19" fillId="0" borderId="48" xfId="1" applyFont="1" applyBorder="1" applyAlignment="1">
      <alignment horizontal="right" vertical="center"/>
    </xf>
    <xf numFmtId="0" fontId="19" fillId="0" borderId="49" xfId="1" applyFont="1" applyBorder="1" applyAlignment="1">
      <alignment horizontal="right" vertical="center"/>
    </xf>
    <xf numFmtId="38" fontId="18" fillId="0" borderId="52" xfId="2" applyFont="1" applyFill="1" applyBorder="1" applyAlignment="1">
      <alignment horizontal="right"/>
    </xf>
    <xf numFmtId="38" fontId="18" fillId="0" borderId="53" xfId="2" applyFont="1" applyFill="1" applyBorder="1" applyAlignment="1">
      <alignment horizontal="right"/>
    </xf>
    <xf numFmtId="0" fontId="19" fillId="0" borderId="4" xfId="1" applyFont="1" applyBorder="1" applyAlignment="1">
      <alignment horizontal="right" vertical="center"/>
    </xf>
    <xf numFmtId="0" fontId="19" fillId="0" borderId="5" xfId="1" applyFont="1" applyBorder="1" applyAlignment="1">
      <alignment horizontal="right" vertical="center"/>
    </xf>
    <xf numFmtId="38" fontId="28" fillId="0" borderId="66" xfId="2" applyFont="1" applyFill="1" applyBorder="1" applyAlignment="1">
      <alignment horizontal="center" vertical="center" justifyLastLine="1"/>
    </xf>
    <xf numFmtId="38" fontId="28" fillId="0" borderId="67" xfId="2" applyFont="1" applyFill="1" applyBorder="1" applyAlignment="1">
      <alignment horizontal="center" vertical="center" justifyLastLine="1"/>
    </xf>
    <xf numFmtId="38" fontId="28" fillId="0" borderId="68" xfId="2" applyFont="1" applyFill="1" applyBorder="1" applyAlignment="1">
      <alignment horizontal="center" vertical="center" justifyLastLine="1"/>
    </xf>
    <xf numFmtId="38" fontId="30" fillId="0" borderId="13" xfId="2" applyFont="1" applyFill="1" applyBorder="1" applyAlignment="1">
      <alignment horizontal="center"/>
    </xf>
    <xf numFmtId="38" fontId="30" fillId="0" borderId="14" xfId="2" applyFont="1" applyFill="1" applyBorder="1" applyAlignment="1">
      <alignment horizontal="center"/>
    </xf>
    <xf numFmtId="179" fontId="29" fillId="0" borderId="15" xfId="2" applyNumberFormat="1" applyFont="1" applyFill="1" applyBorder="1" applyAlignment="1">
      <alignment horizontal="right"/>
    </xf>
    <xf numFmtId="179" fontId="29" fillId="0" borderId="14" xfId="2" applyNumberFormat="1" applyFont="1" applyFill="1" applyBorder="1" applyAlignment="1">
      <alignment horizontal="right"/>
    </xf>
    <xf numFmtId="0" fontId="29" fillId="0" borderId="15" xfId="3" applyFont="1" applyFill="1" applyBorder="1" applyAlignment="1">
      <alignment horizontal="right"/>
    </xf>
    <xf numFmtId="0" fontId="29" fillId="0" borderId="14" xfId="3" applyFont="1" applyFill="1" applyBorder="1" applyAlignment="1">
      <alignment horizontal="right"/>
    </xf>
    <xf numFmtId="181" fontId="29" fillId="0" borderId="15" xfId="2" applyNumberFormat="1" applyFont="1" applyFill="1" applyBorder="1" applyAlignment="1">
      <alignment horizontal="right"/>
    </xf>
    <xf numFmtId="181" fontId="29" fillId="0" borderId="14" xfId="2" applyNumberFormat="1" applyFont="1" applyFill="1" applyBorder="1" applyAlignment="1">
      <alignment horizontal="right"/>
    </xf>
    <xf numFmtId="179" fontId="32" fillId="0" borderId="15" xfId="1" applyNumberFormat="1" applyFont="1" applyBorder="1" applyAlignment="1"/>
    <xf numFmtId="179" fontId="32" fillId="0" borderId="14" xfId="1" applyNumberFormat="1" applyFont="1" applyBorder="1" applyAlignment="1"/>
    <xf numFmtId="179" fontId="19" fillId="0" borderId="71" xfId="1" applyNumberFormat="1" applyFont="1" applyBorder="1" applyAlignment="1">
      <alignment horizontal="right" vertical="center" shrinkToFit="1"/>
    </xf>
    <xf numFmtId="179" fontId="19" fillId="0" borderId="72" xfId="1" applyNumberFormat="1" applyFont="1" applyBorder="1" applyAlignment="1">
      <alignment horizontal="right" vertical="center" shrinkToFit="1"/>
    </xf>
    <xf numFmtId="38" fontId="16" fillId="0" borderId="61" xfId="2" applyFont="1" applyFill="1" applyBorder="1" applyAlignment="1">
      <alignment horizontal="distributed" vertical="center" justifyLastLine="1"/>
    </xf>
    <xf numFmtId="38" fontId="16" fillId="0" borderId="62" xfId="2" applyFont="1" applyFill="1" applyBorder="1" applyAlignment="1">
      <alignment horizontal="distributed" vertical="center" justifyLastLine="1"/>
    </xf>
    <xf numFmtId="38" fontId="16" fillId="0" borderId="63" xfId="2" applyFont="1" applyFill="1" applyBorder="1" applyAlignment="1">
      <alignment horizontal="center" vertical="center" justifyLastLine="1"/>
    </xf>
    <xf numFmtId="38" fontId="16" fillId="0" borderId="62" xfId="2" applyFont="1" applyFill="1" applyBorder="1" applyAlignment="1">
      <alignment horizontal="center" vertical="center" justifyLastLine="1"/>
    </xf>
    <xf numFmtId="38" fontId="16" fillId="0" borderId="64" xfId="2" applyFont="1" applyFill="1" applyBorder="1" applyAlignment="1">
      <alignment horizontal="center" vertical="center" justifyLastLine="1"/>
    </xf>
    <xf numFmtId="38" fontId="16" fillId="0" borderId="63" xfId="2" applyFont="1" applyFill="1" applyBorder="1" applyAlignment="1">
      <alignment horizontal="center" vertical="center"/>
    </xf>
    <xf numFmtId="38" fontId="16" fillId="0" borderId="62" xfId="2" applyFont="1" applyFill="1" applyBorder="1" applyAlignment="1">
      <alignment horizontal="center" vertical="center"/>
    </xf>
    <xf numFmtId="38" fontId="16" fillId="0" borderId="64" xfId="2" applyFont="1" applyFill="1" applyBorder="1" applyAlignment="1">
      <alignment horizontal="center" vertical="center"/>
    </xf>
    <xf numFmtId="38" fontId="16" fillId="0" borderId="63" xfId="2" applyFont="1" applyFill="1" applyBorder="1" applyAlignment="1">
      <alignment horizontal="center" vertical="center" shrinkToFit="1"/>
    </xf>
    <xf numFmtId="38" fontId="16" fillId="0" borderId="62" xfId="2" applyFont="1" applyFill="1" applyBorder="1" applyAlignment="1">
      <alignment horizontal="center" vertical="center" shrinkToFit="1"/>
    </xf>
    <xf numFmtId="38" fontId="16" fillId="0" borderId="64" xfId="2" applyFont="1" applyFill="1" applyBorder="1" applyAlignment="1">
      <alignment horizontal="center" vertical="center" shrinkToFit="1"/>
    </xf>
    <xf numFmtId="38" fontId="16" fillId="0" borderId="65" xfId="2" applyFont="1" applyFill="1" applyBorder="1" applyAlignment="1">
      <alignment horizontal="center" vertical="center" justifyLastLine="1"/>
    </xf>
    <xf numFmtId="38" fontId="30" fillId="0" borderId="24" xfId="2" applyFont="1" applyFill="1" applyBorder="1" applyAlignment="1">
      <alignment horizontal="center"/>
    </xf>
    <xf numFmtId="38" fontId="30" fillId="0" borderId="25" xfId="2" applyFont="1" applyFill="1" applyBorder="1" applyAlignment="1">
      <alignment horizontal="center"/>
    </xf>
    <xf numFmtId="179" fontId="29" fillId="0" borderId="26" xfId="2" applyNumberFormat="1" applyFont="1" applyFill="1" applyBorder="1" applyAlignment="1">
      <alignment horizontal="right"/>
    </xf>
    <xf numFmtId="179" fontId="29" fillId="0" borderId="25" xfId="2" applyNumberFormat="1" applyFont="1" applyFill="1" applyBorder="1" applyAlignment="1">
      <alignment horizontal="right"/>
    </xf>
    <xf numFmtId="0" fontId="29" fillId="0" borderId="26" xfId="3" applyFont="1" applyFill="1" applyBorder="1" applyAlignment="1">
      <alignment horizontal="right"/>
    </xf>
    <xf numFmtId="0" fontId="29" fillId="0" borderId="25" xfId="3" applyFont="1" applyFill="1" applyBorder="1" applyAlignment="1">
      <alignment horizontal="right"/>
    </xf>
    <xf numFmtId="181" fontId="29" fillId="0" borderId="26" xfId="2" applyNumberFormat="1" applyFont="1" applyFill="1" applyBorder="1" applyAlignment="1">
      <alignment horizontal="right"/>
    </xf>
    <xf numFmtId="181" fontId="29" fillId="0" borderId="25" xfId="2" applyNumberFormat="1" applyFont="1" applyFill="1" applyBorder="1" applyAlignment="1">
      <alignment horizontal="right"/>
    </xf>
    <xf numFmtId="179" fontId="32" fillId="0" borderId="26" xfId="1" applyNumberFormat="1" applyFont="1" applyBorder="1" applyAlignment="1"/>
    <xf numFmtId="179" fontId="32" fillId="0" borderId="25" xfId="1" applyNumberFormat="1" applyFont="1" applyBorder="1" applyAlignment="1"/>
    <xf numFmtId="179" fontId="29" fillId="0" borderId="45" xfId="2" applyNumberFormat="1" applyFont="1" applyFill="1" applyBorder="1" applyAlignment="1">
      <alignment horizontal="right"/>
    </xf>
    <xf numFmtId="179" fontId="29" fillId="0" borderId="44" xfId="2" applyNumberFormat="1" applyFont="1" applyFill="1" applyBorder="1" applyAlignment="1">
      <alignment horizontal="right"/>
    </xf>
    <xf numFmtId="0" fontId="29" fillId="0" borderId="45" xfId="3" applyFont="1" applyFill="1" applyBorder="1" applyAlignment="1">
      <alignment horizontal="right"/>
    </xf>
    <xf numFmtId="0" fontId="29" fillId="0" borderId="44" xfId="3" applyFont="1" applyFill="1" applyBorder="1" applyAlignment="1">
      <alignment horizontal="right"/>
    </xf>
    <xf numFmtId="181" fontId="29" fillId="0" borderId="45" xfId="2" applyNumberFormat="1" applyFont="1" applyFill="1" applyBorder="1" applyAlignment="1">
      <alignment horizontal="right"/>
    </xf>
    <xf numFmtId="181" fontId="29" fillId="0" borderId="44" xfId="2" applyNumberFormat="1" applyFont="1" applyFill="1" applyBorder="1" applyAlignment="1">
      <alignment horizontal="right"/>
    </xf>
    <xf numFmtId="179" fontId="32" fillId="0" borderId="45" xfId="1" applyNumberFormat="1" applyFont="1" applyBorder="1" applyAlignment="1"/>
    <xf numFmtId="179" fontId="32" fillId="0" borderId="44" xfId="1" applyNumberFormat="1" applyFont="1" applyBorder="1" applyAlignment="1"/>
    <xf numFmtId="38" fontId="16" fillId="0" borderId="71" xfId="2" applyFont="1" applyFill="1" applyBorder="1" applyAlignment="1">
      <alignment horizontal="center"/>
    </xf>
    <xf numFmtId="38" fontId="16" fillId="0" borderId="72" xfId="2" applyFont="1" applyFill="1" applyBorder="1" applyAlignment="1">
      <alignment horizontal="center"/>
    </xf>
    <xf numFmtId="38" fontId="16" fillId="0" borderId="78" xfId="2" applyFont="1" applyFill="1" applyBorder="1" applyAlignment="1">
      <alignment horizontal="center"/>
    </xf>
    <xf numFmtId="179" fontId="29" fillId="0" borderId="79" xfId="2" applyNumberFormat="1" applyFont="1" applyFill="1" applyBorder="1" applyAlignment="1">
      <alignment horizontal="right"/>
    </xf>
    <xf numFmtId="179" fontId="29" fillId="0" borderId="72" xfId="2" applyNumberFormat="1" applyFont="1" applyFill="1" applyBorder="1" applyAlignment="1">
      <alignment horizontal="right"/>
    </xf>
    <xf numFmtId="0" fontId="29" fillId="0" borderId="79" xfId="3" applyFont="1" applyFill="1" applyBorder="1" applyAlignment="1">
      <alignment horizontal="right"/>
    </xf>
    <xf numFmtId="0" fontId="29" fillId="0" borderId="72" xfId="3" applyFont="1" applyFill="1" applyBorder="1" applyAlignment="1">
      <alignment horizontal="right"/>
    </xf>
    <xf numFmtId="0" fontId="31" fillId="0" borderId="79" xfId="1" applyFont="1" applyBorder="1" applyAlignment="1">
      <alignment horizontal="right" vertical="center"/>
    </xf>
    <xf numFmtId="0" fontId="31" fillId="0" borderId="72" xfId="1" applyFont="1" applyBorder="1" applyAlignment="1">
      <alignment horizontal="right" vertical="center"/>
    </xf>
    <xf numFmtId="180" fontId="29" fillId="0" borderId="79" xfId="2" applyNumberFormat="1" applyFont="1" applyFill="1" applyBorder="1" applyAlignment="1">
      <alignment horizontal="right"/>
    </xf>
    <xf numFmtId="180" fontId="29" fillId="0" borderId="72" xfId="2" applyNumberFormat="1" applyFont="1" applyFill="1" applyBorder="1" applyAlignment="1">
      <alignment horizontal="right"/>
    </xf>
    <xf numFmtId="38" fontId="16" fillId="5" borderId="87" xfId="2" applyFont="1" applyFill="1" applyBorder="1" applyAlignment="1">
      <alignment horizontal="center" vertical="center" shrinkToFit="1"/>
    </xf>
    <xf numFmtId="38" fontId="16" fillId="5" borderId="88" xfId="2" applyFont="1" applyFill="1" applyBorder="1" applyAlignment="1">
      <alignment horizontal="center" vertical="center" shrinkToFit="1"/>
    </xf>
    <xf numFmtId="38" fontId="16" fillId="5" borderId="91" xfId="2" applyFont="1" applyFill="1" applyBorder="1" applyAlignment="1">
      <alignment horizontal="center" vertical="center" shrinkToFit="1"/>
    </xf>
    <xf numFmtId="38" fontId="63" fillId="5" borderId="26" xfId="2" applyFont="1" applyFill="1" applyBorder="1" applyAlignment="1">
      <alignment horizontal="right" vertical="center"/>
    </xf>
    <xf numFmtId="38" fontId="63" fillId="5" borderId="25" xfId="2" applyFont="1" applyFill="1" applyBorder="1" applyAlignment="1">
      <alignment horizontal="right" vertical="center"/>
    </xf>
    <xf numFmtId="38" fontId="63" fillId="5" borderId="26" xfId="6" applyFont="1" applyFill="1" applyBorder="1" applyAlignment="1">
      <alignment vertical="center"/>
    </xf>
    <xf numFmtId="38" fontId="63" fillId="5" borderId="25" xfId="6" applyFont="1" applyFill="1" applyBorder="1" applyAlignment="1">
      <alignment vertical="center"/>
    </xf>
    <xf numFmtId="38" fontId="63" fillId="3" borderId="26" xfId="6" applyFont="1" applyFill="1" applyBorder="1" applyAlignment="1">
      <alignment horizontal="right" vertical="center" shrinkToFit="1"/>
    </xf>
    <xf numFmtId="38" fontId="63" fillId="3" borderId="25" xfId="6" applyFont="1" applyFill="1" applyBorder="1" applyAlignment="1">
      <alignment horizontal="right" vertical="center" shrinkToFit="1"/>
    </xf>
    <xf numFmtId="38" fontId="5" fillId="0" borderId="95" xfId="6" applyFont="1" applyBorder="1" applyAlignment="1">
      <alignment horizontal="center" vertical="center"/>
    </xf>
    <xf numFmtId="38" fontId="5" fillId="0" borderId="96" xfId="6" applyFont="1" applyBorder="1" applyAlignment="1">
      <alignment horizontal="center" vertical="center"/>
    </xf>
    <xf numFmtId="38" fontId="5" fillId="0" borderId="97" xfId="6" applyFont="1" applyBorder="1" applyAlignment="1">
      <alignment horizontal="center" vertical="center"/>
    </xf>
    <xf numFmtId="38" fontId="62" fillId="2" borderId="98" xfId="5" applyNumberFormat="1" applyFont="1" applyFill="1" applyBorder="1" applyAlignment="1">
      <alignment horizontal="right"/>
    </xf>
    <xf numFmtId="38" fontId="62" fillId="2" borderId="96" xfId="5" applyNumberFormat="1" applyFont="1" applyFill="1" applyBorder="1" applyAlignment="1">
      <alignment horizontal="right"/>
    </xf>
    <xf numFmtId="181" fontId="63" fillId="2" borderId="89" xfId="2" applyNumberFormat="1" applyFont="1" applyFill="1" applyBorder="1" applyAlignment="1">
      <alignment vertical="center" wrapText="1" shrinkToFit="1"/>
    </xf>
    <xf numFmtId="181" fontId="63" fillId="2" borderId="44" xfId="2" applyNumberFormat="1" applyFont="1" applyFill="1" applyBorder="1" applyAlignment="1">
      <alignment vertical="center" wrapText="1" shrinkToFit="1"/>
    </xf>
    <xf numFmtId="38" fontId="63" fillId="5" borderId="26" xfId="6" applyFont="1" applyFill="1" applyBorder="1" applyAlignment="1">
      <alignment horizontal="right" vertical="center"/>
    </xf>
    <xf numFmtId="38" fontId="63" fillId="5" borderId="25" xfId="6" applyFont="1" applyFill="1" applyBorder="1" applyAlignment="1">
      <alignment horizontal="right" vertical="center"/>
    </xf>
    <xf numFmtId="38" fontId="5" fillId="0" borderId="107" xfId="6" applyFont="1" applyBorder="1" applyAlignment="1">
      <alignment horizontal="center" vertical="center"/>
    </xf>
    <xf numFmtId="38" fontId="5" fillId="0" borderId="0" xfId="6" applyFont="1" applyBorder="1" applyAlignment="1">
      <alignment horizontal="center" vertical="center"/>
    </xf>
    <xf numFmtId="38" fontId="5" fillId="0" borderId="92" xfId="6" applyFont="1" applyBorder="1" applyAlignment="1">
      <alignment horizontal="center" vertical="center"/>
    </xf>
    <xf numFmtId="38" fontId="5" fillId="0" borderId="100" xfId="6" applyFont="1" applyBorder="1" applyAlignment="1">
      <alignment horizontal="center" vertical="center"/>
    </xf>
    <xf numFmtId="38" fontId="5" fillId="0" borderId="101" xfId="6" applyFont="1" applyBorder="1" applyAlignment="1">
      <alignment horizontal="center" vertical="center"/>
    </xf>
    <xf numFmtId="38" fontId="5" fillId="0" borderId="102" xfId="6" applyFont="1" applyBorder="1" applyAlignment="1">
      <alignment horizontal="center" vertical="center"/>
    </xf>
    <xf numFmtId="38" fontId="62" fillId="2" borderId="103" xfId="5" applyNumberFormat="1" applyFont="1" applyFill="1" applyBorder="1" applyAlignment="1">
      <alignment horizontal="right"/>
    </xf>
    <xf numFmtId="38" fontId="62" fillId="2" borderId="101" xfId="5" applyNumberFormat="1" applyFont="1" applyFill="1" applyBorder="1" applyAlignment="1">
      <alignment horizontal="right"/>
    </xf>
    <xf numFmtId="38" fontId="16" fillId="5" borderId="24" xfId="2" applyFont="1" applyFill="1" applyBorder="1" applyAlignment="1">
      <alignment horizontal="center" vertical="center" shrinkToFit="1"/>
    </xf>
    <xf numFmtId="38" fontId="16" fillId="5" borderId="25" xfId="2" applyFont="1" applyFill="1" applyBorder="1" applyAlignment="1">
      <alignment horizontal="center" vertical="center" shrinkToFit="1"/>
    </xf>
    <xf numFmtId="38" fontId="5" fillId="0" borderId="33" xfId="6" applyFont="1" applyBorder="1" applyAlignment="1">
      <alignment horizontal="center" vertical="center"/>
    </xf>
    <xf numFmtId="38" fontId="5" fillId="0" borderId="34" xfId="6" applyFont="1" applyBorder="1" applyAlignment="1">
      <alignment horizontal="center" vertical="center"/>
    </xf>
    <xf numFmtId="38" fontId="5" fillId="0" borderId="35" xfId="6" applyFont="1" applyBorder="1" applyAlignment="1">
      <alignment horizontal="center" vertical="center"/>
    </xf>
    <xf numFmtId="38" fontId="62" fillId="0" borderId="36" xfId="6" applyFont="1" applyBorder="1" applyAlignment="1">
      <alignment horizontal="right"/>
    </xf>
    <xf numFmtId="38" fontId="62" fillId="0" borderId="34" xfId="6" applyFont="1" applyBorder="1" applyAlignment="1">
      <alignment horizontal="right"/>
    </xf>
    <xf numFmtId="38" fontId="62" fillId="0" borderId="36" xfId="6" applyFont="1" applyBorder="1" applyAlignment="1">
      <alignment horizontal="right" vertical="center"/>
    </xf>
    <xf numFmtId="38" fontId="62" fillId="0" borderId="34" xfId="6" applyFont="1" applyBorder="1" applyAlignment="1">
      <alignment horizontal="right" vertical="center"/>
    </xf>
    <xf numFmtId="0" fontId="22" fillId="0" borderId="93" xfId="5" applyFont="1" applyBorder="1" applyAlignment="1">
      <alignment horizontal="center" vertical="center"/>
    </xf>
    <xf numFmtId="0" fontId="22" fillId="0" borderId="14" xfId="5" applyFont="1" applyBorder="1" applyAlignment="1">
      <alignment horizontal="center" vertical="center"/>
    </xf>
    <xf numFmtId="0" fontId="22" fillId="0" borderId="94" xfId="5" applyFont="1" applyBorder="1" applyAlignment="1">
      <alignment horizontal="center" vertical="center"/>
    </xf>
    <xf numFmtId="38" fontId="62" fillId="2" borderId="98" xfId="5" applyNumberFormat="1" applyFont="1" applyFill="1" applyBorder="1" applyAlignment="1">
      <alignment horizontal="right" vertical="center"/>
    </xf>
    <xf numFmtId="38" fontId="62" fillId="2" borderId="96" xfId="5" applyNumberFormat="1" applyFont="1" applyFill="1" applyBorder="1" applyAlignment="1">
      <alignment horizontal="right" vertical="center"/>
    </xf>
    <xf numFmtId="182" fontId="63" fillId="2" borderId="26" xfId="2" applyNumberFormat="1" applyFont="1" applyFill="1" applyBorder="1" applyAlignment="1">
      <alignment vertical="center"/>
    </xf>
    <xf numFmtId="182" fontId="63" fillId="2" borderId="25" xfId="2" applyNumberFormat="1" applyFont="1" applyFill="1" applyBorder="1" applyAlignment="1">
      <alignment vertical="center"/>
    </xf>
    <xf numFmtId="38" fontId="63" fillId="2" borderId="26" xfId="6" applyFont="1" applyFill="1" applyBorder="1" applyAlignment="1">
      <alignment horizontal="right" vertical="center" shrinkToFit="1"/>
    </xf>
    <xf numFmtId="38" fontId="63" fillId="2" borderId="25" xfId="6" applyFont="1" applyFill="1" applyBorder="1" applyAlignment="1">
      <alignment horizontal="right" vertical="center" shrinkToFit="1"/>
    </xf>
    <xf numFmtId="182" fontId="63" fillId="3" borderId="26" xfId="2" applyNumberFormat="1" applyFont="1" applyFill="1" applyBorder="1" applyAlignment="1">
      <alignment vertical="center"/>
    </xf>
    <xf numFmtId="182" fontId="63" fillId="3" borderId="25" xfId="2" applyNumberFormat="1" applyFont="1" applyFill="1" applyBorder="1" applyAlignment="1">
      <alignment vertical="center"/>
    </xf>
    <xf numFmtId="182" fontId="63" fillId="3" borderId="15" xfId="2" applyNumberFormat="1" applyFont="1" applyFill="1" applyBorder="1" applyAlignment="1">
      <alignment vertical="center"/>
    </xf>
    <xf numFmtId="182" fontId="63" fillId="3" borderId="14" xfId="2" applyNumberFormat="1" applyFont="1" applyFill="1" applyBorder="1" applyAlignment="1">
      <alignment vertical="center"/>
    </xf>
    <xf numFmtId="181" fontId="62" fillId="2" borderId="89" xfId="5" applyNumberFormat="1" applyFont="1" applyFill="1" applyBorder="1" applyAlignment="1">
      <alignment vertical="center"/>
    </xf>
    <xf numFmtId="181" fontId="62" fillId="2" borderId="44" xfId="5" applyNumberFormat="1" applyFont="1" applyFill="1" applyBorder="1" applyAlignment="1">
      <alignment vertical="center"/>
    </xf>
    <xf numFmtId="183" fontId="64" fillId="3" borderId="93" xfId="6" applyNumberFormat="1" applyFont="1" applyFill="1" applyBorder="1" applyAlignment="1">
      <alignment horizontal="center" vertical="center"/>
    </xf>
    <xf numFmtId="183" fontId="64" fillId="3" borderId="14" xfId="6" applyNumberFormat="1" applyFont="1" applyFill="1" applyBorder="1" applyAlignment="1">
      <alignment horizontal="center" vertical="center"/>
    </xf>
    <xf numFmtId="183" fontId="64" fillId="3" borderId="94" xfId="6" applyNumberFormat="1" applyFont="1" applyFill="1" applyBorder="1" applyAlignment="1">
      <alignment horizontal="center" vertical="center"/>
    </xf>
    <xf numFmtId="0" fontId="5" fillId="0" borderId="111" xfId="5" applyFont="1" applyBorder="1" applyAlignment="1">
      <alignment horizontal="left" vertical="center" wrapText="1"/>
    </xf>
    <xf numFmtId="0" fontId="5" fillId="0" borderId="112" xfId="5" applyFont="1" applyBorder="1" applyAlignment="1">
      <alignment horizontal="left" vertical="center" wrapText="1"/>
    </xf>
    <xf numFmtId="177" fontId="62" fillId="0" borderId="7" xfId="6" applyNumberFormat="1" applyFont="1" applyBorder="1" applyAlignment="1">
      <alignment horizontal="right"/>
    </xf>
    <xf numFmtId="177" fontId="62" fillId="0" borderId="0" xfId="6" applyNumberFormat="1" applyFont="1" applyBorder="1" applyAlignment="1">
      <alignment horizontal="right"/>
    </xf>
    <xf numFmtId="38" fontId="63" fillId="0" borderId="26" xfId="2" applyFont="1" applyFill="1" applyBorder="1" applyAlignment="1">
      <alignment horizontal="right"/>
    </xf>
    <xf numFmtId="38" fontId="63" fillId="0" borderId="25" xfId="2" applyFont="1" applyFill="1" applyBorder="1" applyAlignment="1">
      <alignment horizontal="right"/>
    </xf>
    <xf numFmtId="179" fontId="63" fillId="0" borderId="26" xfId="3" applyNumberFormat="1" applyFont="1" applyFill="1" applyBorder="1" applyAlignment="1">
      <alignment horizontal="right"/>
    </xf>
    <xf numFmtId="179" fontId="63" fillId="0" borderId="25" xfId="3" applyNumberFormat="1" applyFont="1" applyFill="1" applyBorder="1" applyAlignment="1">
      <alignment horizontal="right"/>
    </xf>
    <xf numFmtId="181" fontId="63" fillId="0" borderId="26" xfId="2" applyNumberFormat="1" applyFont="1" applyFill="1" applyBorder="1" applyAlignment="1">
      <alignment horizontal="right"/>
    </xf>
    <xf numFmtId="181" fontId="63" fillId="0" borderId="25" xfId="2" applyNumberFormat="1" applyFont="1" applyFill="1" applyBorder="1" applyAlignment="1">
      <alignment horizontal="right"/>
    </xf>
    <xf numFmtId="38" fontId="30" fillId="0" borderId="26" xfId="2" applyFont="1" applyFill="1" applyBorder="1" applyAlignment="1">
      <alignment horizontal="center" vertical="center"/>
    </xf>
    <xf numFmtId="38" fontId="30" fillId="0" borderId="25" xfId="2" applyFont="1" applyFill="1" applyBorder="1" applyAlignment="1">
      <alignment horizontal="center" vertical="center"/>
    </xf>
    <xf numFmtId="38" fontId="30" fillId="0" borderId="27" xfId="2" applyFont="1" applyFill="1" applyBorder="1" applyAlignment="1">
      <alignment horizontal="center" vertical="center"/>
    </xf>
    <xf numFmtId="38" fontId="30" fillId="0" borderId="15" xfId="2" applyFont="1" applyFill="1" applyBorder="1" applyAlignment="1">
      <alignment horizontal="center" vertical="center"/>
    </xf>
    <xf numFmtId="38" fontId="30" fillId="0" borderId="14" xfId="2" applyFont="1" applyFill="1" applyBorder="1" applyAlignment="1">
      <alignment horizontal="center" vertical="center"/>
    </xf>
    <xf numFmtId="38" fontId="30" fillId="0" borderId="16" xfId="2" applyFont="1" applyFill="1" applyBorder="1" applyAlignment="1">
      <alignment horizontal="center" vertical="center"/>
    </xf>
    <xf numFmtId="0" fontId="5" fillId="0" borderId="1" xfId="5" applyFont="1" applyBorder="1" applyAlignment="1">
      <alignment horizontal="center" vertical="center"/>
    </xf>
    <xf numFmtId="0" fontId="5" fillId="2" borderId="1" xfId="5" applyFont="1" applyFill="1" applyBorder="1" applyAlignment="1">
      <alignment horizontal="center" vertical="center"/>
    </xf>
    <xf numFmtId="0" fontId="14" fillId="2" borderId="0" xfId="3" applyFont="1" applyFill="1" applyBorder="1" applyAlignment="1">
      <alignment horizontal="center" justifyLastLine="1"/>
    </xf>
    <xf numFmtId="0" fontId="13" fillId="2" borderId="0" xfId="5" applyFont="1" applyFill="1" applyAlignment="1">
      <alignment horizontal="center" vertical="center"/>
    </xf>
    <xf numFmtId="38" fontId="62" fillId="0" borderId="20" xfId="5" applyNumberFormat="1" applyFont="1" applyBorder="1" applyAlignment="1">
      <alignment horizontal="right"/>
    </xf>
    <xf numFmtId="38" fontId="62" fillId="0" borderId="18" xfId="5" applyNumberFormat="1" applyFont="1" applyBorder="1" applyAlignment="1">
      <alignment horizontal="right"/>
    </xf>
    <xf numFmtId="0" fontId="13" fillId="0" borderId="22" xfId="5" applyFont="1" applyBorder="1" applyAlignment="1">
      <alignment horizontal="center" textRotation="255"/>
    </xf>
    <xf numFmtId="38" fontId="64" fillId="3" borderId="93" xfId="6" applyNumberFormat="1" applyFont="1" applyFill="1" applyBorder="1" applyAlignment="1">
      <alignment horizontal="center" vertical="center" shrinkToFit="1"/>
    </xf>
    <xf numFmtId="38" fontId="64" fillId="3" borderId="14" xfId="6" applyNumberFormat="1" applyFont="1" applyFill="1" applyBorder="1" applyAlignment="1">
      <alignment horizontal="center" vertical="center" shrinkToFit="1"/>
    </xf>
    <xf numFmtId="38" fontId="64" fillId="3" borderId="94" xfId="6" applyNumberFormat="1" applyFont="1" applyFill="1" applyBorder="1" applyAlignment="1">
      <alignment horizontal="center" vertical="center" shrinkToFit="1"/>
    </xf>
    <xf numFmtId="181" fontId="62" fillId="0" borderId="89" xfId="5" applyNumberFormat="1" applyFont="1" applyBorder="1" applyAlignment="1">
      <alignment horizontal="right" vertical="center"/>
    </xf>
    <xf numFmtId="181" fontId="62" fillId="0" borderId="44" xfId="5" applyNumberFormat="1" applyFont="1" applyBorder="1" applyAlignment="1">
      <alignment horizontal="right" vertical="center"/>
    </xf>
    <xf numFmtId="38" fontId="60" fillId="0" borderId="17" xfId="2" applyFont="1" applyFill="1" applyBorder="1" applyAlignment="1">
      <alignment horizontal="center" vertical="center" wrapText="1" shrinkToFit="1"/>
    </xf>
    <xf numFmtId="38" fontId="60" fillId="0" borderId="18" xfId="2" applyFont="1" applyFill="1" applyBorder="1" applyAlignment="1">
      <alignment horizontal="center" vertical="center" wrapText="1" shrinkToFit="1"/>
    </xf>
    <xf numFmtId="38" fontId="60" fillId="0" borderId="86" xfId="2" applyFont="1" applyFill="1" applyBorder="1" applyAlignment="1">
      <alignment horizontal="center" vertical="center" wrapText="1" shrinkToFit="1"/>
    </xf>
    <xf numFmtId="0" fontId="17" fillId="4" borderId="8" xfId="5" applyFont="1" applyFill="1" applyBorder="1" applyAlignment="1">
      <alignment horizontal="center" vertical="center"/>
    </xf>
    <xf numFmtId="0" fontId="17" fillId="4" borderId="9" xfId="5" applyFont="1" applyFill="1" applyBorder="1" applyAlignment="1">
      <alignment horizontal="center" vertical="center"/>
    </xf>
    <xf numFmtId="0" fontId="17" fillId="4" borderId="10" xfId="5" applyFont="1" applyFill="1" applyBorder="1" applyAlignment="1">
      <alignment horizontal="center" vertical="center"/>
    </xf>
    <xf numFmtId="0" fontId="62" fillId="5" borderId="52" xfId="5" applyFont="1" applyFill="1" applyBorder="1" applyAlignment="1">
      <alignment horizontal="center" vertical="center" shrinkToFit="1"/>
    </xf>
    <xf numFmtId="0" fontId="62" fillId="5" borderId="53" xfId="5" applyFont="1" applyFill="1" applyBorder="1" applyAlignment="1">
      <alignment horizontal="center" vertical="center" shrinkToFit="1"/>
    </xf>
    <xf numFmtId="0" fontId="62" fillId="5" borderId="7" xfId="5" applyFont="1" applyFill="1" applyBorder="1" applyAlignment="1">
      <alignment horizontal="center" vertical="center" shrinkToFit="1"/>
    </xf>
    <xf numFmtId="0" fontId="62" fillId="5" borderId="0" xfId="5" applyFont="1" applyFill="1" applyBorder="1" applyAlignment="1">
      <alignment horizontal="center" vertical="center" shrinkToFit="1"/>
    </xf>
    <xf numFmtId="0" fontId="62" fillId="5" borderId="109" xfId="5" applyFont="1" applyFill="1" applyBorder="1" applyAlignment="1">
      <alignment horizontal="center" vertical="center" shrinkToFit="1"/>
    </xf>
    <xf numFmtId="0" fontId="62" fillId="5" borderId="1" xfId="5" applyFont="1" applyFill="1" applyBorder="1" applyAlignment="1">
      <alignment horizontal="center" vertical="center" shrinkToFit="1"/>
    </xf>
    <xf numFmtId="176" fontId="16" fillId="0" borderId="51" xfId="2" applyNumberFormat="1" applyFont="1" applyFill="1" applyBorder="1" applyAlignment="1">
      <alignment horizontal="center" vertical="center"/>
    </xf>
    <xf numFmtId="176" fontId="16" fillId="0" borderId="92" xfId="2" applyNumberFormat="1" applyFont="1" applyFill="1" applyBorder="1" applyAlignment="1">
      <alignment horizontal="center" vertical="center"/>
    </xf>
    <xf numFmtId="176" fontId="16" fillId="0" borderId="110" xfId="2" applyNumberFormat="1" applyFont="1" applyFill="1" applyBorder="1" applyAlignment="1">
      <alignment horizontal="center" vertical="center"/>
    </xf>
    <xf numFmtId="182" fontId="63" fillId="5" borderId="15" xfId="2" applyNumberFormat="1" applyFont="1" applyFill="1" applyBorder="1" applyAlignment="1">
      <alignment horizontal="right" vertical="center"/>
    </xf>
    <xf numFmtId="182" fontId="63" fillId="5" borderId="14" xfId="2" applyNumberFormat="1" applyFont="1" applyFill="1" applyBorder="1" applyAlignment="1">
      <alignment horizontal="right" vertical="center"/>
    </xf>
    <xf numFmtId="38" fontId="63" fillId="5" borderId="15" xfId="6" applyFont="1" applyFill="1" applyBorder="1" applyAlignment="1">
      <alignment horizontal="right" vertical="center" shrinkToFit="1"/>
    </xf>
    <xf numFmtId="38" fontId="63" fillId="5" borderId="14" xfId="6" applyFont="1" applyFill="1" applyBorder="1" applyAlignment="1">
      <alignment horizontal="right" vertical="center" shrinkToFit="1"/>
    </xf>
    <xf numFmtId="38" fontId="63" fillId="3" borderId="15" xfId="6" applyFont="1" applyFill="1" applyBorder="1" applyAlignment="1">
      <alignment horizontal="right" vertical="center" shrinkToFit="1"/>
    </xf>
    <xf numFmtId="38" fontId="63" fillId="3" borderId="14" xfId="6" applyFont="1" applyFill="1" applyBorder="1" applyAlignment="1">
      <alignment horizontal="right" vertical="center" shrinkToFit="1"/>
    </xf>
    <xf numFmtId="38" fontId="16" fillId="5" borderId="43" xfId="2" applyFont="1" applyFill="1" applyBorder="1" applyAlignment="1">
      <alignment horizontal="center" vertical="center" shrinkToFit="1"/>
    </xf>
    <xf numFmtId="38" fontId="16" fillId="5" borderId="44" xfId="2" applyFont="1" applyFill="1" applyBorder="1" applyAlignment="1">
      <alignment horizontal="center" vertical="center" shrinkToFit="1"/>
    </xf>
    <xf numFmtId="38" fontId="16" fillId="5" borderId="46" xfId="2" applyFont="1" applyFill="1" applyBorder="1" applyAlignment="1">
      <alignment horizontal="center" vertical="center" shrinkToFit="1"/>
    </xf>
    <xf numFmtId="38" fontId="16" fillId="5" borderId="27" xfId="2" applyFont="1" applyFill="1" applyBorder="1" applyAlignment="1">
      <alignment horizontal="center" vertical="center" shrinkToFit="1"/>
    </xf>
    <xf numFmtId="38" fontId="14" fillId="0" borderId="52" xfId="2" applyFont="1" applyFill="1" applyBorder="1" applyAlignment="1"/>
    <xf numFmtId="38" fontId="14" fillId="0" borderId="53" xfId="2" applyFont="1" applyFill="1" applyBorder="1" applyAlignment="1"/>
    <xf numFmtId="38" fontId="14" fillId="0" borderId="51" xfId="2" applyFont="1" applyFill="1" applyBorder="1" applyAlignment="1"/>
    <xf numFmtId="0" fontId="62" fillId="0" borderId="52" xfId="5" applyFont="1" applyBorder="1" applyAlignment="1">
      <alignment horizontal="center" vertical="center" shrinkToFit="1"/>
    </xf>
    <xf numFmtId="0" fontId="62" fillId="0" borderId="53" xfId="5" applyFont="1" applyBorder="1" applyAlignment="1">
      <alignment horizontal="center" vertical="center" shrinkToFit="1"/>
    </xf>
    <xf numFmtId="184" fontId="63" fillId="2" borderId="114" xfId="6" applyNumberFormat="1" applyFont="1" applyFill="1" applyBorder="1" applyAlignment="1"/>
    <xf numFmtId="184" fontId="63" fillId="2" borderId="115" xfId="6" applyNumberFormat="1" applyFont="1" applyFill="1" applyBorder="1" applyAlignment="1"/>
    <xf numFmtId="0" fontId="4" fillId="0" borderId="42" xfId="5" applyFont="1" applyBorder="1" applyAlignment="1">
      <alignment horizontal="left" vertical="top" wrapText="1"/>
    </xf>
    <xf numFmtId="0" fontId="4" fillId="0" borderId="2" xfId="5" applyFont="1" applyBorder="1" applyAlignment="1">
      <alignment horizontal="left" vertical="top" wrapText="1"/>
    </xf>
    <xf numFmtId="38" fontId="16" fillId="0" borderId="4" xfId="2" applyFont="1" applyFill="1" applyBorder="1" applyAlignment="1">
      <alignment horizontal="center" vertical="top" shrinkToFit="1"/>
    </xf>
    <xf numFmtId="38" fontId="16" fillId="0" borderId="5" xfId="2" applyFont="1" applyFill="1" applyBorder="1" applyAlignment="1">
      <alignment horizontal="center" vertical="top" shrinkToFit="1"/>
    </xf>
    <xf numFmtId="38" fontId="16" fillId="0" borderId="6" xfId="2" applyFont="1" applyFill="1" applyBorder="1" applyAlignment="1">
      <alignment horizontal="center" vertical="top" shrinkToFit="1"/>
    </xf>
    <xf numFmtId="38" fontId="23" fillId="4" borderId="8" xfId="5" applyNumberFormat="1" applyFont="1" applyFill="1" applyBorder="1" applyAlignment="1">
      <alignment horizontal="center" vertical="center"/>
    </xf>
    <xf numFmtId="38" fontId="23" fillId="4" borderId="9" xfId="5" applyNumberFormat="1" applyFont="1" applyFill="1" applyBorder="1" applyAlignment="1">
      <alignment horizontal="center" vertical="center"/>
    </xf>
    <xf numFmtId="38" fontId="23" fillId="4" borderId="10" xfId="5" applyNumberFormat="1" applyFont="1" applyFill="1" applyBorder="1" applyAlignment="1">
      <alignment horizontal="center" vertical="center"/>
    </xf>
    <xf numFmtId="38" fontId="63" fillId="0" borderId="52" xfId="2" applyFont="1" applyFill="1" applyBorder="1" applyAlignment="1">
      <alignment horizontal="right" vertical="center"/>
    </xf>
    <xf numFmtId="38" fontId="63" fillId="0" borderId="53" xfId="2" applyFont="1" applyFill="1" applyBorder="1" applyAlignment="1">
      <alignment horizontal="right" vertical="center"/>
    </xf>
    <xf numFmtId="38" fontId="63" fillId="0" borderId="52" xfId="6" applyFont="1" applyFill="1" applyBorder="1" applyAlignment="1">
      <alignment horizontal="center" vertical="center"/>
    </xf>
    <xf numFmtId="38" fontId="63" fillId="0" borderId="53" xfId="6" applyFont="1" applyFill="1" applyBorder="1" applyAlignment="1">
      <alignment horizontal="center" vertical="center"/>
    </xf>
    <xf numFmtId="38" fontId="62" fillId="0" borderId="52" xfId="5" applyNumberFormat="1" applyFont="1" applyBorder="1" applyAlignment="1">
      <alignment horizontal="right" vertical="center" shrinkToFit="1"/>
    </xf>
    <xf numFmtId="0" fontId="62" fillId="0" borderId="53" xfId="5" applyFont="1" applyBorder="1" applyAlignment="1">
      <alignment horizontal="right" vertical="center" shrinkToFit="1"/>
    </xf>
    <xf numFmtId="181" fontId="63" fillId="2" borderId="89" xfId="2" applyNumberFormat="1" applyFont="1" applyFill="1" applyBorder="1" applyAlignment="1">
      <alignment horizontal="right" vertical="center" wrapText="1" shrinkToFit="1"/>
    </xf>
    <xf numFmtId="181" fontId="63" fillId="2" borderId="44" xfId="2" applyNumberFormat="1" applyFont="1" applyFill="1" applyBorder="1" applyAlignment="1">
      <alignment horizontal="right" vertical="center" wrapText="1" shrinkToFit="1"/>
    </xf>
    <xf numFmtId="38" fontId="62" fillId="0" borderId="20" xfId="5" applyNumberFormat="1" applyFont="1" applyBorder="1" applyAlignment="1">
      <alignment horizontal="right" vertical="center"/>
    </xf>
    <xf numFmtId="38" fontId="62" fillId="0" borderId="18" xfId="5" applyNumberFormat="1" applyFont="1" applyBorder="1" applyAlignment="1">
      <alignment horizontal="right" vertical="center"/>
    </xf>
    <xf numFmtId="38" fontId="63" fillId="2" borderId="15" xfId="6" applyFont="1" applyFill="1" applyBorder="1" applyAlignment="1">
      <alignment horizontal="right" vertical="center" shrinkToFit="1"/>
    </xf>
    <xf numFmtId="38" fontId="63" fillId="2" borderId="14" xfId="6" applyFont="1" applyFill="1" applyBorder="1" applyAlignment="1">
      <alignment horizontal="right" vertical="center" shrinkToFit="1"/>
    </xf>
    <xf numFmtId="177" fontId="62" fillId="0" borderId="7" xfId="6" applyNumberFormat="1" applyFont="1" applyBorder="1" applyAlignment="1">
      <alignment horizontal="right" vertical="center"/>
    </xf>
    <xf numFmtId="177" fontId="62" fillId="0" borderId="0" xfId="6" applyNumberFormat="1" applyFont="1" applyBorder="1" applyAlignment="1">
      <alignment horizontal="right" vertical="center"/>
    </xf>
    <xf numFmtId="182" fontId="63" fillId="3" borderId="45" xfId="2" applyNumberFormat="1" applyFont="1" applyFill="1" applyBorder="1" applyAlignment="1">
      <alignment vertical="center"/>
    </xf>
    <xf numFmtId="182" fontId="63" fillId="3" borderId="44" xfId="2" applyNumberFormat="1" applyFont="1" applyFill="1" applyBorder="1" applyAlignment="1">
      <alignment vertical="center"/>
    </xf>
    <xf numFmtId="38" fontId="63" fillId="5" borderId="45" xfId="6" applyFont="1" applyFill="1" applyBorder="1" applyAlignment="1">
      <alignment vertical="center"/>
    </xf>
    <xf numFmtId="38" fontId="63" fillId="5" borderId="44" xfId="6" applyFont="1" applyFill="1" applyBorder="1" applyAlignment="1">
      <alignment vertical="center"/>
    </xf>
    <xf numFmtId="181" fontId="62" fillId="2" borderId="89" xfId="5" applyNumberFormat="1" applyFont="1" applyFill="1" applyBorder="1" applyAlignment="1">
      <alignment horizontal="right" vertical="center"/>
    </xf>
    <xf numFmtId="181" fontId="62" fillId="2" borderId="44" xfId="5" applyNumberFormat="1" applyFont="1" applyFill="1" applyBorder="1" applyAlignment="1">
      <alignment horizontal="right" vertical="center"/>
    </xf>
    <xf numFmtId="38" fontId="14" fillId="0" borderId="4" xfId="2" applyFont="1" applyFill="1" applyBorder="1" applyAlignment="1"/>
    <xf numFmtId="38" fontId="14" fillId="0" borderId="5" xfId="2" applyFont="1" applyFill="1" applyBorder="1" applyAlignment="1"/>
    <xf numFmtId="38" fontId="14" fillId="0" borderId="6" xfId="2" applyFont="1" applyFill="1" applyBorder="1" applyAlignment="1"/>
    <xf numFmtId="0" fontId="62" fillId="0" borderId="4" xfId="5" applyFont="1" applyBorder="1" applyAlignment="1">
      <alignment horizontal="center" vertical="center" shrinkToFit="1"/>
    </xf>
    <xf numFmtId="0" fontId="62" fillId="0" borderId="5" xfId="5" applyFont="1" applyBorder="1" applyAlignment="1">
      <alignment horizontal="center" vertical="center" shrinkToFit="1"/>
    </xf>
    <xf numFmtId="184" fontId="63" fillId="2" borderId="114" xfId="6" applyNumberFormat="1" applyFont="1" applyFill="1" applyBorder="1" applyAlignment="1">
      <alignment horizontal="right"/>
    </xf>
    <xf numFmtId="184" fontId="63" fillId="2" borderId="115" xfId="6" applyNumberFormat="1" applyFont="1" applyFill="1" applyBorder="1" applyAlignment="1">
      <alignment horizontal="right"/>
    </xf>
    <xf numFmtId="38" fontId="63" fillId="0" borderId="4" xfId="2" applyFont="1" applyFill="1" applyBorder="1" applyAlignment="1">
      <alignment horizontal="right" vertical="center"/>
    </xf>
    <xf numFmtId="38" fontId="63" fillId="0" borderId="5" xfId="2" applyFont="1" applyFill="1" applyBorder="1" applyAlignment="1">
      <alignment horizontal="right" vertical="center"/>
    </xf>
    <xf numFmtId="38" fontId="63" fillId="0" borderId="4" xfId="6" applyFont="1" applyFill="1" applyBorder="1" applyAlignment="1">
      <alignment horizontal="center" vertical="center"/>
    </xf>
    <xf numFmtId="38" fontId="63" fillId="0" borderId="5" xfId="6" applyFont="1" applyFill="1" applyBorder="1" applyAlignment="1">
      <alignment horizontal="center" vertical="center"/>
    </xf>
    <xf numFmtId="38" fontId="62" fillId="0" borderId="4" xfId="5" applyNumberFormat="1" applyFont="1" applyBorder="1" applyAlignment="1">
      <alignment horizontal="right" vertical="center" shrinkToFit="1"/>
    </xf>
    <xf numFmtId="0" fontId="62" fillId="0" borderId="5" xfId="5" applyFont="1" applyBorder="1" applyAlignment="1">
      <alignment horizontal="right" vertical="center" shrinkToFit="1"/>
    </xf>
    <xf numFmtId="181" fontId="62" fillId="0" borderId="89" xfId="5" applyNumberFormat="1" applyFont="1" applyBorder="1" applyAlignment="1">
      <alignment vertical="center"/>
    </xf>
    <xf numFmtId="181" fontId="62" fillId="0" borderId="44" xfId="5" applyNumberFormat="1" applyFont="1" applyBorder="1" applyAlignment="1">
      <alignment vertical="center"/>
    </xf>
    <xf numFmtId="0" fontId="72" fillId="0" borderId="0" xfId="5" applyFont="1" applyAlignment="1">
      <alignment horizontal="left" vertical="center"/>
    </xf>
    <xf numFmtId="38" fontId="28" fillId="0" borderId="118" xfId="2" applyFont="1" applyFill="1" applyBorder="1" applyAlignment="1">
      <alignment horizontal="center" vertical="center" justifyLastLine="1"/>
    </xf>
    <xf numFmtId="38" fontId="28" fillId="0" borderId="119" xfId="2" applyFont="1" applyFill="1" applyBorder="1" applyAlignment="1">
      <alignment horizontal="center" vertical="center" justifyLastLine="1"/>
    </xf>
    <xf numFmtId="38" fontId="16" fillId="0" borderId="119" xfId="2" applyFont="1" applyFill="1" applyBorder="1" applyAlignment="1">
      <alignment horizontal="center" vertical="center" shrinkToFit="1"/>
    </xf>
    <xf numFmtId="38" fontId="16" fillId="0" borderId="67" xfId="2" applyFont="1" applyFill="1" applyBorder="1" applyAlignment="1">
      <alignment horizontal="center" vertical="center" shrinkToFit="1"/>
    </xf>
    <xf numFmtId="38" fontId="16" fillId="0" borderId="118" xfId="2" applyFont="1" applyFill="1" applyBorder="1" applyAlignment="1">
      <alignment horizontal="center" vertical="center" shrinkToFit="1"/>
    </xf>
    <xf numFmtId="38" fontId="16" fillId="0" borderId="68" xfId="2" applyFont="1" applyFill="1" applyBorder="1" applyAlignment="1">
      <alignment horizontal="center" vertical="center" shrinkToFit="1"/>
    </xf>
    <xf numFmtId="38" fontId="28" fillId="0" borderId="61" xfId="2" applyFont="1" applyFill="1" applyBorder="1" applyAlignment="1">
      <alignment horizontal="center" vertical="center" justifyLastLine="1"/>
    </xf>
    <xf numFmtId="38" fontId="28" fillId="0" borderId="62" xfId="2" applyFont="1" applyFill="1" applyBorder="1" applyAlignment="1">
      <alignment horizontal="center" vertical="center" justifyLastLine="1"/>
    </xf>
    <xf numFmtId="38" fontId="28" fillId="0" borderId="65" xfId="2" applyFont="1" applyFill="1" applyBorder="1" applyAlignment="1">
      <alignment horizontal="center" vertical="center" justifyLastLine="1"/>
    </xf>
    <xf numFmtId="38" fontId="63" fillId="0" borderId="15" xfId="2" applyFont="1" applyFill="1" applyBorder="1" applyAlignment="1">
      <alignment horizontal="right"/>
    </xf>
    <xf numFmtId="38" fontId="63" fillId="0" borderId="14" xfId="2" applyFont="1" applyFill="1" applyBorder="1" applyAlignment="1">
      <alignment horizontal="right"/>
    </xf>
    <xf numFmtId="179" fontId="63" fillId="0" borderId="15" xfId="3" applyNumberFormat="1" applyFont="1" applyFill="1" applyBorder="1" applyAlignment="1">
      <alignment horizontal="right"/>
    </xf>
    <xf numFmtId="179" fontId="63" fillId="0" borderId="14" xfId="3" applyNumberFormat="1" applyFont="1" applyFill="1" applyBorder="1" applyAlignment="1">
      <alignment horizontal="right"/>
    </xf>
    <xf numFmtId="181" fontId="63" fillId="0" borderId="15" xfId="2" applyNumberFormat="1" applyFont="1" applyFill="1" applyBorder="1" applyAlignment="1">
      <alignment horizontal="right"/>
    </xf>
    <xf numFmtId="181" fontId="63" fillId="0" borderId="14" xfId="2" applyNumberFormat="1" applyFont="1" applyFill="1" applyBorder="1" applyAlignment="1">
      <alignment horizontal="right"/>
    </xf>
    <xf numFmtId="179" fontId="62" fillId="0" borderId="71" xfId="5" applyNumberFormat="1" applyFont="1" applyBorder="1" applyAlignment="1">
      <alignment horizontal="right" vertical="center" shrinkToFit="1"/>
    </xf>
    <xf numFmtId="179" fontId="62" fillId="0" borderId="72" xfId="5" applyNumberFormat="1" applyFont="1" applyBorder="1" applyAlignment="1">
      <alignment horizontal="right" vertical="center" shrinkToFit="1"/>
    </xf>
    <xf numFmtId="0" fontId="31" fillId="3" borderId="80" xfId="5" applyFont="1" applyFill="1" applyBorder="1" applyAlignment="1">
      <alignment horizontal="center" vertical="center"/>
    </xf>
    <xf numFmtId="0" fontId="31" fillId="3" borderId="122" xfId="5" applyFont="1" applyFill="1" applyBorder="1" applyAlignment="1">
      <alignment horizontal="center" vertical="center"/>
    </xf>
    <xf numFmtId="38" fontId="63" fillId="0" borderId="79" xfId="2" applyFont="1" applyFill="1" applyBorder="1" applyAlignment="1">
      <alignment horizontal="right"/>
    </xf>
    <xf numFmtId="38" fontId="63" fillId="0" borderId="72" xfId="2" applyFont="1" applyFill="1" applyBorder="1" applyAlignment="1">
      <alignment horizontal="right"/>
    </xf>
    <xf numFmtId="179" fontId="63" fillId="0" borderId="79" xfId="3" applyNumberFormat="1" applyFont="1" applyFill="1" applyBorder="1" applyAlignment="1">
      <alignment horizontal="right"/>
    </xf>
    <xf numFmtId="179" fontId="63" fillId="0" borderId="72" xfId="3" applyNumberFormat="1" applyFont="1" applyFill="1" applyBorder="1" applyAlignment="1">
      <alignment horizontal="right"/>
    </xf>
    <xf numFmtId="0" fontId="62" fillId="0" borderId="79" xfId="5" applyFont="1" applyBorder="1" applyAlignment="1">
      <alignment horizontal="right" vertical="center"/>
    </xf>
    <xf numFmtId="0" fontId="62" fillId="0" borderId="72" xfId="5" applyFont="1" applyBorder="1" applyAlignment="1">
      <alignment horizontal="right" vertical="center"/>
    </xf>
    <xf numFmtId="38" fontId="16" fillId="0" borderId="71" xfId="2" applyFont="1" applyFill="1" applyBorder="1" applyAlignment="1">
      <alignment horizontal="center" vertical="center"/>
    </xf>
    <xf numFmtId="38" fontId="16" fillId="0" borderId="72" xfId="2" applyFont="1" applyFill="1" applyBorder="1" applyAlignment="1">
      <alignment horizontal="center" vertical="center"/>
    </xf>
    <xf numFmtId="38" fontId="16" fillId="0" borderId="78" xfId="2" applyFont="1" applyFill="1" applyBorder="1" applyAlignment="1">
      <alignment horizontal="center" vertical="center"/>
    </xf>
    <xf numFmtId="38" fontId="30" fillId="0" borderId="45" xfId="2" applyFont="1" applyFill="1" applyBorder="1" applyAlignment="1">
      <alignment horizontal="center" vertical="center"/>
    </xf>
    <xf numFmtId="38" fontId="30" fillId="0" borderId="44" xfId="2" applyFont="1" applyFill="1" applyBorder="1" applyAlignment="1">
      <alignment horizontal="center" vertical="center"/>
    </xf>
    <xf numFmtId="38" fontId="30" fillId="0" borderId="46" xfId="2" applyFont="1" applyFill="1" applyBorder="1" applyAlignment="1">
      <alignment horizontal="center" vertical="center"/>
    </xf>
    <xf numFmtId="179" fontId="63" fillId="0" borderId="45" xfId="3" applyNumberFormat="1" applyFont="1" applyFill="1" applyBorder="1" applyAlignment="1">
      <alignment horizontal="right"/>
    </xf>
    <xf numFmtId="179" fontId="63" fillId="0" borderId="44" xfId="3" applyNumberFormat="1" applyFont="1" applyFill="1" applyBorder="1" applyAlignment="1">
      <alignment horizontal="right"/>
    </xf>
    <xf numFmtId="181" fontId="63" fillId="0" borderId="45" xfId="2" applyNumberFormat="1" applyFont="1" applyFill="1" applyBorder="1" applyAlignment="1">
      <alignment horizontal="right"/>
    </xf>
    <xf numFmtId="181" fontId="63" fillId="0" borderId="44" xfId="2" applyNumberFormat="1" applyFont="1" applyFill="1" applyBorder="1" applyAlignment="1">
      <alignment horizontal="right"/>
    </xf>
    <xf numFmtId="0" fontId="7" fillId="0" borderId="1" xfId="7" applyFont="1" applyBorder="1" applyAlignment="1">
      <alignment horizontal="center" vertical="center"/>
    </xf>
    <xf numFmtId="0" fontId="7" fillId="2" borderId="1" xfId="7" applyFont="1" applyFill="1" applyBorder="1" applyAlignment="1">
      <alignment horizontal="center" vertical="center"/>
    </xf>
    <xf numFmtId="0" fontId="1" fillId="2" borderId="1" xfId="7" applyFill="1" applyBorder="1" applyAlignment="1">
      <alignment horizontal="center" vertical="center"/>
    </xf>
    <xf numFmtId="0" fontId="12" fillId="2" borderId="0" xfId="7" applyFont="1" applyFill="1" applyAlignment="1">
      <alignment horizontal="center" vertical="center"/>
    </xf>
    <xf numFmtId="0" fontId="17" fillId="4" borderId="8" xfId="7" applyFont="1" applyFill="1" applyBorder="1" applyAlignment="1">
      <alignment horizontal="center" vertical="center"/>
    </xf>
    <xf numFmtId="0" fontId="17" fillId="4" borderId="9" xfId="7" applyFont="1" applyFill="1" applyBorder="1" applyAlignment="1">
      <alignment horizontal="center" vertical="center"/>
    </xf>
    <xf numFmtId="0" fontId="17" fillId="4" borderId="10" xfId="7" applyFont="1" applyFill="1" applyBorder="1" applyAlignment="1">
      <alignment horizontal="center" vertical="center"/>
    </xf>
    <xf numFmtId="0" fontId="62" fillId="5" borderId="52" xfId="7" applyFont="1" applyFill="1" applyBorder="1" applyAlignment="1">
      <alignment horizontal="center" vertical="center"/>
    </xf>
    <xf numFmtId="0" fontId="62" fillId="5" borderId="53" xfId="7" applyFont="1" applyFill="1" applyBorder="1" applyAlignment="1">
      <alignment horizontal="center" vertical="center"/>
    </xf>
    <xf numFmtId="0" fontId="62" fillId="5" borderId="7" xfId="7" applyFont="1" applyFill="1" applyBorder="1" applyAlignment="1">
      <alignment horizontal="center" vertical="center"/>
    </xf>
    <xf numFmtId="0" fontId="62" fillId="5" borderId="0" xfId="7" applyFont="1" applyFill="1" applyBorder="1" applyAlignment="1">
      <alignment horizontal="center" vertical="center"/>
    </xf>
    <xf numFmtId="0" fontId="62" fillId="5" borderId="109" xfId="7" applyFont="1" applyFill="1" applyBorder="1" applyAlignment="1">
      <alignment horizontal="center" vertical="center"/>
    </xf>
    <xf numFmtId="0" fontId="62" fillId="5" borderId="1" xfId="7" applyFont="1" applyFill="1" applyBorder="1" applyAlignment="1">
      <alignment horizontal="center" vertical="center"/>
    </xf>
    <xf numFmtId="38" fontId="63" fillId="5" borderId="15" xfId="8" applyFont="1" applyFill="1" applyBorder="1" applyAlignment="1">
      <alignment horizontal="right" vertical="center" shrinkToFit="1"/>
    </xf>
    <xf numFmtId="38" fontId="63" fillId="5" borderId="14" xfId="8" applyFont="1" applyFill="1" applyBorder="1" applyAlignment="1">
      <alignment horizontal="right" vertical="center" shrinkToFit="1"/>
    </xf>
    <xf numFmtId="38" fontId="63" fillId="3" borderId="15" xfId="8" applyFont="1" applyFill="1" applyBorder="1" applyAlignment="1">
      <alignment horizontal="right" vertical="center" shrinkToFit="1"/>
    </xf>
    <xf numFmtId="38" fontId="63" fillId="3" borderId="14" xfId="8" applyFont="1" applyFill="1" applyBorder="1" applyAlignment="1">
      <alignment horizontal="right" vertical="center" shrinkToFit="1"/>
    </xf>
    <xf numFmtId="38" fontId="62" fillId="0" borderId="20" xfId="7" applyNumberFormat="1" applyFont="1" applyBorder="1" applyAlignment="1">
      <alignment horizontal="right"/>
    </xf>
    <xf numFmtId="38" fontId="62" fillId="0" borderId="18" xfId="7" applyNumberFormat="1" applyFont="1" applyBorder="1" applyAlignment="1">
      <alignment horizontal="right"/>
    </xf>
    <xf numFmtId="38" fontId="5" fillId="0" borderId="95" xfId="8" applyFont="1" applyBorder="1" applyAlignment="1">
      <alignment horizontal="center" vertical="center"/>
    </xf>
    <xf numFmtId="38" fontId="5" fillId="0" borderId="96" xfId="8" applyFont="1" applyBorder="1" applyAlignment="1">
      <alignment horizontal="center" vertical="center"/>
    </xf>
    <xf numFmtId="38" fontId="5" fillId="0" borderId="97" xfId="8" applyFont="1" applyBorder="1" applyAlignment="1">
      <alignment horizontal="center" vertical="center"/>
    </xf>
    <xf numFmtId="38" fontId="16" fillId="0" borderId="6" xfId="2" applyFont="1" applyFill="1" applyBorder="1" applyAlignment="1">
      <alignment horizontal="center" vertical="center"/>
    </xf>
    <xf numFmtId="38" fontId="60" fillId="0" borderId="52" xfId="2" applyFont="1" applyFill="1" applyBorder="1" applyAlignment="1">
      <alignment horizontal="center" vertical="center" wrapText="1" shrinkToFit="1"/>
    </xf>
    <xf numFmtId="38" fontId="60" fillId="0" borderId="53" xfId="2" applyFont="1" applyFill="1" applyBorder="1" applyAlignment="1">
      <alignment horizontal="center" vertical="center" wrapText="1" shrinkToFit="1"/>
    </xf>
    <xf numFmtId="38" fontId="60" fillId="0" borderId="51" xfId="2" applyFont="1" applyFill="1" applyBorder="1" applyAlignment="1">
      <alignment horizontal="center" vertical="center" wrapText="1" shrinkToFit="1"/>
    </xf>
    <xf numFmtId="38" fontId="60" fillId="0" borderId="126" xfId="2" applyFont="1" applyFill="1" applyBorder="1" applyAlignment="1">
      <alignment horizontal="center" vertical="center" wrapText="1" shrinkToFit="1"/>
    </xf>
    <xf numFmtId="38" fontId="60" fillId="0" borderId="88" xfId="2" applyFont="1" applyFill="1" applyBorder="1" applyAlignment="1">
      <alignment horizontal="center" vertical="center" wrapText="1" shrinkToFit="1"/>
    </xf>
    <xf numFmtId="38" fontId="60" fillId="0" borderId="91" xfId="2" applyFont="1" applyFill="1" applyBorder="1" applyAlignment="1">
      <alignment horizontal="center" vertical="center" wrapText="1" shrinkToFit="1"/>
    </xf>
    <xf numFmtId="38" fontId="62" fillId="2" borderId="98" xfId="7" applyNumberFormat="1" applyFont="1" applyFill="1" applyBorder="1" applyAlignment="1">
      <alignment horizontal="right"/>
    </xf>
    <xf numFmtId="38" fontId="62" fillId="2" borderId="96" xfId="7" applyNumberFormat="1" applyFont="1" applyFill="1" applyBorder="1" applyAlignment="1">
      <alignment horizontal="right"/>
    </xf>
    <xf numFmtId="38" fontId="63" fillId="5" borderId="26" xfId="8" applyFont="1" applyFill="1" applyBorder="1" applyAlignment="1">
      <alignment horizontal="right" vertical="center"/>
    </xf>
    <xf numFmtId="38" fontId="63" fillId="5" borderId="25" xfId="8" applyFont="1" applyFill="1" applyBorder="1" applyAlignment="1">
      <alignment horizontal="right" vertical="center"/>
    </xf>
    <xf numFmtId="38" fontId="63" fillId="5" borderId="26" xfId="8" applyFont="1" applyFill="1" applyBorder="1" applyAlignment="1">
      <alignment vertical="center"/>
    </xf>
    <xf numFmtId="38" fontId="63" fillId="5" borderId="25" xfId="8" applyFont="1" applyFill="1" applyBorder="1" applyAlignment="1">
      <alignment vertical="center"/>
    </xf>
    <xf numFmtId="38" fontId="63" fillId="3" borderId="26" xfId="8" applyFont="1" applyFill="1" applyBorder="1" applyAlignment="1">
      <alignment horizontal="right" vertical="center" shrinkToFit="1"/>
    </xf>
    <xf numFmtId="38" fontId="63" fillId="3" borderId="25" xfId="8" applyFont="1" applyFill="1" applyBorder="1" applyAlignment="1">
      <alignment horizontal="right" vertical="center" shrinkToFit="1"/>
    </xf>
    <xf numFmtId="38" fontId="5" fillId="0" borderId="100" xfId="8" applyFont="1" applyBorder="1" applyAlignment="1">
      <alignment horizontal="center" vertical="center"/>
    </xf>
    <xf numFmtId="38" fontId="5" fillId="0" borderId="101" xfId="8" applyFont="1" applyBorder="1" applyAlignment="1">
      <alignment horizontal="center" vertical="center"/>
    </xf>
    <xf numFmtId="38" fontId="5" fillId="0" borderId="102" xfId="8" applyFont="1" applyBorder="1" applyAlignment="1">
      <alignment horizontal="center" vertical="center"/>
    </xf>
    <xf numFmtId="38" fontId="62" fillId="2" borderId="103" xfId="7" applyNumberFormat="1" applyFont="1" applyFill="1" applyBorder="1" applyAlignment="1">
      <alignment horizontal="right"/>
    </xf>
    <xf numFmtId="38" fontId="62" fillId="2" borderId="101" xfId="7" applyNumberFormat="1" applyFont="1" applyFill="1" applyBorder="1" applyAlignment="1">
      <alignment horizontal="right"/>
    </xf>
    <xf numFmtId="0" fontId="13" fillId="0" borderId="22" xfId="7" applyFont="1" applyBorder="1" applyAlignment="1">
      <alignment horizontal="center" textRotation="255"/>
    </xf>
    <xf numFmtId="38" fontId="63" fillId="3" borderId="45" xfId="8" applyNumberFormat="1" applyFont="1" applyFill="1" applyBorder="1" applyAlignment="1">
      <alignment horizontal="right" shrinkToFit="1"/>
    </xf>
    <xf numFmtId="38" fontId="63" fillId="3" borderId="44" xfId="8" applyNumberFormat="1" applyFont="1" applyFill="1" applyBorder="1" applyAlignment="1">
      <alignment horizontal="right" shrinkToFit="1"/>
    </xf>
    <xf numFmtId="38" fontId="62" fillId="0" borderId="36" xfId="8" applyFont="1" applyBorder="1" applyAlignment="1">
      <alignment horizontal="right"/>
    </xf>
    <xf numFmtId="38" fontId="62" fillId="0" borderId="34" xfId="8" applyFont="1" applyBorder="1" applyAlignment="1">
      <alignment horizontal="right"/>
    </xf>
    <xf numFmtId="38" fontId="63" fillId="5" borderId="45" xfId="8" applyFont="1" applyFill="1" applyBorder="1" applyAlignment="1">
      <alignment vertical="center"/>
    </xf>
    <xf numFmtId="38" fontId="63" fillId="5" borderId="44" xfId="8" applyFont="1" applyFill="1" applyBorder="1" applyAlignment="1">
      <alignment vertical="center"/>
    </xf>
    <xf numFmtId="183" fontId="63" fillId="3" borderId="45" xfId="8" applyNumberFormat="1" applyFont="1" applyFill="1" applyBorder="1" applyAlignment="1">
      <alignment horizontal="right"/>
    </xf>
    <xf numFmtId="183" fontId="63" fillId="3" borderId="44" xfId="8" applyNumberFormat="1" applyFont="1" applyFill="1" applyBorder="1" applyAlignment="1">
      <alignment horizontal="right"/>
    </xf>
    <xf numFmtId="38" fontId="5" fillId="0" borderId="38" xfId="8" applyFont="1" applyBorder="1" applyAlignment="1">
      <alignment horizontal="center" vertical="center"/>
    </xf>
    <xf numFmtId="38" fontId="5" fillId="0" borderId="2" xfId="8" applyFont="1" applyBorder="1" applyAlignment="1">
      <alignment horizontal="center" vertical="center"/>
    </xf>
    <xf numFmtId="38" fontId="5" fillId="0" borderId="39" xfId="8" applyFont="1" applyBorder="1" applyAlignment="1">
      <alignment horizontal="center" vertical="center"/>
    </xf>
    <xf numFmtId="177" fontId="62" fillId="0" borderId="40" xfId="8" applyNumberFormat="1" applyFont="1" applyBorder="1" applyAlignment="1">
      <alignment horizontal="right"/>
    </xf>
    <xf numFmtId="177" fontId="62" fillId="0" borderId="2" xfId="8" applyNumberFormat="1" applyFont="1" applyBorder="1" applyAlignment="1">
      <alignment horizontal="right"/>
    </xf>
    <xf numFmtId="0" fontId="4" fillId="0" borderId="15" xfId="7" applyFont="1" applyBorder="1" applyAlignment="1">
      <alignment horizontal="center" vertical="center"/>
    </xf>
    <xf numFmtId="0" fontId="4" fillId="0" borderId="14" xfId="7" applyFont="1" applyBorder="1" applyAlignment="1">
      <alignment horizontal="center" vertical="center"/>
    </xf>
    <xf numFmtId="0" fontId="4" fillId="0" borderId="16" xfId="7" applyFont="1" applyBorder="1" applyAlignment="1">
      <alignment horizontal="center" vertical="center"/>
    </xf>
    <xf numFmtId="38" fontId="5" fillId="0" borderId="33" xfId="8" applyFont="1" applyBorder="1" applyAlignment="1">
      <alignment horizontal="center" vertical="center"/>
    </xf>
    <xf numFmtId="38" fontId="5" fillId="0" borderId="34" xfId="8" applyFont="1" applyBorder="1" applyAlignment="1">
      <alignment horizontal="center" vertical="center"/>
    </xf>
    <xf numFmtId="38" fontId="5" fillId="0" borderId="35" xfId="8" applyFont="1" applyBorder="1" applyAlignment="1">
      <alignment horizontal="center" vertical="center"/>
    </xf>
    <xf numFmtId="38" fontId="62" fillId="0" borderId="20" xfId="7" applyNumberFormat="1" applyFont="1" applyBorder="1" applyAlignment="1">
      <alignment horizontal="right" vertical="center"/>
    </xf>
    <xf numFmtId="38" fontId="62" fillId="0" borderId="18" xfId="7" applyNumberFormat="1" applyFont="1" applyBorder="1" applyAlignment="1">
      <alignment horizontal="right" vertical="center"/>
    </xf>
    <xf numFmtId="38" fontId="62" fillId="2" borderId="98" xfId="7" applyNumberFormat="1" applyFont="1" applyFill="1" applyBorder="1" applyAlignment="1">
      <alignment horizontal="right" vertical="center"/>
    </xf>
    <xf numFmtId="38" fontId="62" fillId="2" borderId="96" xfId="7" applyNumberFormat="1" applyFont="1" applyFill="1" applyBorder="1" applyAlignment="1">
      <alignment horizontal="right" vertical="center"/>
    </xf>
    <xf numFmtId="0" fontId="4" fillId="0" borderId="0" xfId="7" applyFont="1" applyBorder="1" applyAlignment="1">
      <alignment horizontal="left" vertical="top" wrapText="1"/>
    </xf>
    <xf numFmtId="38" fontId="23" fillId="4" borderId="8" xfId="7" applyNumberFormat="1" applyFont="1" applyFill="1" applyBorder="1" applyAlignment="1">
      <alignment horizontal="center" vertical="center"/>
    </xf>
    <xf numFmtId="38" fontId="23" fillId="4" borderId="9" xfId="7" applyNumberFormat="1" applyFont="1" applyFill="1" applyBorder="1" applyAlignment="1">
      <alignment horizontal="center" vertical="center"/>
    </xf>
    <xf numFmtId="38" fontId="23" fillId="4" borderId="10" xfId="7" applyNumberFormat="1" applyFont="1" applyFill="1" applyBorder="1" applyAlignment="1">
      <alignment horizontal="center" vertical="center"/>
    </xf>
    <xf numFmtId="0" fontId="62" fillId="0" borderId="52" xfId="7" applyFont="1" applyBorder="1" applyAlignment="1">
      <alignment horizontal="center" vertical="center"/>
    </xf>
    <xf numFmtId="0" fontId="62" fillId="0" borderId="53" xfId="7" applyFont="1" applyBorder="1" applyAlignment="1">
      <alignment horizontal="center" vertical="center"/>
    </xf>
    <xf numFmtId="38" fontId="63" fillId="0" borderId="52" xfId="8" applyFont="1" applyFill="1" applyBorder="1" applyAlignment="1">
      <alignment horizontal="center" vertical="center"/>
    </xf>
    <xf numFmtId="38" fontId="63" fillId="0" borderId="53" xfId="8" applyFont="1" applyFill="1" applyBorder="1" applyAlignment="1">
      <alignment horizontal="center" vertical="center"/>
    </xf>
    <xf numFmtId="38" fontId="62" fillId="0" borderId="52" xfId="7" applyNumberFormat="1" applyFont="1" applyBorder="1" applyAlignment="1">
      <alignment horizontal="right" vertical="center" shrinkToFit="1"/>
    </xf>
    <xf numFmtId="0" fontId="62" fillId="0" borderId="53" xfId="7" applyFont="1" applyBorder="1" applyAlignment="1">
      <alignment horizontal="right" vertical="center" shrinkToFit="1"/>
    </xf>
    <xf numFmtId="38" fontId="18" fillId="0" borderId="53" xfId="8" applyFont="1" applyFill="1" applyBorder="1" applyAlignment="1">
      <alignment horizontal="right"/>
    </xf>
    <xf numFmtId="38" fontId="63" fillId="2" borderId="26" xfId="8" applyFont="1" applyFill="1" applyBorder="1" applyAlignment="1">
      <alignment horizontal="right" vertical="center" shrinkToFit="1"/>
    </xf>
    <xf numFmtId="38" fontId="63" fillId="2" borderId="25" xfId="8" applyFont="1" applyFill="1" applyBorder="1" applyAlignment="1">
      <alignment horizontal="right" vertical="center" shrinkToFit="1"/>
    </xf>
    <xf numFmtId="176" fontId="57" fillId="0" borderId="51" xfId="2" applyNumberFormat="1" applyFont="1" applyFill="1" applyBorder="1" applyAlignment="1">
      <alignment horizontal="center" vertical="center"/>
    </xf>
    <xf numFmtId="176" fontId="57" fillId="0" borderId="92" xfId="2" applyNumberFormat="1" applyFont="1" applyFill="1" applyBorder="1" applyAlignment="1">
      <alignment horizontal="center" vertical="center"/>
    </xf>
    <xf numFmtId="176" fontId="57" fillId="0" borderId="110" xfId="2" applyNumberFormat="1" applyFont="1" applyFill="1" applyBorder="1" applyAlignment="1">
      <alignment horizontal="center" vertical="center"/>
    </xf>
    <xf numFmtId="38" fontId="63" fillId="2" borderId="15" xfId="8" applyFont="1" applyFill="1" applyBorder="1" applyAlignment="1">
      <alignment horizontal="right" vertical="center" shrinkToFit="1"/>
    </xf>
    <xf numFmtId="38" fontId="63" fillId="2" borderId="14" xfId="8" applyFont="1" applyFill="1" applyBorder="1" applyAlignment="1">
      <alignment horizontal="right" vertical="center" shrinkToFit="1"/>
    </xf>
    <xf numFmtId="0" fontId="62" fillId="0" borderId="4" xfId="7" applyFont="1" applyBorder="1" applyAlignment="1">
      <alignment horizontal="center" vertical="center"/>
    </xf>
    <xf numFmtId="0" fontId="62" fillId="0" borderId="5" xfId="7" applyFont="1" applyBorder="1" applyAlignment="1">
      <alignment horizontal="center" vertical="center"/>
    </xf>
    <xf numFmtId="38" fontId="63" fillId="0" borderId="4" xfId="8" applyFont="1" applyFill="1" applyBorder="1" applyAlignment="1">
      <alignment horizontal="center" vertical="center"/>
    </xf>
    <xf numFmtId="38" fontId="63" fillId="0" borderId="5" xfId="8" applyFont="1" applyFill="1" applyBorder="1" applyAlignment="1">
      <alignment horizontal="center" vertical="center"/>
    </xf>
    <xf numFmtId="38" fontId="62" fillId="0" borderId="4" xfId="7" applyNumberFormat="1" applyFont="1" applyBorder="1" applyAlignment="1">
      <alignment horizontal="right" vertical="center" shrinkToFit="1"/>
    </xf>
    <xf numFmtId="0" fontId="62" fillId="0" borderId="5" xfId="7" applyFont="1" applyBorder="1" applyAlignment="1">
      <alignment horizontal="right" vertical="center" shrinkToFit="1"/>
    </xf>
    <xf numFmtId="38" fontId="62" fillId="0" borderId="36" xfId="8" applyFont="1" applyBorder="1" applyAlignment="1">
      <alignment horizontal="right" vertical="center"/>
    </xf>
    <xf numFmtId="38" fontId="62" fillId="0" borderId="34" xfId="8" applyFont="1" applyBorder="1" applyAlignment="1">
      <alignment horizontal="right" vertical="center"/>
    </xf>
    <xf numFmtId="177" fontId="62" fillId="0" borderId="40" xfId="8" applyNumberFormat="1" applyFont="1" applyBorder="1" applyAlignment="1">
      <alignment horizontal="right" vertical="center"/>
    </xf>
    <xf numFmtId="177" fontId="62" fillId="0" borderId="2" xfId="8" applyNumberFormat="1" applyFont="1" applyBorder="1" applyAlignment="1">
      <alignment horizontal="right" vertical="center"/>
    </xf>
    <xf numFmtId="38" fontId="28" fillId="0" borderId="63" xfId="2" applyFont="1" applyFill="1" applyBorder="1" applyAlignment="1">
      <alignment horizontal="center" vertical="center" justifyLastLine="1"/>
    </xf>
    <xf numFmtId="38" fontId="28" fillId="0" borderId="64" xfId="2" applyFont="1" applyFill="1" applyBorder="1" applyAlignment="1">
      <alignment horizontal="center" vertical="center" justifyLastLine="1"/>
    </xf>
    <xf numFmtId="38" fontId="16" fillId="0" borderId="65" xfId="2" applyFont="1" applyFill="1" applyBorder="1" applyAlignment="1">
      <alignment horizontal="center" vertical="center" shrinkToFit="1"/>
    </xf>
    <xf numFmtId="38" fontId="60" fillId="0" borderId="52" xfId="2" applyFont="1" applyFill="1" applyBorder="1" applyAlignment="1">
      <alignment horizontal="center" vertical="center" wrapText="1"/>
    </xf>
    <xf numFmtId="38" fontId="60" fillId="0" borderId="53" xfId="2" applyFont="1" applyFill="1" applyBorder="1" applyAlignment="1">
      <alignment horizontal="center" vertical="center" wrapText="1"/>
    </xf>
    <xf numFmtId="38" fontId="60" fillId="0" borderId="51" xfId="2" applyFont="1" applyFill="1" applyBorder="1" applyAlignment="1">
      <alignment horizontal="center" vertical="center" wrapText="1"/>
    </xf>
    <xf numFmtId="38" fontId="60" fillId="0" borderId="7" xfId="2" applyFont="1" applyFill="1" applyBorder="1" applyAlignment="1">
      <alignment horizontal="center" vertical="center" wrapText="1"/>
    </xf>
    <xf numFmtId="38" fontId="60" fillId="0" borderId="0" xfId="2" applyFont="1" applyFill="1" applyBorder="1" applyAlignment="1">
      <alignment horizontal="center" vertical="center" wrapText="1"/>
    </xf>
    <xf numFmtId="38" fontId="60" fillId="0" borderId="92" xfId="2" applyFont="1" applyFill="1" applyBorder="1" applyAlignment="1">
      <alignment horizontal="center" vertical="center" wrapText="1"/>
    </xf>
    <xf numFmtId="38" fontId="30" fillId="0" borderId="13" xfId="2" applyFont="1" applyFill="1" applyBorder="1" applyAlignment="1">
      <alignment horizontal="center" vertical="center"/>
    </xf>
    <xf numFmtId="38" fontId="30" fillId="0" borderId="24" xfId="2" applyFont="1" applyFill="1" applyBorder="1" applyAlignment="1">
      <alignment horizontal="center" vertical="center"/>
    </xf>
    <xf numFmtId="177" fontId="63" fillId="3" borderId="45" xfId="8" applyNumberFormat="1" applyFont="1" applyFill="1" applyBorder="1" applyAlignment="1">
      <alignment horizontal="right" shrinkToFit="1"/>
    </xf>
    <xf numFmtId="177" fontId="63" fillId="3" borderId="44" xfId="8" applyNumberFormat="1" applyFont="1" applyFill="1" applyBorder="1" applyAlignment="1">
      <alignment horizontal="right" shrinkToFit="1"/>
    </xf>
    <xf numFmtId="0" fontId="31" fillId="3" borderId="43" xfId="7" applyFont="1" applyFill="1" applyBorder="1" applyAlignment="1">
      <alignment horizontal="center" vertical="center"/>
    </xf>
    <xf numFmtId="0" fontId="31" fillId="3" borderId="46" xfId="7" applyFont="1" applyFill="1" applyBorder="1" applyAlignment="1">
      <alignment horizontal="center" vertical="center"/>
    </xf>
    <xf numFmtId="38" fontId="60" fillId="0" borderId="52" xfId="8" applyFont="1" applyFill="1" applyBorder="1" applyAlignment="1">
      <alignment horizontal="center" vertical="center" wrapText="1"/>
    </xf>
    <xf numFmtId="38" fontId="60" fillId="0" borderId="53" xfId="8" applyFont="1" applyFill="1" applyBorder="1" applyAlignment="1">
      <alignment horizontal="center" vertical="center" wrapText="1"/>
    </xf>
    <xf numFmtId="38" fontId="60" fillId="0" borderId="51" xfId="8" applyFont="1" applyFill="1" applyBorder="1" applyAlignment="1">
      <alignment horizontal="center" vertical="center" wrapText="1"/>
    </xf>
    <xf numFmtId="38" fontId="60" fillId="0" borderId="126" xfId="8" applyFont="1" applyFill="1" applyBorder="1" applyAlignment="1">
      <alignment horizontal="center" vertical="center" wrapText="1"/>
    </xf>
    <xf numFmtId="38" fontId="60" fillId="0" borderId="88" xfId="8" applyFont="1" applyFill="1" applyBorder="1" applyAlignment="1">
      <alignment horizontal="center" vertical="center" wrapText="1"/>
    </xf>
    <xf numFmtId="38" fontId="60" fillId="0" borderId="91" xfId="8" applyFont="1" applyFill="1" applyBorder="1" applyAlignment="1">
      <alignment horizontal="center" vertical="center" wrapText="1"/>
    </xf>
    <xf numFmtId="179" fontId="62" fillId="0" borderId="71" xfId="7" applyNumberFormat="1" applyFont="1" applyBorder="1" applyAlignment="1">
      <alignment horizontal="right" vertical="center" shrinkToFit="1"/>
    </xf>
    <xf numFmtId="179" fontId="62" fillId="0" borderId="72" xfId="7" applyNumberFormat="1" applyFont="1" applyBorder="1" applyAlignment="1">
      <alignment horizontal="right" vertical="center" shrinkToFit="1"/>
    </xf>
    <xf numFmtId="0" fontId="5" fillId="0" borderId="0" xfId="7" applyFont="1" applyAlignment="1">
      <alignment horizontal="center" vertical="center"/>
    </xf>
    <xf numFmtId="0" fontId="62" fillId="0" borderId="79" xfId="7" applyFont="1" applyBorder="1" applyAlignment="1">
      <alignment horizontal="right" vertical="center"/>
    </xf>
    <xf numFmtId="0" fontId="62" fillId="0" borderId="72" xfId="7" applyFont="1" applyBorder="1" applyAlignment="1">
      <alignment horizontal="right" vertical="center"/>
    </xf>
    <xf numFmtId="38" fontId="30" fillId="0" borderId="43" xfId="2" applyFont="1" applyFill="1" applyBorder="1" applyAlignment="1">
      <alignment horizontal="center" vertical="center"/>
    </xf>
    <xf numFmtId="38" fontId="63" fillId="0" borderId="45" xfId="2" applyFont="1" applyFill="1" applyBorder="1" applyAlignment="1">
      <alignment horizontal="right"/>
    </xf>
    <xf numFmtId="38" fontId="63" fillId="0" borderId="44" xfId="2" applyFont="1" applyFill="1" applyBorder="1" applyAlignment="1">
      <alignment horizontal="right"/>
    </xf>
    <xf numFmtId="0" fontId="31" fillId="0" borderId="1" xfId="9" applyFont="1" applyBorder="1" applyAlignment="1">
      <alignment horizontal="center" vertical="center"/>
    </xf>
    <xf numFmtId="0" fontId="79" fillId="2" borderId="1" xfId="9" applyFont="1" applyFill="1" applyBorder="1" applyAlignment="1">
      <alignment horizontal="center" vertical="center"/>
    </xf>
    <xf numFmtId="0" fontId="9" fillId="2" borderId="0" xfId="3" applyFont="1" applyFill="1" applyBorder="1" applyAlignment="1">
      <alignment horizontal="center" justifyLastLine="1"/>
    </xf>
    <xf numFmtId="0" fontId="68" fillId="2" borderId="0" xfId="9" applyFont="1" applyFill="1" applyAlignment="1">
      <alignment horizontal="center"/>
    </xf>
    <xf numFmtId="38" fontId="80" fillId="0" borderId="52" xfId="2" applyFont="1" applyFill="1" applyBorder="1" applyAlignment="1">
      <alignment horizontal="center" vertical="center" wrapText="1" shrinkToFit="1"/>
    </xf>
    <xf numFmtId="38" fontId="80" fillId="0" borderId="53" xfId="2" applyFont="1" applyFill="1" applyBorder="1" applyAlignment="1">
      <alignment horizontal="center" vertical="center" shrinkToFit="1"/>
    </xf>
    <xf numFmtId="38" fontId="80" fillId="0" borderId="51" xfId="2" applyFont="1" applyFill="1" applyBorder="1" applyAlignment="1">
      <alignment horizontal="center" vertical="center" shrinkToFit="1"/>
    </xf>
    <xf numFmtId="38" fontId="80" fillId="0" borderId="126" xfId="2" applyFont="1" applyFill="1" applyBorder="1" applyAlignment="1">
      <alignment horizontal="center" vertical="center" shrinkToFit="1"/>
    </xf>
    <xf numFmtId="38" fontId="80" fillId="0" borderId="88" xfId="2" applyFont="1" applyFill="1" applyBorder="1" applyAlignment="1">
      <alignment horizontal="center" vertical="center" shrinkToFit="1"/>
    </xf>
    <xf numFmtId="38" fontId="80" fillId="0" borderId="91" xfId="2" applyFont="1" applyFill="1" applyBorder="1" applyAlignment="1">
      <alignment horizontal="center" vertical="center" shrinkToFit="1"/>
    </xf>
    <xf numFmtId="0" fontId="17" fillId="4" borderId="129" xfId="9" applyFont="1" applyFill="1" applyBorder="1" applyAlignment="1">
      <alignment horizontal="center" vertical="center"/>
    </xf>
    <xf numFmtId="0" fontId="17" fillId="4" borderId="42" xfId="9" applyFont="1" applyFill="1" applyBorder="1" applyAlignment="1">
      <alignment horizontal="center" vertical="center"/>
    </xf>
    <xf numFmtId="0" fontId="17" fillId="4" borderId="21" xfId="9" applyFont="1" applyFill="1" applyBorder="1" applyAlignment="1">
      <alignment horizontal="center" vertical="center"/>
    </xf>
    <xf numFmtId="0" fontId="17" fillId="4" borderId="38" xfId="9" applyFont="1" applyFill="1" applyBorder="1" applyAlignment="1">
      <alignment horizontal="center" vertical="center"/>
    </xf>
    <xf numFmtId="0" fontId="17" fillId="4" borderId="2" xfId="9" applyFont="1" applyFill="1" applyBorder="1" applyAlignment="1">
      <alignment horizontal="center" vertical="center"/>
    </xf>
    <xf numFmtId="0" fontId="17" fillId="4" borderId="41" xfId="9" applyFont="1" applyFill="1" applyBorder="1" applyAlignment="1">
      <alignment horizontal="center" vertical="center"/>
    </xf>
    <xf numFmtId="185" fontId="63" fillId="2" borderId="45" xfId="10" applyNumberFormat="1" applyFont="1" applyFill="1" applyBorder="1" applyAlignment="1">
      <alignment horizontal="right" vertical="center"/>
    </xf>
    <xf numFmtId="185" fontId="63" fillId="2" borderId="44" xfId="10" applyNumberFormat="1" applyFont="1" applyFill="1" applyBorder="1" applyAlignment="1">
      <alignment horizontal="right" vertical="center"/>
    </xf>
    <xf numFmtId="0" fontId="17" fillId="4" borderId="8" xfId="9" applyFont="1" applyFill="1" applyBorder="1" applyAlignment="1">
      <alignment horizontal="center" vertical="center"/>
    </xf>
    <xf numFmtId="0" fontId="17" fillId="4" borderId="9" xfId="9" applyFont="1" applyFill="1" applyBorder="1" applyAlignment="1">
      <alignment horizontal="center" vertical="center"/>
    </xf>
    <xf numFmtId="0" fontId="17" fillId="4" borderId="10" xfId="9" applyFont="1" applyFill="1" applyBorder="1" applyAlignment="1">
      <alignment horizontal="center" vertical="center"/>
    </xf>
    <xf numFmtId="38" fontId="62" fillId="0" borderId="20" xfId="9" applyNumberFormat="1" applyFont="1" applyBorder="1" applyAlignment="1">
      <alignment horizontal="right" vertical="center"/>
    </xf>
    <xf numFmtId="38" fontId="62" fillId="0" borderId="18" xfId="9" applyNumberFormat="1" applyFont="1" applyBorder="1" applyAlignment="1">
      <alignment horizontal="right" vertical="center"/>
    </xf>
    <xf numFmtId="38" fontId="80" fillId="0" borderId="15" xfId="10" applyFont="1" applyFill="1" applyBorder="1" applyAlignment="1">
      <alignment horizontal="center" vertical="center" wrapText="1"/>
    </xf>
    <xf numFmtId="38" fontId="80" fillId="0" borderId="14" xfId="10" applyFont="1" applyFill="1" applyBorder="1" applyAlignment="1">
      <alignment horizontal="center" vertical="center" wrapText="1"/>
    </xf>
    <xf numFmtId="38" fontId="80" fillId="0" borderId="16" xfId="10" applyFont="1" applyFill="1" applyBorder="1" applyAlignment="1">
      <alignment horizontal="center" vertical="center" wrapText="1"/>
    </xf>
    <xf numFmtId="38" fontId="5" fillId="0" borderId="28" xfId="10" applyFont="1" applyBorder="1" applyAlignment="1">
      <alignment horizontal="center" vertical="center"/>
    </xf>
    <xf numFmtId="38" fontId="5" fillId="0" borderId="29" xfId="10" applyFont="1" applyBorder="1" applyAlignment="1">
      <alignment horizontal="center" vertical="center"/>
    </xf>
    <xf numFmtId="38" fontId="5" fillId="0" borderId="30" xfId="10" applyFont="1" applyBorder="1" applyAlignment="1">
      <alignment horizontal="center" vertical="center"/>
    </xf>
    <xf numFmtId="38" fontId="62" fillId="2" borderId="31" xfId="9" applyNumberFormat="1" applyFont="1" applyFill="1" applyBorder="1" applyAlignment="1">
      <alignment horizontal="right" vertical="center"/>
    </xf>
    <xf numFmtId="38" fontId="62" fillId="2" borderId="29" xfId="9" applyNumberFormat="1" applyFont="1" applyFill="1" applyBorder="1" applyAlignment="1">
      <alignment horizontal="right" vertical="center"/>
    </xf>
    <xf numFmtId="0" fontId="13" fillId="0" borderId="22" xfId="9" applyFont="1" applyBorder="1" applyAlignment="1">
      <alignment horizontal="center" textRotation="255"/>
    </xf>
    <xf numFmtId="38" fontId="63" fillId="5" borderId="26" xfId="10" applyFont="1" applyFill="1" applyBorder="1" applyAlignment="1">
      <alignment vertical="center"/>
    </xf>
    <xf numFmtId="38" fontId="63" fillId="5" borderId="25" xfId="10" applyFont="1" applyFill="1" applyBorder="1" applyAlignment="1">
      <alignment vertical="center"/>
    </xf>
    <xf numFmtId="38" fontId="63" fillId="3" borderId="26" xfId="10" applyFont="1" applyFill="1" applyBorder="1" applyAlignment="1">
      <alignment horizontal="right" vertical="center" shrinkToFit="1"/>
    </xf>
    <xf numFmtId="38" fontId="63" fillId="3" borderId="25" xfId="10" applyFont="1" applyFill="1" applyBorder="1" applyAlignment="1">
      <alignment horizontal="right" vertical="center" shrinkToFit="1"/>
    </xf>
    <xf numFmtId="0" fontId="62" fillId="5" borderId="52" xfId="9" applyFont="1" applyFill="1" applyBorder="1" applyAlignment="1">
      <alignment horizontal="center" vertical="center"/>
    </xf>
    <xf numFmtId="0" fontId="62" fillId="5" borderId="53" xfId="9" applyFont="1" applyFill="1" applyBorder="1" applyAlignment="1">
      <alignment horizontal="center" vertical="center"/>
    </xf>
    <xf numFmtId="0" fontId="62" fillId="5" borderId="7" xfId="9" applyFont="1" applyFill="1" applyBorder="1" applyAlignment="1">
      <alignment horizontal="center" vertical="center"/>
    </xf>
    <xf numFmtId="0" fontId="62" fillId="5" borderId="0" xfId="9" applyFont="1" applyFill="1" applyBorder="1" applyAlignment="1">
      <alignment horizontal="center" vertical="center"/>
    </xf>
    <xf numFmtId="0" fontId="62" fillId="5" borderId="109" xfId="9" applyFont="1" applyFill="1" applyBorder="1" applyAlignment="1">
      <alignment horizontal="center" vertical="center"/>
    </xf>
    <xf numFmtId="0" fontId="62" fillId="5" borderId="1" xfId="9" applyFont="1" applyFill="1" applyBorder="1" applyAlignment="1">
      <alignment horizontal="center" vertical="center"/>
    </xf>
    <xf numFmtId="38" fontId="63" fillId="5" borderId="15" xfId="10" applyFont="1" applyFill="1" applyBorder="1" applyAlignment="1">
      <alignment horizontal="right" vertical="center"/>
    </xf>
    <xf numFmtId="38" fontId="63" fillId="5" borderId="14" xfId="10" applyFont="1" applyFill="1" applyBorder="1" applyAlignment="1">
      <alignment horizontal="right" vertical="center"/>
    </xf>
    <xf numFmtId="38" fontId="63" fillId="3" borderId="15" xfId="10" applyFont="1" applyFill="1" applyBorder="1" applyAlignment="1">
      <alignment horizontal="right" vertical="center" shrinkToFit="1"/>
    </xf>
    <xf numFmtId="38" fontId="63" fillId="3" borderId="14" xfId="10" applyFont="1" applyFill="1" applyBorder="1" applyAlignment="1">
      <alignment horizontal="right" vertical="center" shrinkToFit="1"/>
    </xf>
    <xf numFmtId="183" fontId="63" fillId="2" borderId="26" xfId="10" applyNumberFormat="1" applyFont="1" applyFill="1" applyBorder="1" applyAlignment="1">
      <alignment horizontal="right" vertical="center"/>
    </xf>
    <xf numFmtId="183" fontId="63" fillId="2" borderId="25" xfId="10" applyNumberFormat="1" applyFont="1" applyFill="1" applyBorder="1" applyAlignment="1">
      <alignment horizontal="right" vertical="center"/>
    </xf>
    <xf numFmtId="38" fontId="5" fillId="0" borderId="33" xfId="10" applyFont="1" applyBorder="1" applyAlignment="1">
      <alignment horizontal="center" vertical="center"/>
    </xf>
    <xf numFmtId="38" fontId="5" fillId="0" borderId="34" xfId="10" applyFont="1" applyBorder="1" applyAlignment="1">
      <alignment horizontal="center" vertical="center"/>
    </xf>
    <xf numFmtId="38" fontId="5" fillId="0" borderId="35" xfId="10" applyFont="1" applyBorder="1" applyAlignment="1">
      <alignment horizontal="center" vertical="center"/>
    </xf>
    <xf numFmtId="38" fontId="62" fillId="0" borderId="36" xfId="10" applyFont="1" applyBorder="1" applyAlignment="1">
      <alignment horizontal="right"/>
    </xf>
    <xf numFmtId="38" fontId="62" fillId="0" borderId="34" xfId="10" applyFont="1" applyBorder="1" applyAlignment="1">
      <alignment horizontal="right"/>
    </xf>
    <xf numFmtId="38" fontId="63" fillId="5" borderId="26" xfId="10" applyFont="1" applyFill="1" applyBorder="1" applyAlignment="1">
      <alignment horizontal="right" vertical="center"/>
    </xf>
    <xf numFmtId="38" fontId="63" fillId="5" borderId="25" xfId="10" applyFont="1" applyFill="1" applyBorder="1" applyAlignment="1">
      <alignment horizontal="right" vertical="center"/>
    </xf>
    <xf numFmtId="177" fontId="62" fillId="0" borderId="40" xfId="10" applyNumberFormat="1" applyFont="1" applyBorder="1" applyAlignment="1">
      <alignment horizontal="right"/>
    </xf>
    <xf numFmtId="177" fontId="62" fillId="0" borderId="2" xfId="10" applyNumberFormat="1" applyFont="1" applyBorder="1" applyAlignment="1">
      <alignment horizontal="right"/>
    </xf>
    <xf numFmtId="0" fontId="22" fillId="0" borderId="42" xfId="9" applyFont="1" applyBorder="1" applyAlignment="1">
      <alignment horizontal="center" vertical="top" shrinkToFit="1"/>
    </xf>
    <xf numFmtId="38" fontId="63" fillId="5" borderId="45" xfId="10" applyFont="1" applyFill="1" applyBorder="1" applyAlignment="1">
      <alignment vertical="center"/>
    </xf>
    <xf numFmtId="38" fontId="63" fillId="5" borderId="44" xfId="10" applyFont="1" applyFill="1" applyBorder="1" applyAlignment="1">
      <alignment vertical="center"/>
    </xf>
    <xf numFmtId="0" fontId="81" fillId="0" borderId="15" xfId="9" applyFont="1" applyBorder="1" applyAlignment="1">
      <alignment horizontal="center" vertical="center" wrapText="1" shrinkToFit="1"/>
    </xf>
    <xf numFmtId="0" fontId="81" fillId="0" borderId="14" xfId="9" applyFont="1" applyBorder="1" applyAlignment="1">
      <alignment horizontal="center" vertical="center" shrinkToFit="1"/>
    </xf>
    <xf numFmtId="0" fontId="81" fillId="0" borderId="16" xfId="9" applyFont="1" applyBorder="1" applyAlignment="1">
      <alignment horizontal="center" vertical="center" shrinkToFit="1"/>
    </xf>
    <xf numFmtId="0" fontId="4" fillId="0" borderId="42" xfId="9" applyFont="1" applyBorder="1" applyAlignment="1">
      <alignment horizontal="left" vertical="top" wrapText="1"/>
    </xf>
    <xf numFmtId="0" fontId="54" fillId="0" borderId="42" xfId="9" applyFont="1" applyBorder="1" applyAlignment="1">
      <alignment horizontal="left" vertical="top" wrapText="1"/>
    </xf>
    <xf numFmtId="38" fontId="62" fillId="0" borderId="36" xfId="10" applyFont="1" applyBorder="1" applyAlignment="1">
      <alignment horizontal="right" vertical="center"/>
    </xf>
    <xf numFmtId="38" fontId="62" fillId="0" borderId="34" xfId="10" applyFont="1" applyBorder="1" applyAlignment="1">
      <alignment horizontal="right" vertical="center"/>
    </xf>
    <xf numFmtId="38" fontId="5" fillId="0" borderId="38" xfId="10" applyFont="1" applyBorder="1" applyAlignment="1">
      <alignment horizontal="center" vertical="center"/>
    </xf>
    <xf numFmtId="38" fontId="5" fillId="0" borderId="2" xfId="10" applyFont="1" applyBorder="1" applyAlignment="1">
      <alignment horizontal="center" vertical="center"/>
    </xf>
    <xf numFmtId="38" fontId="5" fillId="0" borderId="39" xfId="10" applyFont="1" applyBorder="1" applyAlignment="1">
      <alignment horizontal="center" vertical="center"/>
    </xf>
    <xf numFmtId="183" fontId="63" fillId="2" borderId="45" xfId="10" applyNumberFormat="1" applyFont="1" applyFill="1" applyBorder="1" applyAlignment="1">
      <alignment horizontal="right" vertical="center"/>
    </xf>
    <xf numFmtId="183" fontId="63" fillId="2" borderId="44" xfId="10" applyNumberFormat="1" applyFont="1" applyFill="1" applyBorder="1" applyAlignment="1">
      <alignment horizontal="right" vertical="center"/>
    </xf>
    <xf numFmtId="38" fontId="80" fillId="0" borderId="53" xfId="2" applyFont="1" applyFill="1" applyBorder="1" applyAlignment="1">
      <alignment horizontal="center" vertical="center" wrapText="1" shrinkToFit="1"/>
    </xf>
    <xf numFmtId="38" fontId="80" fillId="0" borderId="51" xfId="2" applyFont="1" applyFill="1" applyBorder="1" applyAlignment="1">
      <alignment horizontal="center" vertical="center" wrapText="1" shrinkToFit="1"/>
    </xf>
    <xf numFmtId="38" fontId="16" fillId="0" borderId="3" xfId="2" applyFont="1" applyFill="1" applyBorder="1" applyAlignment="1">
      <alignment horizontal="center" vertical="center" shrinkToFit="1"/>
    </xf>
    <xf numFmtId="38" fontId="16" fillId="0" borderId="3" xfId="2" applyFont="1" applyFill="1" applyBorder="1" applyAlignment="1">
      <alignment horizontal="center" vertical="center" justifyLastLine="1"/>
    </xf>
    <xf numFmtId="38" fontId="16" fillId="0" borderId="4" xfId="2" applyFont="1" applyFill="1" applyBorder="1" applyAlignment="1">
      <alignment horizontal="left" vertical="center"/>
    </xf>
    <xf numFmtId="38" fontId="16" fillId="0" borderId="5" xfId="2" applyFont="1" applyFill="1" applyBorder="1" applyAlignment="1">
      <alignment horizontal="left" vertical="center"/>
    </xf>
    <xf numFmtId="38" fontId="16" fillId="0" borderId="6" xfId="2" applyFont="1" applyFill="1" applyBorder="1" applyAlignment="1">
      <alignment horizontal="left" vertical="center"/>
    </xf>
    <xf numFmtId="0" fontId="62" fillId="0" borderId="52" xfId="9" applyFont="1" applyBorder="1" applyAlignment="1">
      <alignment horizontal="center" vertical="center"/>
    </xf>
    <xf numFmtId="0" fontId="62" fillId="0" borderId="53" xfId="9" applyFont="1" applyBorder="1" applyAlignment="1">
      <alignment horizontal="center" vertical="center"/>
    </xf>
    <xf numFmtId="38" fontId="63" fillId="0" borderId="52" xfId="10" applyFont="1" applyFill="1" applyBorder="1" applyAlignment="1">
      <alignment horizontal="center" vertical="center"/>
    </xf>
    <xf numFmtId="38" fontId="63" fillId="0" borderId="53" xfId="10" applyFont="1" applyFill="1" applyBorder="1" applyAlignment="1">
      <alignment horizontal="center" vertical="center"/>
    </xf>
    <xf numFmtId="38" fontId="62" fillId="0" borderId="52" xfId="9" applyNumberFormat="1" applyFont="1" applyBorder="1" applyAlignment="1">
      <alignment horizontal="right" vertical="center" shrinkToFit="1"/>
    </xf>
    <xf numFmtId="0" fontId="62" fillId="0" borderId="53" xfId="9" applyFont="1" applyBorder="1" applyAlignment="1">
      <alignment horizontal="right" vertical="center" shrinkToFit="1"/>
    </xf>
    <xf numFmtId="183" fontId="63" fillId="3" borderId="45" xfId="10" applyNumberFormat="1" applyFont="1" applyFill="1" applyBorder="1" applyAlignment="1">
      <alignment horizontal="right" vertical="center"/>
    </xf>
    <xf numFmtId="183" fontId="63" fillId="3" borderId="44" xfId="10" applyNumberFormat="1" applyFont="1" applyFill="1" applyBorder="1" applyAlignment="1">
      <alignment horizontal="right" vertical="center"/>
    </xf>
    <xf numFmtId="0" fontId="13" fillId="0" borderId="22" xfId="9" applyFont="1" applyBorder="1" applyAlignment="1">
      <alignment horizontal="center" vertical="center" textRotation="255"/>
    </xf>
    <xf numFmtId="182" fontId="63" fillId="3" borderId="126" xfId="2" applyNumberFormat="1" applyFont="1" applyFill="1" applyBorder="1" applyAlignment="1">
      <alignment horizontal="right" vertical="center"/>
    </xf>
    <xf numFmtId="182" fontId="63" fillId="3" borderId="88" xfId="2" applyNumberFormat="1" applyFont="1" applyFill="1" applyBorder="1" applyAlignment="1">
      <alignment horizontal="right" vertical="center"/>
    </xf>
    <xf numFmtId="38" fontId="63" fillId="9" borderId="26" xfId="10" applyFont="1" applyFill="1" applyBorder="1" applyAlignment="1">
      <alignment horizontal="right" vertical="center"/>
    </xf>
    <xf numFmtId="38" fontId="63" fillId="9" borderId="25" xfId="10" applyFont="1" applyFill="1" applyBorder="1" applyAlignment="1">
      <alignment horizontal="right" vertical="center"/>
    </xf>
    <xf numFmtId="38" fontId="63" fillId="9" borderId="126" xfId="10" applyFont="1" applyFill="1" applyBorder="1" applyAlignment="1">
      <alignment horizontal="right" vertical="center"/>
    </xf>
    <xf numFmtId="38" fontId="63" fillId="9" borderId="88" xfId="10" applyFont="1" applyFill="1" applyBorder="1" applyAlignment="1">
      <alignment horizontal="right" vertical="center"/>
    </xf>
    <xf numFmtId="38" fontId="63" fillId="9" borderId="45" xfId="10" applyFont="1" applyFill="1" applyBorder="1" applyAlignment="1">
      <alignment horizontal="right" vertical="center"/>
    </xf>
    <xf numFmtId="38" fontId="63" fillId="9" borderId="44" xfId="10" applyFont="1" applyFill="1" applyBorder="1" applyAlignment="1">
      <alignment horizontal="right" vertical="center"/>
    </xf>
    <xf numFmtId="0" fontId="81" fillId="0" borderId="15" xfId="9" applyFont="1" applyBorder="1" applyAlignment="1">
      <alignment horizontal="center" vertical="center" shrinkToFit="1"/>
    </xf>
    <xf numFmtId="0" fontId="68" fillId="2" borderId="0" xfId="9" applyFont="1" applyFill="1" applyAlignment="1">
      <alignment horizontal="center" vertical="center"/>
    </xf>
    <xf numFmtId="38" fontId="80" fillId="0" borderId="126" xfId="2" applyFont="1" applyFill="1" applyBorder="1" applyAlignment="1">
      <alignment horizontal="center" vertical="center" wrapText="1" shrinkToFit="1"/>
    </xf>
    <xf numFmtId="38" fontId="80" fillId="0" borderId="88" xfId="2" applyFont="1" applyFill="1" applyBorder="1" applyAlignment="1">
      <alignment horizontal="center" vertical="center" wrapText="1" shrinkToFit="1"/>
    </xf>
    <xf numFmtId="38" fontId="80" fillId="0" borderId="91" xfId="2" applyFont="1" applyFill="1" applyBorder="1" applyAlignment="1">
      <alignment horizontal="center" vertical="center" wrapText="1" shrinkToFit="1"/>
    </xf>
    <xf numFmtId="38" fontId="35" fillId="0" borderId="4" xfId="2" applyFont="1" applyFill="1" applyBorder="1" applyAlignment="1">
      <alignment horizontal="center" vertical="center" shrinkToFit="1"/>
    </xf>
    <xf numFmtId="38" fontId="35" fillId="0" borderId="5" xfId="2" applyFont="1" applyFill="1" applyBorder="1" applyAlignment="1">
      <alignment horizontal="center" vertical="center" shrinkToFit="1"/>
    </xf>
    <xf numFmtId="38" fontId="35" fillId="0" borderId="6" xfId="2" applyFont="1" applyFill="1" applyBorder="1" applyAlignment="1">
      <alignment horizontal="center" vertical="center" shrinkToFit="1"/>
    </xf>
    <xf numFmtId="38" fontId="16" fillId="0" borderId="4" xfId="2" applyFont="1" applyFill="1" applyBorder="1" applyAlignment="1">
      <alignment vertical="center"/>
    </xf>
    <xf numFmtId="38" fontId="16" fillId="0" borderId="5" xfId="2" applyFont="1" applyFill="1" applyBorder="1" applyAlignment="1">
      <alignment vertical="center"/>
    </xf>
    <xf numFmtId="38" fontId="16" fillId="0" borderId="6" xfId="2" applyFont="1" applyFill="1" applyBorder="1" applyAlignment="1">
      <alignment vertical="center"/>
    </xf>
    <xf numFmtId="0" fontId="62" fillId="0" borderId="4" xfId="9" applyFont="1" applyBorder="1" applyAlignment="1">
      <alignment horizontal="center" vertical="center"/>
    </xf>
    <xf numFmtId="0" fontId="62" fillId="0" borderId="5" xfId="9" applyFont="1" applyBorder="1" applyAlignment="1">
      <alignment horizontal="center" vertical="center"/>
    </xf>
    <xf numFmtId="38" fontId="63" fillId="3" borderId="4" xfId="10" applyFont="1" applyFill="1" applyBorder="1" applyAlignment="1">
      <alignment horizontal="center" vertical="center"/>
    </xf>
    <xf numFmtId="38" fontId="63" fillId="3" borderId="5" xfId="10" applyFont="1" applyFill="1" applyBorder="1" applyAlignment="1">
      <alignment horizontal="center" vertical="center"/>
    </xf>
    <xf numFmtId="0" fontId="6" fillId="0" borderId="4" xfId="9" applyFont="1" applyBorder="1" applyAlignment="1">
      <alignment horizontal="right" vertical="center"/>
    </xf>
    <xf numFmtId="0" fontId="6" fillId="0" borderId="5" xfId="9" applyFont="1" applyBorder="1" applyAlignment="1">
      <alignment horizontal="right" vertical="center"/>
    </xf>
    <xf numFmtId="38" fontId="35" fillId="5" borderId="13" xfId="2" applyFont="1" applyFill="1" applyBorder="1" applyAlignment="1">
      <alignment horizontal="center" vertical="center" shrinkToFit="1"/>
    </xf>
    <xf numFmtId="38" fontId="35" fillId="5" borderId="14" xfId="2" applyFont="1" applyFill="1" applyBorder="1" applyAlignment="1">
      <alignment horizontal="center" vertical="center" shrinkToFit="1"/>
    </xf>
    <xf numFmtId="38" fontId="35" fillId="5" borderId="16" xfId="2" applyFont="1" applyFill="1" applyBorder="1" applyAlignment="1">
      <alignment horizontal="center" vertical="center" shrinkToFit="1"/>
    </xf>
    <xf numFmtId="182" fontId="63" fillId="3" borderId="15" xfId="2" applyNumberFormat="1" applyFont="1" applyFill="1" applyBorder="1" applyAlignment="1">
      <alignment horizontal="right"/>
    </xf>
    <xf numFmtId="182" fontId="63" fillId="3" borderId="14" xfId="2" applyNumberFormat="1" applyFont="1" applyFill="1" applyBorder="1" applyAlignment="1">
      <alignment horizontal="right"/>
    </xf>
    <xf numFmtId="38" fontId="63" fillId="9" borderId="15" xfId="10" applyFont="1" applyFill="1" applyBorder="1" applyAlignment="1">
      <alignment horizontal="right"/>
    </xf>
    <xf numFmtId="38" fontId="63" fillId="9" borderId="14" xfId="10" applyFont="1" applyFill="1" applyBorder="1" applyAlignment="1">
      <alignment horizontal="right"/>
    </xf>
    <xf numFmtId="38" fontId="35" fillId="5" borderId="24" xfId="2" applyFont="1" applyFill="1" applyBorder="1" applyAlignment="1">
      <alignment horizontal="center" vertical="center" shrinkToFit="1"/>
    </xf>
    <xf numFmtId="38" fontId="35" fillId="5" borderId="25" xfId="2" applyFont="1" applyFill="1" applyBorder="1" applyAlignment="1">
      <alignment horizontal="center" vertical="center" shrinkToFit="1"/>
    </xf>
    <xf numFmtId="38" fontId="35" fillId="5" borderId="27" xfId="2" applyFont="1" applyFill="1" applyBorder="1" applyAlignment="1">
      <alignment horizontal="center" vertical="center" shrinkToFit="1"/>
    </xf>
    <xf numFmtId="182" fontId="63" fillId="3" borderId="26" xfId="2" applyNumberFormat="1" applyFont="1" applyFill="1" applyBorder="1" applyAlignment="1">
      <alignment horizontal="right"/>
    </xf>
    <xf numFmtId="182" fontId="63" fillId="3" borderId="25" xfId="2" applyNumberFormat="1" applyFont="1" applyFill="1" applyBorder="1" applyAlignment="1">
      <alignment horizontal="right"/>
    </xf>
    <xf numFmtId="38" fontId="63" fillId="9" borderId="26" xfId="10" applyFont="1" applyFill="1" applyBorder="1" applyAlignment="1">
      <alignment horizontal="right"/>
    </xf>
    <xf numFmtId="38" fontId="63" fillId="9" borderId="25" xfId="10" applyFont="1" applyFill="1" applyBorder="1" applyAlignment="1">
      <alignment horizontal="right"/>
    </xf>
    <xf numFmtId="0" fontId="4" fillId="0" borderId="0" xfId="9" applyFont="1" applyBorder="1" applyAlignment="1">
      <alignment horizontal="left" vertical="top" wrapText="1"/>
    </xf>
    <xf numFmtId="38" fontId="63" fillId="0" borderId="4" xfId="2" applyFont="1" applyFill="1" applyBorder="1" applyAlignment="1">
      <alignment horizontal="right"/>
    </xf>
    <xf numFmtId="38" fontId="63" fillId="0" borderId="5" xfId="2" applyFont="1" applyFill="1" applyBorder="1" applyAlignment="1">
      <alignment horizontal="right"/>
    </xf>
    <xf numFmtId="38" fontId="63" fillId="3" borderId="4" xfId="10" applyFont="1" applyFill="1" applyBorder="1" applyAlignment="1">
      <alignment horizontal="center"/>
    </xf>
    <xf numFmtId="38" fontId="63" fillId="3" borderId="5" xfId="10" applyFont="1" applyFill="1" applyBorder="1" applyAlignment="1">
      <alignment horizontal="center"/>
    </xf>
    <xf numFmtId="177" fontId="62" fillId="0" borderId="40" xfId="10" applyNumberFormat="1" applyFont="1" applyBorder="1" applyAlignment="1">
      <alignment horizontal="right" vertical="center"/>
    </xf>
    <xf numFmtId="177" fontId="62" fillId="0" borderId="2" xfId="10" applyNumberFormat="1" applyFont="1" applyBorder="1" applyAlignment="1">
      <alignment horizontal="right" vertical="center"/>
    </xf>
    <xf numFmtId="38" fontId="35" fillId="5" borderId="43" xfId="2" applyFont="1" applyFill="1" applyBorder="1" applyAlignment="1">
      <alignment horizontal="center" vertical="center" shrinkToFit="1"/>
    </xf>
    <xf numFmtId="38" fontId="35" fillId="5" borderId="44" xfId="2" applyFont="1" applyFill="1" applyBorder="1" applyAlignment="1">
      <alignment horizontal="center" vertical="center" shrinkToFit="1"/>
    </xf>
    <xf numFmtId="38" fontId="35" fillId="5" borderId="46" xfId="2" applyFont="1" applyFill="1" applyBorder="1" applyAlignment="1">
      <alignment horizontal="center" vertical="center" shrinkToFit="1"/>
    </xf>
    <xf numFmtId="182" fontId="63" fillId="3" borderId="45" xfId="2" applyNumberFormat="1" applyFont="1" applyFill="1" applyBorder="1" applyAlignment="1">
      <alignment horizontal="right"/>
    </xf>
    <xf numFmtId="182" fontId="63" fillId="3" borderId="44" xfId="2" applyNumberFormat="1" applyFont="1" applyFill="1" applyBorder="1" applyAlignment="1">
      <alignment horizontal="right"/>
    </xf>
    <xf numFmtId="38" fontId="63" fillId="9" borderId="45" xfId="10" applyFont="1" applyFill="1" applyBorder="1" applyAlignment="1">
      <alignment horizontal="right"/>
    </xf>
    <xf numFmtId="38" fontId="63" fillId="9" borderId="44" xfId="10" applyFont="1" applyFill="1" applyBorder="1" applyAlignment="1">
      <alignment horizontal="right"/>
    </xf>
    <xf numFmtId="0" fontId="81" fillId="0" borderId="14" xfId="9" applyFont="1" applyBorder="1" applyAlignment="1">
      <alignment horizontal="center" vertical="center" wrapText="1" shrinkToFit="1"/>
    </xf>
    <xf numFmtId="0" fontId="81" fillId="0" borderId="16" xfId="9" applyFont="1" applyBorder="1" applyAlignment="1">
      <alignment horizontal="center" vertical="center" wrapText="1" shrinkToFit="1"/>
    </xf>
    <xf numFmtId="38" fontId="82" fillId="0" borderId="0" xfId="2" applyFont="1" applyFill="1" applyBorder="1" applyAlignment="1">
      <alignment horizontal="center" vertical="center" justifyLastLine="1"/>
    </xf>
    <xf numFmtId="38" fontId="35" fillId="0" borderId="66" xfId="2" applyFont="1" applyFill="1" applyBorder="1" applyAlignment="1">
      <alignment horizontal="center" justifyLastLine="1"/>
    </xf>
    <xf numFmtId="38" fontId="35" fillId="0" borderId="67" xfId="2" applyFont="1" applyFill="1" applyBorder="1" applyAlignment="1">
      <alignment horizontal="center" justifyLastLine="1"/>
    </xf>
    <xf numFmtId="38" fontId="35" fillId="0" borderId="118" xfId="2" applyFont="1" applyFill="1" applyBorder="1" applyAlignment="1">
      <alignment horizontal="center" justifyLastLine="1"/>
    </xf>
    <xf numFmtId="38" fontId="35" fillId="0" borderId="63" xfId="2" applyFont="1" applyFill="1" applyBorder="1" applyAlignment="1">
      <alignment horizontal="center" justifyLastLine="1"/>
    </xf>
    <xf numFmtId="38" fontId="35" fillId="0" borderId="62" xfId="2" applyFont="1" applyFill="1" applyBorder="1" applyAlignment="1">
      <alignment horizontal="center" justifyLastLine="1"/>
    </xf>
    <xf numFmtId="38" fontId="35" fillId="0" borderId="64" xfId="2" applyFont="1" applyFill="1" applyBorder="1" applyAlignment="1">
      <alignment horizontal="center" justifyLastLine="1"/>
    </xf>
    <xf numFmtId="38" fontId="35" fillId="0" borderId="63" xfId="2" applyFont="1" applyFill="1" applyBorder="1" applyAlignment="1">
      <alignment horizontal="center"/>
    </xf>
    <xf numFmtId="38" fontId="35" fillId="0" borderId="62" xfId="2" applyFont="1" applyFill="1" applyBorder="1" applyAlignment="1">
      <alignment horizontal="center"/>
    </xf>
    <xf numFmtId="38" fontId="35" fillId="0" borderId="64" xfId="2" applyFont="1" applyFill="1" applyBorder="1" applyAlignment="1">
      <alignment horizontal="center"/>
    </xf>
    <xf numFmtId="38" fontId="35" fillId="0" borderId="119" xfId="2" applyFont="1" applyFill="1" applyBorder="1" applyAlignment="1">
      <alignment horizontal="center" shrinkToFit="1"/>
    </xf>
    <xf numFmtId="38" fontId="35" fillId="0" borderId="67" xfId="2" applyFont="1" applyFill="1" applyBorder="1" applyAlignment="1">
      <alignment horizontal="center" shrinkToFit="1"/>
    </xf>
    <xf numFmtId="38" fontId="35" fillId="0" borderId="68" xfId="2" applyFont="1" applyFill="1" applyBorder="1" applyAlignment="1">
      <alignment horizontal="center" shrinkToFit="1"/>
    </xf>
    <xf numFmtId="179" fontId="62" fillId="0" borderId="130" xfId="9" applyNumberFormat="1" applyFont="1" applyBorder="1" applyAlignment="1">
      <alignment horizontal="right" vertical="center" shrinkToFit="1"/>
    </xf>
    <xf numFmtId="179" fontId="62" fillId="0" borderId="131" xfId="9" applyNumberFormat="1" applyFont="1" applyBorder="1" applyAlignment="1">
      <alignment horizontal="right" vertical="center" shrinkToFit="1"/>
    </xf>
    <xf numFmtId="0" fontId="22" fillId="0" borderId="0" xfId="9" applyFont="1" applyAlignment="1">
      <alignment horizontal="right" vertical="center"/>
    </xf>
    <xf numFmtId="0" fontId="4" fillId="0" borderId="0" xfId="9" applyFont="1" applyAlignment="1">
      <alignment horizontal="center" vertical="center"/>
    </xf>
    <xf numFmtId="179" fontId="63" fillId="0" borderId="98" xfId="3" applyNumberFormat="1" applyFont="1" applyFill="1" applyBorder="1" applyAlignment="1">
      <alignment horizontal="right"/>
    </xf>
    <xf numFmtId="179" fontId="63" fillId="0" borderId="96" xfId="3" applyNumberFormat="1" applyFont="1" applyFill="1" applyBorder="1" applyAlignment="1">
      <alignment horizontal="right"/>
    </xf>
    <xf numFmtId="0" fontId="62" fillId="0" borderId="79" xfId="9" applyFont="1" applyBorder="1" applyAlignment="1">
      <alignment horizontal="right" vertical="center"/>
    </xf>
    <xf numFmtId="0" fontId="62" fillId="0" borderId="72" xfId="9" applyFont="1" applyBorder="1" applyAlignment="1">
      <alignment horizontal="right" vertical="center"/>
    </xf>
    <xf numFmtId="0" fontId="20" fillId="2" borderId="1" xfId="9" applyFont="1" applyFill="1" applyBorder="1" applyAlignment="1">
      <alignment horizontal="center" vertical="center"/>
    </xf>
    <xf numFmtId="0" fontId="20" fillId="0" borderId="1" xfId="9" applyFont="1" applyBorder="1" applyAlignment="1">
      <alignment horizontal="center" vertical="center"/>
    </xf>
    <xf numFmtId="38" fontId="12" fillId="0" borderId="0" xfId="10" applyFont="1" applyBorder="1" applyAlignment="1">
      <alignment horizontal="center" vertical="center" wrapText="1" shrinkToFit="1"/>
    </xf>
    <xf numFmtId="38" fontId="62" fillId="2" borderId="31" xfId="9" applyNumberFormat="1" applyFont="1" applyFill="1" applyBorder="1" applyAlignment="1">
      <alignment horizontal="right"/>
    </xf>
    <xf numFmtId="38" fontId="62" fillId="2" borderId="29" xfId="9" applyNumberFormat="1" applyFont="1" applyFill="1" applyBorder="1" applyAlignment="1">
      <alignment horizontal="right"/>
    </xf>
    <xf numFmtId="0" fontId="5" fillId="0" borderId="22" xfId="9" applyFont="1" applyBorder="1" applyAlignment="1">
      <alignment horizontal="center" textRotation="255"/>
    </xf>
    <xf numFmtId="38" fontId="62" fillId="0" borderId="20" xfId="9" applyNumberFormat="1" applyFont="1" applyBorder="1" applyAlignment="1">
      <alignment horizontal="right"/>
    </xf>
    <xf numFmtId="38" fontId="62" fillId="0" borderId="18" xfId="9" applyNumberFormat="1" applyFont="1" applyBorder="1" applyAlignment="1">
      <alignment horizontal="right"/>
    </xf>
    <xf numFmtId="38" fontId="62" fillId="5" borderId="52" xfId="10" applyFont="1" applyFill="1" applyBorder="1" applyAlignment="1">
      <alignment horizontal="center" vertical="center"/>
    </xf>
    <xf numFmtId="38" fontId="62" fillId="5" borderId="53" xfId="10" applyFont="1" applyFill="1" applyBorder="1" applyAlignment="1">
      <alignment horizontal="center" vertical="center"/>
    </xf>
    <xf numFmtId="38" fontId="62" fillId="5" borderId="7" xfId="10" applyFont="1" applyFill="1" applyBorder="1" applyAlignment="1">
      <alignment horizontal="center" vertical="center"/>
    </xf>
    <xf numFmtId="38" fontId="62" fillId="5" borderId="0" xfId="10" applyFont="1" applyFill="1" applyBorder="1" applyAlignment="1">
      <alignment horizontal="center" vertical="center"/>
    </xf>
    <xf numFmtId="38" fontId="62" fillId="5" borderId="109" xfId="10" applyFont="1" applyFill="1" applyBorder="1" applyAlignment="1">
      <alignment horizontal="center" vertical="center"/>
    </xf>
    <xf numFmtId="38" fontId="62" fillId="5" borderId="1" xfId="10" applyFont="1" applyFill="1" applyBorder="1" applyAlignment="1">
      <alignment horizontal="center" vertical="center"/>
    </xf>
    <xf numFmtId="38" fontId="16" fillId="0" borderId="52" xfId="2" applyFont="1" applyFill="1" applyBorder="1" applyAlignment="1">
      <alignment horizontal="center" vertical="center"/>
    </xf>
    <xf numFmtId="38" fontId="16" fillId="0" borderId="53" xfId="2" applyFont="1" applyFill="1" applyBorder="1" applyAlignment="1">
      <alignment horizontal="center" vertical="center"/>
    </xf>
    <xf numFmtId="38" fontId="16" fillId="0" borderId="51" xfId="2" applyFont="1" applyFill="1" applyBorder="1" applyAlignment="1">
      <alignment horizontal="center" vertical="center"/>
    </xf>
    <xf numFmtId="38" fontId="62" fillId="0" borderId="52" xfId="10" applyFont="1" applyBorder="1" applyAlignment="1">
      <alignment horizontal="center" vertical="center"/>
    </xf>
    <xf numFmtId="38" fontId="62" fillId="0" borderId="53" xfId="10" applyFont="1" applyBorder="1" applyAlignment="1">
      <alignment horizontal="center" vertical="center"/>
    </xf>
    <xf numFmtId="38" fontId="63" fillId="2" borderId="126" xfId="10" applyFont="1" applyFill="1" applyBorder="1" applyAlignment="1">
      <alignment horizontal="right" vertical="center"/>
    </xf>
    <xf numFmtId="38" fontId="63" fillId="2" borderId="88" xfId="10" applyFont="1" applyFill="1" applyBorder="1" applyAlignment="1">
      <alignment horizontal="right" vertical="center"/>
    </xf>
    <xf numFmtId="38" fontId="63" fillId="2" borderId="15" xfId="10" applyFont="1" applyFill="1" applyBorder="1" applyAlignment="1">
      <alignment horizontal="right" vertical="center"/>
    </xf>
    <xf numFmtId="38" fontId="63" fillId="2" borderId="14" xfId="10" applyFont="1" applyFill="1" applyBorder="1" applyAlignment="1">
      <alignment horizontal="right" vertical="center"/>
    </xf>
    <xf numFmtId="38" fontId="63" fillId="2" borderId="26" xfId="10" applyFont="1" applyFill="1" applyBorder="1" applyAlignment="1">
      <alignment horizontal="right" vertical="center"/>
    </xf>
    <xf numFmtId="38" fontId="63" fillId="2" borderId="25" xfId="10" applyFont="1" applyFill="1" applyBorder="1" applyAlignment="1">
      <alignment horizontal="right" vertical="center"/>
    </xf>
    <xf numFmtId="38" fontId="12" fillId="0" borderId="2" xfId="10" applyFont="1" applyBorder="1" applyAlignment="1">
      <alignment horizontal="center" vertical="center" wrapText="1" shrinkToFit="1"/>
    </xf>
    <xf numFmtId="38" fontId="23" fillId="4" borderId="8" xfId="9" applyNumberFormat="1" applyFont="1" applyFill="1" applyBorder="1" applyAlignment="1">
      <alignment horizontal="center" vertical="center"/>
    </xf>
    <xf numFmtId="38" fontId="23" fillId="4" borderId="9" xfId="9" applyNumberFormat="1" applyFont="1" applyFill="1" applyBorder="1" applyAlignment="1">
      <alignment horizontal="center" vertical="center"/>
    </xf>
    <xf numFmtId="38" fontId="23" fillId="4" borderId="2" xfId="9" applyNumberFormat="1" applyFont="1" applyFill="1" applyBorder="1" applyAlignment="1">
      <alignment horizontal="center" vertical="center"/>
    </xf>
    <xf numFmtId="38" fontId="23" fillId="4" borderId="41" xfId="9" applyNumberFormat="1" applyFont="1" applyFill="1" applyBorder="1" applyAlignment="1">
      <alignment horizontal="center" vertical="center"/>
    </xf>
    <xf numFmtId="38" fontId="62" fillId="0" borderId="4" xfId="10" applyFont="1" applyBorder="1" applyAlignment="1">
      <alignment horizontal="center" vertical="center"/>
    </xf>
    <xf numFmtId="38" fontId="62" fillId="0" borderId="5" xfId="10" applyFont="1" applyBorder="1" applyAlignment="1">
      <alignment horizontal="center" vertical="center"/>
    </xf>
    <xf numFmtId="38" fontId="63" fillId="2" borderId="45" xfId="10" applyFont="1" applyFill="1" applyBorder="1" applyAlignment="1">
      <alignment horizontal="right" vertical="center"/>
    </xf>
    <xf numFmtId="38" fontId="63" fillId="2" borderId="44" xfId="10" applyFont="1" applyFill="1" applyBorder="1" applyAlignment="1">
      <alignment horizontal="right" vertical="center"/>
    </xf>
    <xf numFmtId="38" fontId="63" fillId="3" borderId="126" xfId="10" applyFont="1" applyFill="1" applyBorder="1" applyAlignment="1">
      <alignment horizontal="right"/>
    </xf>
    <xf numFmtId="38" fontId="63" fillId="3" borderId="88" xfId="10" applyFont="1" applyFill="1" applyBorder="1" applyAlignment="1">
      <alignment horizontal="right"/>
    </xf>
    <xf numFmtId="0" fontId="74" fillId="0" borderId="42" xfId="9" applyFont="1" applyBorder="1" applyAlignment="1">
      <alignment horizontal="left" vertical="top" wrapText="1"/>
    </xf>
    <xf numFmtId="0" fontId="74" fillId="0" borderId="0" xfId="9" applyFont="1" applyBorder="1" applyAlignment="1">
      <alignment horizontal="left" vertical="top" wrapText="1"/>
    </xf>
    <xf numFmtId="38" fontId="63" fillId="2" borderId="4" xfId="2" applyFont="1" applyFill="1" applyBorder="1" applyAlignment="1">
      <alignment horizontal="right"/>
    </xf>
    <xf numFmtId="38" fontId="63" fillId="2" borderId="5" xfId="2" applyFont="1" applyFill="1" applyBorder="1" applyAlignment="1">
      <alignment horizontal="right"/>
    </xf>
    <xf numFmtId="38" fontId="23" fillId="4" borderId="10" xfId="9" applyNumberFormat="1" applyFont="1" applyFill="1" applyBorder="1" applyAlignment="1">
      <alignment horizontal="center" vertical="center"/>
    </xf>
    <xf numFmtId="38" fontId="16" fillId="5" borderId="13" xfId="2" applyFont="1" applyFill="1" applyBorder="1" applyAlignment="1">
      <alignment horizontal="center" vertical="center" shrinkToFit="1"/>
    </xf>
    <xf numFmtId="38" fontId="16" fillId="5" borderId="14" xfId="2" applyFont="1" applyFill="1" applyBorder="1" applyAlignment="1">
      <alignment horizontal="center" vertical="center" shrinkToFit="1"/>
    </xf>
    <xf numFmtId="38" fontId="16" fillId="5" borderId="16" xfId="2" applyFont="1" applyFill="1" applyBorder="1" applyAlignment="1">
      <alignment horizontal="center" vertical="center" shrinkToFit="1"/>
    </xf>
    <xf numFmtId="182" fontId="63" fillId="3" borderId="15" xfId="2" applyNumberFormat="1" applyFont="1" applyFill="1" applyBorder="1" applyAlignment="1">
      <alignment horizontal="right" vertical="center"/>
    </xf>
    <xf numFmtId="182" fontId="63" fillId="3" borderId="14" xfId="2" applyNumberFormat="1" applyFont="1" applyFill="1" applyBorder="1" applyAlignment="1">
      <alignment horizontal="right" vertical="center"/>
    </xf>
    <xf numFmtId="179" fontId="63" fillId="0" borderId="26" xfId="3" applyNumberFormat="1" applyFont="1" applyFill="1" applyBorder="1" applyAlignment="1">
      <alignment horizontal="right" vertical="center"/>
    </xf>
    <xf numFmtId="179" fontId="63" fillId="0" borderId="25" xfId="3" applyNumberFormat="1" applyFont="1" applyFill="1" applyBorder="1" applyAlignment="1">
      <alignment horizontal="right" vertical="center"/>
    </xf>
    <xf numFmtId="181" fontId="63" fillId="0" borderId="26" xfId="2" applyNumberFormat="1" applyFont="1" applyFill="1" applyBorder="1" applyAlignment="1">
      <alignment horizontal="right" vertical="center"/>
    </xf>
    <xf numFmtId="181" fontId="63" fillId="0" borderId="25" xfId="2" applyNumberFormat="1" applyFont="1" applyFill="1" applyBorder="1" applyAlignment="1">
      <alignment horizontal="right" vertical="center"/>
    </xf>
    <xf numFmtId="179" fontId="62" fillId="0" borderId="71" xfId="9" applyNumberFormat="1" applyFont="1" applyBorder="1" applyAlignment="1">
      <alignment horizontal="right" vertical="center" shrinkToFit="1"/>
    </xf>
    <xf numFmtId="179" fontId="62" fillId="0" borderId="72" xfId="9" applyNumberFormat="1" applyFont="1" applyBorder="1" applyAlignment="1">
      <alignment horizontal="right" vertical="center" shrinkToFit="1"/>
    </xf>
    <xf numFmtId="38" fontId="28" fillId="0" borderId="134" xfId="2" applyFont="1" applyFill="1" applyBorder="1" applyAlignment="1">
      <alignment horizontal="center" vertical="center" justifyLastLine="1"/>
    </xf>
    <xf numFmtId="38" fontId="28" fillId="0" borderId="135" xfId="2" applyFont="1" applyFill="1" applyBorder="1" applyAlignment="1">
      <alignment horizontal="center" vertical="center" justifyLastLine="1"/>
    </xf>
    <xf numFmtId="38" fontId="28" fillId="0" borderId="136" xfId="2" applyFont="1" applyFill="1" applyBorder="1" applyAlignment="1">
      <alignment horizontal="center" vertical="center" justifyLastLine="1"/>
    </xf>
    <xf numFmtId="38" fontId="28" fillId="0" borderId="137" xfId="2" applyFont="1" applyFill="1" applyBorder="1" applyAlignment="1">
      <alignment horizontal="center" vertical="center" justifyLastLine="1"/>
    </xf>
    <xf numFmtId="38" fontId="28" fillId="0" borderId="42" xfId="2" applyFont="1" applyFill="1" applyBorder="1" applyAlignment="1">
      <alignment horizontal="center" vertical="center" justifyLastLine="1"/>
    </xf>
    <xf numFmtId="38" fontId="28" fillId="0" borderId="138" xfId="2" applyFont="1" applyFill="1" applyBorder="1" applyAlignment="1">
      <alignment horizontal="center" vertical="center" justifyLastLine="1"/>
    </xf>
    <xf numFmtId="38" fontId="28" fillId="0" borderId="137" xfId="2" applyFont="1" applyFill="1" applyBorder="1" applyAlignment="1">
      <alignment horizontal="center" vertical="center"/>
    </xf>
    <xf numFmtId="38" fontId="28" fillId="0" borderId="42" xfId="2" applyFont="1" applyFill="1" applyBorder="1" applyAlignment="1">
      <alignment horizontal="center" vertical="center"/>
    </xf>
    <xf numFmtId="38" fontId="28" fillId="0" borderId="138" xfId="2" applyFont="1" applyFill="1" applyBorder="1" applyAlignment="1">
      <alignment horizontal="center" vertical="center"/>
    </xf>
    <xf numFmtId="38" fontId="16" fillId="0" borderId="139" xfId="2" applyFont="1" applyFill="1" applyBorder="1" applyAlignment="1">
      <alignment horizontal="center" vertical="center" shrinkToFit="1"/>
    </xf>
    <xf numFmtId="38" fontId="16" fillId="0" borderId="135" xfId="2" applyFont="1" applyFill="1" applyBorder="1" applyAlignment="1">
      <alignment horizontal="center" vertical="center" shrinkToFit="1"/>
    </xf>
    <xf numFmtId="38" fontId="16" fillId="0" borderId="140" xfId="2" applyFont="1" applyFill="1" applyBorder="1" applyAlignment="1">
      <alignment horizontal="center" vertical="center" shrinkToFit="1"/>
    </xf>
    <xf numFmtId="179" fontId="63" fillId="0" borderId="15" xfId="3" applyNumberFormat="1" applyFont="1" applyFill="1" applyBorder="1" applyAlignment="1">
      <alignment horizontal="right" vertical="center"/>
    </xf>
    <xf numFmtId="179" fontId="63" fillId="0" borderId="14" xfId="3" applyNumberFormat="1" applyFont="1" applyFill="1" applyBorder="1" applyAlignment="1">
      <alignment horizontal="right" vertical="center"/>
    </xf>
    <xf numFmtId="181" fontId="63" fillId="0" borderId="15" xfId="2" applyNumberFormat="1" applyFont="1" applyFill="1" applyBorder="1" applyAlignment="1">
      <alignment horizontal="right" vertical="center"/>
    </xf>
    <xf numFmtId="181" fontId="63" fillId="0" borderId="14" xfId="2" applyNumberFormat="1" applyFont="1" applyFill="1" applyBorder="1" applyAlignment="1">
      <alignment horizontal="right" vertical="center"/>
    </xf>
    <xf numFmtId="38" fontId="16" fillId="0" borderId="111" xfId="2" applyFont="1" applyFill="1" applyBorder="1" applyAlignment="1">
      <alignment horizontal="center" vertical="center"/>
    </xf>
    <xf numFmtId="38" fontId="16" fillId="0" borderId="112" xfId="2" applyFont="1" applyFill="1" applyBorder="1" applyAlignment="1">
      <alignment horizontal="center" vertical="center"/>
    </xf>
    <xf numFmtId="38" fontId="16" fillId="0" borderId="145" xfId="2" applyFont="1" applyFill="1" applyBorder="1" applyAlignment="1">
      <alignment horizontal="center" vertical="center"/>
    </xf>
    <xf numFmtId="179" fontId="63" fillId="0" borderId="146" xfId="3" applyNumberFormat="1" applyFont="1" applyFill="1" applyBorder="1" applyAlignment="1">
      <alignment horizontal="right"/>
    </xf>
    <xf numFmtId="179" fontId="63" fillId="0" borderId="112" xfId="3" applyNumberFormat="1" applyFont="1" applyFill="1" applyBorder="1" applyAlignment="1">
      <alignment horizontal="right"/>
    </xf>
    <xf numFmtId="0" fontId="62" fillId="0" borderId="146" xfId="9" applyFont="1" applyBorder="1" applyAlignment="1">
      <alignment horizontal="right" vertical="center"/>
    </xf>
    <xf numFmtId="0" fontId="62" fillId="0" borderId="112" xfId="9" applyFont="1" applyBorder="1" applyAlignment="1">
      <alignment horizontal="right" vertical="center"/>
    </xf>
    <xf numFmtId="181" fontId="63" fillId="0" borderId="45" xfId="2" applyNumberFormat="1" applyFont="1" applyFill="1" applyBorder="1" applyAlignment="1">
      <alignment horizontal="right" vertical="center"/>
    </xf>
    <xf numFmtId="181" fontId="63" fillId="0" borderId="44" xfId="2" applyNumberFormat="1" applyFont="1" applyFill="1" applyBorder="1" applyAlignment="1">
      <alignment horizontal="right" vertical="center"/>
    </xf>
    <xf numFmtId="0" fontId="37" fillId="0" borderId="15" xfId="5" applyFont="1" applyBorder="1" applyAlignment="1">
      <alignment horizontal="center" vertical="center"/>
    </xf>
    <xf numFmtId="0" fontId="37" fillId="0" borderId="16" xfId="5" applyFont="1" applyBorder="1" applyAlignment="1">
      <alignment horizontal="center" vertical="center"/>
    </xf>
    <xf numFmtId="0" fontId="37" fillId="0" borderId="15" xfId="5" applyFont="1" applyBorder="1" applyAlignment="1">
      <alignment horizontal="left" vertical="center" wrapText="1"/>
    </xf>
    <xf numFmtId="0" fontId="37" fillId="0" borderId="16" xfId="5" applyFont="1" applyBorder="1" applyAlignment="1">
      <alignment horizontal="left" vertical="center" wrapText="1"/>
    </xf>
    <xf numFmtId="0" fontId="37" fillId="0" borderId="0" xfId="5" applyFont="1" applyAlignment="1">
      <alignment horizontal="left" vertical="center" wrapText="1"/>
    </xf>
    <xf numFmtId="0" fontId="40" fillId="0" borderId="0" xfId="5" applyFont="1" applyFill="1" applyAlignment="1">
      <alignment horizontal="center" vertical="center"/>
    </xf>
    <xf numFmtId="0" fontId="42" fillId="0" borderId="0" xfId="5" applyFont="1" applyFill="1" applyAlignment="1">
      <alignment horizontal="center" vertical="center"/>
    </xf>
    <xf numFmtId="0" fontId="44" fillId="6" borderId="4" xfId="5" applyFont="1" applyFill="1" applyBorder="1" applyAlignment="1">
      <alignment horizontal="center"/>
    </xf>
    <xf numFmtId="0" fontId="45" fillId="6" borderId="6" xfId="5" applyFont="1" applyFill="1" applyBorder="1" applyAlignment="1">
      <alignment horizontal="center"/>
    </xf>
    <xf numFmtId="0" fontId="44" fillId="6" borderId="4" xfId="5" applyFont="1" applyFill="1" applyBorder="1" applyAlignment="1">
      <alignment horizontal="center" wrapText="1"/>
    </xf>
    <xf numFmtId="0" fontId="44" fillId="6" borderId="5" xfId="5" applyFont="1" applyFill="1" applyBorder="1" applyAlignment="1">
      <alignment horizontal="center" wrapText="1"/>
    </xf>
    <xf numFmtId="0" fontId="37" fillId="0" borderId="45" xfId="5" applyFont="1" applyBorder="1" applyAlignment="1">
      <alignment horizontal="center" vertical="center"/>
    </xf>
    <xf numFmtId="0" fontId="37" fillId="0" borderId="46" xfId="5" applyFont="1" applyBorder="1" applyAlignment="1">
      <alignment horizontal="center" vertical="center"/>
    </xf>
    <xf numFmtId="0" fontId="37" fillId="0" borderId="45" xfId="5" applyFont="1" applyBorder="1" applyAlignment="1">
      <alignment horizontal="left" vertical="center" wrapText="1"/>
    </xf>
    <xf numFmtId="0" fontId="37" fillId="0" borderId="46" xfId="5" applyFont="1" applyBorder="1" applyAlignment="1">
      <alignment horizontal="left" vertical="center" wrapText="1"/>
    </xf>
    <xf numFmtId="0" fontId="44" fillId="8" borderId="4" xfId="5" applyFont="1" applyFill="1" applyBorder="1" applyAlignment="1">
      <alignment horizontal="center"/>
    </xf>
    <xf numFmtId="0" fontId="45" fillId="8" borderId="6" xfId="5" applyFont="1" applyFill="1" applyBorder="1" applyAlignment="1">
      <alignment horizontal="center"/>
    </xf>
    <xf numFmtId="0" fontId="37" fillId="0" borderId="26" xfId="5" applyFont="1" applyBorder="1" applyAlignment="1">
      <alignment horizontal="left" vertical="center" wrapText="1"/>
    </xf>
    <xf numFmtId="0" fontId="37" fillId="0" borderId="27" xfId="5" applyFont="1" applyBorder="1" applyAlignment="1">
      <alignment horizontal="left" vertical="center" wrapText="1"/>
    </xf>
  </cellXfs>
  <cellStyles count="11">
    <cellStyle name="桁区切り 2" xfId="2" xr:uid="{00000000-0005-0000-0000-000000000000}"/>
    <cellStyle name="桁区切り 3" xfId="6" xr:uid="{00000000-0005-0000-0000-000001000000}"/>
    <cellStyle name="桁区切り 4" xfId="4" xr:uid="{00000000-0005-0000-0000-000002000000}"/>
    <cellStyle name="桁区切り 5" xfId="8" xr:uid="{00000000-0005-0000-0000-000003000000}"/>
    <cellStyle name="桁区切り 6" xfId="10" xr:uid="{00000000-0005-0000-0000-000004000000}"/>
    <cellStyle name="標準" xfId="0" builtinId="0"/>
    <cellStyle name="標準 2" xfId="3" xr:uid="{00000000-0005-0000-0000-000006000000}"/>
    <cellStyle name="標準 3" xfId="5" xr:uid="{00000000-0005-0000-0000-000007000000}"/>
    <cellStyle name="標準 4" xfId="1" xr:uid="{00000000-0005-0000-0000-000008000000}"/>
    <cellStyle name="標準 5" xfId="7" xr:uid="{00000000-0005-0000-0000-000009000000}"/>
    <cellStyle name="標準 6" xfId="9" xr:uid="{00000000-0005-0000-0000-00000A000000}"/>
  </cellStyles>
  <dxfs count="12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u val="none"/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ill>
        <patternFill>
          <fgColor theme="0"/>
          <bgColor theme="0"/>
        </patternFill>
      </fill>
    </dxf>
    <dxf>
      <fill>
        <patternFill>
          <f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u val="none"/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u val="none"/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304800</xdr:rowOff>
    </xdr:from>
    <xdr:to>
      <xdr:col>37</xdr:col>
      <xdr:colOff>276225</xdr:colOff>
      <xdr:row>22</xdr:row>
      <xdr:rowOff>314326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0" y="5966460"/>
          <a:ext cx="12567285" cy="9526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363312</xdr:colOff>
      <xdr:row>0</xdr:row>
      <xdr:rowOff>73479</xdr:rowOff>
    </xdr:from>
    <xdr:to>
      <xdr:col>35</xdr:col>
      <xdr:colOff>183697</xdr:colOff>
      <xdr:row>0</xdr:row>
      <xdr:rowOff>888546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024383" y="73479"/>
          <a:ext cx="1534885" cy="815067"/>
        </a:xfrm>
        <a:prstGeom prst="rect">
          <a:avLst/>
        </a:prstGeom>
        <a:solidFill>
          <a:srgbClr val="FFFF66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chemeClr val="tx1"/>
              </a:solidFill>
            </a:rPr>
            <a:t>記入例</a:t>
          </a:r>
        </a:p>
      </xdr:txBody>
    </xdr:sp>
    <xdr:clientData/>
  </xdr:twoCellAnchor>
  <xdr:twoCellAnchor>
    <xdr:from>
      <xdr:col>1</xdr:col>
      <xdr:colOff>40821</xdr:colOff>
      <xdr:row>0</xdr:row>
      <xdr:rowOff>54429</xdr:rowOff>
    </xdr:from>
    <xdr:to>
      <xdr:col>16</xdr:col>
      <xdr:colOff>191180</xdr:colOff>
      <xdr:row>0</xdr:row>
      <xdr:rowOff>971550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25928" y="54429"/>
          <a:ext cx="4899252" cy="917121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>
              <a:solidFill>
                <a:srgbClr val="FF0000"/>
              </a:solidFill>
            </a:rPr>
            <a:t>色がついている項目のみ入力すること。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ja-JP" altLang="en-US" sz="1400"/>
            <a:t>白色は触らない（数式が入っている）。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161924</xdr:colOff>
      <xdr:row>49</xdr:row>
      <xdr:rowOff>285750</xdr:rowOff>
    </xdr:from>
    <xdr:to>
      <xdr:col>39</xdr:col>
      <xdr:colOff>9525</xdr:colOff>
      <xdr:row>54</xdr:row>
      <xdr:rowOff>238125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7858124" y="13483590"/>
          <a:ext cx="5097781" cy="1590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生産頭数  ：年間子牛生産頭数（死産は含まない）</a:t>
          </a:r>
          <a:br>
            <a:rPr kumimoji="1" lang="en-US" altLang="ja-JP" sz="1200">
              <a:latin typeface="Meiryo UI" pitchFamily="50" charset="-128"/>
              <a:ea typeface="Meiryo UI" pitchFamily="50" charset="-128"/>
              <a:cs typeface="Meiryo UI" pitchFamily="50" charset="-128"/>
            </a:rPr>
          </a:br>
          <a:r>
            <a:rPr kumimoji="1"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子牛生産率</a:t>
          </a:r>
          <a:r>
            <a:rPr kumimoji="1" lang="en-US" altLang="ja-JP" sz="1200">
              <a:latin typeface="Meiryo UI" pitchFamily="50" charset="-128"/>
              <a:ea typeface="Meiryo UI" pitchFamily="50" charset="-128"/>
              <a:cs typeface="Meiryo UI" pitchFamily="50" charset="-128"/>
            </a:rPr>
            <a:t>: </a:t>
          </a:r>
          <a:r>
            <a:rPr kumimoji="1"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生産頭数</a:t>
          </a:r>
          <a:r>
            <a:rPr kumimoji="1" lang="en-US" altLang="ja-JP" sz="1200">
              <a:latin typeface="Meiryo UI" pitchFamily="50" charset="-128"/>
              <a:ea typeface="Meiryo UI" pitchFamily="50" charset="-128"/>
              <a:cs typeface="Meiryo UI" pitchFamily="50" charset="-128"/>
            </a:rPr>
            <a:t>÷</a:t>
          </a:r>
          <a:r>
            <a:rPr kumimoji="1"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繁殖牛頭数</a:t>
          </a:r>
          <a:endParaRPr kumimoji="1" lang="en-US" altLang="ja-JP" sz="1200"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r>
            <a:rPr kumimoji="1"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分娩間隔  ：年間平均分娩間隔。家畜改良協会で</a:t>
          </a:r>
          <a:endParaRPr kumimoji="1" lang="en-US" altLang="ja-JP" sz="1200"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r>
            <a:rPr kumimoji="1"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　　　　　　　　　数値を確認することができる。</a:t>
          </a:r>
          <a:endParaRPr kumimoji="1" lang="en-US" altLang="ja-JP" sz="1200">
            <a:latin typeface="Meiryo UI" pitchFamily="50" charset="-128"/>
            <a:ea typeface="Meiryo UI" pitchFamily="50" charset="-128"/>
            <a:cs typeface="Meiryo UI" pitchFamily="50" charset="-128"/>
          </a:endParaRPr>
        </a:p>
        <a:p>
          <a:r>
            <a:rPr kumimoji="1"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子牛事故率</a:t>
          </a:r>
          <a:r>
            <a:rPr kumimoji="1" lang="en-US" altLang="ja-JP" sz="1200">
              <a:latin typeface="Meiryo UI" pitchFamily="50" charset="-128"/>
              <a:ea typeface="Meiryo UI" pitchFamily="50" charset="-128"/>
              <a:cs typeface="Meiryo UI" pitchFamily="50" charset="-128"/>
            </a:rPr>
            <a:t>:</a:t>
          </a:r>
          <a:r>
            <a:rPr kumimoji="1" lang="en-US" altLang="ja-JP" sz="1200" baseline="0">
              <a:latin typeface="Meiryo UI" pitchFamily="50" charset="-128"/>
              <a:ea typeface="Meiryo UI" pitchFamily="50" charset="-128"/>
              <a:cs typeface="Meiryo UI" pitchFamily="50" charset="-128"/>
            </a:rPr>
            <a:t> </a:t>
          </a:r>
          <a:r>
            <a:rPr kumimoji="1"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事故頭数</a:t>
          </a:r>
          <a:r>
            <a:rPr kumimoji="1" lang="en-US" altLang="ja-JP" sz="1200">
              <a:latin typeface="Meiryo UI" pitchFamily="50" charset="-128"/>
              <a:ea typeface="Meiryo UI" pitchFamily="50" charset="-128"/>
              <a:cs typeface="Meiryo UI" pitchFamily="50" charset="-128"/>
            </a:rPr>
            <a:t>÷(</a:t>
          </a:r>
          <a:r>
            <a:rPr kumimoji="1"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事故頭数＋生産頭数</a:t>
          </a:r>
          <a:r>
            <a:rPr kumimoji="1" lang="en-US" altLang="ja-JP" sz="1200">
              <a:latin typeface="Meiryo UI" pitchFamily="50" charset="-128"/>
              <a:ea typeface="Meiryo UI" pitchFamily="50" charset="-128"/>
              <a:cs typeface="Meiryo UI" pitchFamily="50" charset="-128"/>
            </a:rPr>
            <a:t>)×100</a:t>
          </a:r>
          <a:endParaRPr kumimoji="1" lang="ja-JP" altLang="en-US" sz="1200">
            <a:latin typeface="Meiryo UI" pitchFamily="50" charset="-128"/>
            <a:ea typeface="Meiryo UI" pitchFamily="50" charset="-128"/>
            <a:cs typeface="Meiryo UI" pitchFamily="50" charset="-128"/>
          </a:endParaRPr>
        </a:p>
      </xdr:txBody>
    </xdr:sp>
    <xdr:clientData/>
  </xdr:twoCellAnchor>
  <xdr:twoCellAnchor>
    <xdr:from>
      <xdr:col>26</xdr:col>
      <xdr:colOff>47624</xdr:colOff>
      <xdr:row>44</xdr:row>
      <xdr:rowOff>266700</xdr:rowOff>
    </xdr:from>
    <xdr:to>
      <xdr:col>33</xdr:col>
      <xdr:colOff>133350</xdr:colOff>
      <xdr:row>46</xdr:row>
      <xdr:rowOff>28575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8582024" y="12131040"/>
          <a:ext cx="2028826" cy="3943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Meiryo UI" pitchFamily="50" charset="-128"/>
              <a:ea typeface="Meiryo UI" pitchFamily="50" charset="-128"/>
              <a:cs typeface="Meiryo UI" pitchFamily="50" charset="-128"/>
            </a:rPr>
            <a:t>  （自家保留頭数）</a:t>
          </a:r>
        </a:p>
      </xdr:txBody>
    </xdr:sp>
    <xdr:clientData/>
  </xdr:twoCellAnchor>
  <xdr:twoCellAnchor>
    <xdr:from>
      <xdr:col>26</xdr:col>
      <xdr:colOff>152400</xdr:colOff>
      <xdr:row>44</xdr:row>
      <xdr:rowOff>323850</xdr:rowOff>
    </xdr:from>
    <xdr:to>
      <xdr:col>33</xdr:col>
      <xdr:colOff>0</xdr:colOff>
      <xdr:row>44</xdr:row>
      <xdr:rowOff>323853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 flipV="1">
          <a:off x="8686800" y="12188190"/>
          <a:ext cx="1790700" cy="3"/>
        </a:xfrm>
        <a:prstGeom prst="line">
          <a:avLst/>
        </a:prstGeom>
        <a:ln w="12700">
          <a:solidFill>
            <a:schemeClr val="accent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476250</xdr:colOff>
      <xdr:row>24</xdr:row>
      <xdr:rowOff>171450</xdr:rowOff>
    </xdr:from>
    <xdr:to>
      <xdr:col>38</xdr:col>
      <xdr:colOff>285750</xdr:colOff>
      <xdr:row>24</xdr:row>
      <xdr:rowOff>180975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 flipV="1">
          <a:off x="476250" y="6396990"/>
          <a:ext cx="12390120" cy="9525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35</xdr:col>
      <xdr:colOff>74840</xdr:colOff>
      <xdr:row>0</xdr:row>
      <xdr:rowOff>111578</xdr:rowOff>
    </xdr:from>
    <xdr:to>
      <xdr:col>38</xdr:col>
      <xdr:colOff>179614</xdr:colOff>
      <xdr:row>0</xdr:row>
      <xdr:rowOff>919842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1232697" y="111578"/>
          <a:ext cx="1547131" cy="808264"/>
        </a:xfrm>
        <a:prstGeom prst="rect">
          <a:avLst/>
        </a:prstGeom>
        <a:solidFill>
          <a:srgbClr val="FFFF66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chemeClr val="tx1"/>
              </a:solidFill>
            </a:rPr>
            <a:t>記入例</a:t>
          </a:r>
        </a:p>
      </xdr:txBody>
    </xdr:sp>
    <xdr:clientData/>
  </xdr:twoCellAnchor>
  <xdr:twoCellAnchor>
    <xdr:from>
      <xdr:col>0</xdr:col>
      <xdr:colOff>830035</xdr:colOff>
      <xdr:row>0</xdr:row>
      <xdr:rowOff>40821</xdr:rowOff>
    </xdr:from>
    <xdr:to>
      <xdr:col>16</xdr:col>
      <xdr:colOff>14287</xdr:colOff>
      <xdr:row>0</xdr:row>
      <xdr:rowOff>957942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830035" y="40821"/>
          <a:ext cx="4899252" cy="917121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>
              <a:solidFill>
                <a:srgbClr val="FF0000"/>
              </a:solidFill>
            </a:rPr>
            <a:t>色がついている項目のみ入力すること。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ja-JP" altLang="en-US" sz="1400"/>
            <a:t>白色は触らない（数式が入っている）。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609600</xdr:colOff>
      <xdr:row>22</xdr:row>
      <xdr:rowOff>323850</xdr:rowOff>
    </xdr:from>
    <xdr:to>
      <xdr:col>38</xdr:col>
      <xdr:colOff>247650</xdr:colOff>
      <xdr:row>23</xdr:row>
      <xdr:rowOff>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609600" y="6061710"/>
          <a:ext cx="12218670" cy="3811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180975</xdr:colOff>
      <xdr:row>0</xdr:row>
      <xdr:rowOff>175534</xdr:rowOff>
    </xdr:from>
    <xdr:to>
      <xdr:col>38</xdr:col>
      <xdr:colOff>63500</xdr:colOff>
      <xdr:row>0</xdr:row>
      <xdr:rowOff>845006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0100582" y="175534"/>
          <a:ext cx="2563132" cy="669472"/>
        </a:xfrm>
        <a:prstGeom prst="rect">
          <a:avLst/>
        </a:prstGeom>
        <a:solidFill>
          <a:srgbClr val="FFFF66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000">
              <a:solidFill>
                <a:schemeClr val="tx1"/>
              </a:solidFill>
            </a:rPr>
            <a:t>記入例</a:t>
          </a:r>
        </a:p>
      </xdr:txBody>
    </xdr:sp>
    <xdr:clientData/>
  </xdr:twoCellAnchor>
  <xdr:twoCellAnchor>
    <xdr:from>
      <xdr:col>0</xdr:col>
      <xdr:colOff>830047</xdr:colOff>
      <xdr:row>0</xdr:row>
      <xdr:rowOff>27214</xdr:rowOff>
    </xdr:from>
    <xdr:to>
      <xdr:col>16</xdr:col>
      <xdr:colOff>14299</xdr:colOff>
      <xdr:row>0</xdr:row>
      <xdr:rowOff>944335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830047" y="27214"/>
          <a:ext cx="4899252" cy="917121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>
              <a:solidFill>
                <a:srgbClr val="FF0000"/>
              </a:solidFill>
            </a:rPr>
            <a:t>色がついている項目のみ入力すること。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ja-JP" altLang="en-US" sz="1400"/>
            <a:t>白色は触らない（数式が入っている）。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23</xdr:row>
      <xdr:rowOff>257175</xdr:rowOff>
    </xdr:from>
    <xdr:to>
      <xdr:col>39</xdr:col>
      <xdr:colOff>276225</xdr:colOff>
      <xdr:row>23</xdr:row>
      <xdr:rowOff>257175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285750" y="6840855"/>
          <a:ext cx="12632055" cy="0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76200</xdr:colOff>
      <xdr:row>46</xdr:row>
      <xdr:rowOff>257175</xdr:rowOff>
    </xdr:from>
    <xdr:to>
      <xdr:col>39</xdr:col>
      <xdr:colOff>276225</xdr:colOff>
      <xdr:row>51</xdr:row>
      <xdr:rowOff>257175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8046720" y="13973175"/>
          <a:ext cx="4871085" cy="1600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Meiryo UI" pitchFamily="50" charset="-128"/>
              <a:ea typeface="Meiryo UI" pitchFamily="50" charset="-128"/>
              <a:cs typeface="Meiryo UI" pitchFamily="50" charset="-128"/>
            </a:rPr>
            <a:t>子豚事故率 </a:t>
          </a:r>
          <a:r>
            <a:rPr kumimoji="1" lang="en-US" altLang="ja-JP" sz="1200">
              <a:latin typeface="Meiryo UI" pitchFamily="50" charset="-128"/>
              <a:ea typeface="Meiryo UI" pitchFamily="50" charset="-128"/>
              <a:cs typeface="Meiryo UI" pitchFamily="50" charset="-128"/>
            </a:rPr>
            <a:t>:</a:t>
          </a:r>
          <a:r>
            <a:rPr kumimoji="1" lang="en-US" altLang="ja-JP" sz="1200" baseline="0">
              <a:latin typeface="Meiryo UI" pitchFamily="50" charset="-128"/>
              <a:ea typeface="Meiryo UI" pitchFamily="50" charset="-128"/>
              <a:cs typeface="Meiryo UI" pitchFamily="50" charset="-128"/>
            </a:rPr>
            <a:t> </a:t>
          </a:r>
          <a:br>
            <a:rPr kumimoji="1" lang="en-US" altLang="ja-JP" sz="1200" baseline="0">
              <a:latin typeface="Meiryo UI" pitchFamily="50" charset="-128"/>
              <a:ea typeface="Meiryo UI" pitchFamily="50" charset="-128"/>
              <a:cs typeface="Meiryo UI" pitchFamily="50" charset="-128"/>
            </a:rPr>
          </a:br>
          <a:r>
            <a:rPr kumimoji="1" lang="en-US" altLang="ja-JP" sz="1200" baseline="0">
              <a:latin typeface="Meiryo UI" pitchFamily="50" charset="-128"/>
              <a:ea typeface="Meiryo UI" pitchFamily="50" charset="-128"/>
              <a:cs typeface="Meiryo UI" pitchFamily="50" charset="-128"/>
            </a:rPr>
            <a:t>(</a:t>
          </a:r>
          <a:r>
            <a:rPr kumimoji="1" lang="ja-JP" altLang="en-US" sz="1200" baseline="0">
              <a:latin typeface="Meiryo UI" pitchFamily="50" charset="-128"/>
              <a:ea typeface="Meiryo UI" pitchFamily="50" charset="-128"/>
              <a:cs typeface="Meiryo UI" pitchFamily="50" charset="-128"/>
            </a:rPr>
            <a:t>１腹当たりほ乳開始頭数ー</a:t>
          </a:r>
          <a:r>
            <a:rPr kumimoji="1" lang="ja-JP" altLang="ja-JP" sz="1200" baseline="0">
              <a:solidFill>
                <a:schemeClr val="dk1"/>
              </a:solidFill>
              <a:effectLst/>
              <a:latin typeface="Meiryo UI" pitchFamily="50" charset="-128"/>
              <a:ea typeface="Meiryo UI" pitchFamily="50" charset="-128"/>
              <a:cs typeface="Meiryo UI" pitchFamily="50" charset="-128"/>
            </a:rPr>
            <a:t>１腹当たり</a:t>
          </a:r>
          <a:r>
            <a:rPr kumimoji="1" lang="ja-JP" altLang="en-US" sz="1200" baseline="0">
              <a:solidFill>
                <a:schemeClr val="dk1"/>
              </a:solidFill>
              <a:effectLst/>
              <a:latin typeface="Meiryo UI" pitchFamily="50" charset="-128"/>
              <a:ea typeface="Meiryo UI" pitchFamily="50" charset="-128"/>
              <a:cs typeface="Meiryo UI" pitchFamily="50" charset="-128"/>
            </a:rPr>
            <a:t>離乳</a:t>
          </a:r>
          <a:r>
            <a:rPr kumimoji="1" lang="ja-JP" altLang="ja-JP" sz="1200" baseline="0">
              <a:solidFill>
                <a:schemeClr val="dk1"/>
              </a:solidFill>
              <a:effectLst/>
              <a:latin typeface="Meiryo UI" pitchFamily="50" charset="-128"/>
              <a:ea typeface="Meiryo UI" pitchFamily="50" charset="-128"/>
              <a:cs typeface="Meiryo UI" pitchFamily="50" charset="-128"/>
            </a:rPr>
            <a:t>開始頭数</a:t>
          </a:r>
          <a:r>
            <a:rPr kumimoji="1" lang="en-US" altLang="ja-JP" sz="1200">
              <a:latin typeface="Meiryo UI" pitchFamily="50" charset="-128"/>
              <a:ea typeface="Meiryo UI" pitchFamily="50" charset="-128"/>
              <a:cs typeface="Meiryo UI" pitchFamily="50" charset="-128"/>
            </a:rPr>
            <a:t>)</a:t>
          </a:r>
          <a:br>
            <a:rPr kumimoji="1" lang="en-US" altLang="ja-JP" sz="1200">
              <a:latin typeface="Meiryo UI" pitchFamily="50" charset="-128"/>
              <a:ea typeface="Meiryo UI" pitchFamily="50" charset="-128"/>
              <a:cs typeface="Meiryo UI" pitchFamily="50" charset="-128"/>
            </a:rPr>
          </a:br>
          <a:r>
            <a:rPr kumimoji="1" lang="en-US" altLang="ja-JP" sz="1200">
              <a:latin typeface="Meiryo UI" pitchFamily="50" charset="-128"/>
              <a:ea typeface="Meiryo UI" pitchFamily="50" charset="-128"/>
              <a:cs typeface="Meiryo UI" pitchFamily="50" charset="-128"/>
            </a:rPr>
            <a:t>÷</a:t>
          </a:r>
          <a:r>
            <a:rPr kumimoji="1" lang="ja-JP" altLang="ja-JP" sz="1200" baseline="0">
              <a:solidFill>
                <a:schemeClr val="dk1"/>
              </a:solidFill>
              <a:effectLst/>
              <a:latin typeface="Meiryo UI" pitchFamily="50" charset="-128"/>
              <a:ea typeface="Meiryo UI" pitchFamily="50" charset="-128"/>
              <a:cs typeface="Meiryo UI" pitchFamily="50" charset="-128"/>
            </a:rPr>
            <a:t>１腹当たりほ乳開始頭数</a:t>
          </a:r>
          <a:r>
            <a:rPr kumimoji="1" lang="en-US" altLang="ja-JP" sz="1200">
              <a:latin typeface="Meiryo UI" pitchFamily="50" charset="-128"/>
              <a:ea typeface="Meiryo UI" pitchFamily="50" charset="-128"/>
              <a:cs typeface="Meiryo UI" pitchFamily="50" charset="-128"/>
            </a:rPr>
            <a:t>×100</a:t>
          </a:r>
          <a:endParaRPr kumimoji="1" lang="ja-JP" altLang="en-US" sz="1200">
            <a:latin typeface="Meiryo UI" pitchFamily="50" charset="-128"/>
            <a:ea typeface="Meiryo UI" pitchFamily="50" charset="-128"/>
            <a:cs typeface="Meiryo UI" pitchFamily="50" charset="-128"/>
          </a:endParaRPr>
        </a:p>
      </xdr:txBody>
    </xdr:sp>
    <xdr:clientData/>
  </xdr:twoCellAnchor>
  <xdr:twoCellAnchor>
    <xdr:from>
      <xdr:col>32</xdr:col>
      <xdr:colOff>85725</xdr:colOff>
      <xdr:row>0</xdr:row>
      <xdr:rowOff>161925</xdr:rowOff>
    </xdr:from>
    <xdr:to>
      <xdr:col>38</xdr:col>
      <xdr:colOff>501650</xdr:colOff>
      <xdr:row>0</xdr:row>
      <xdr:rowOff>832757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0059761" y="161925"/>
          <a:ext cx="2456996" cy="670832"/>
        </a:xfrm>
        <a:prstGeom prst="rect">
          <a:avLst/>
        </a:prstGeom>
        <a:solidFill>
          <a:srgbClr val="FFFF66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000">
              <a:solidFill>
                <a:schemeClr val="tx1"/>
              </a:solidFill>
            </a:rPr>
            <a:t>記入例</a:t>
          </a:r>
        </a:p>
      </xdr:txBody>
    </xdr:sp>
    <xdr:clientData/>
  </xdr:twoCellAnchor>
  <xdr:twoCellAnchor>
    <xdr:from>
      <xdr:col>2</xdr:col>
      <xdr:colOff>0</xdr:colOff>
      <xdr:row>0</xdr:row>
      <xdr:rowOff>54428</xdr:rowOff>
    </xdr:from>
    <xdr:to>
      <xdr:col>16</xdr:col>
      <xdr:colOff>245609</xdr:colOff>
      <xdr:row>0</xdr:row>
      <xdr:rowOff>971549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789214" y="54428"/>
          <a:ext cx="4899252" cy="917121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>
              <a:solidFill>
                <a:srgbClr val="FF0000"/>
              </a:solidFill>
            </a:rPr>
            <a:t>色がついている項目のみ入力すること。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ja-JP" altLang="en-US" sz="1400"/>
            <a:t>白色は触らない（数式が入っている）。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295275</xdr:rowOff>
    </xdr:from>
    <xdr:to>
      <xdr:col>34</xdr:col>
      <xdr:colOff>276225</xdr:colOff>
      <xdr:row>23</xdr:row>
      <xdr:rowOff>304801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 flipV="1">
          <a:off x="0" y="5911215"/>
          <a:ext cx="12049125" cy="9526"/>
        </a:xfrm>
        <a:prstGeom prst="line">
          <a:avLst/>
        </a:prstGeom>
        <a:ln w="158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247650</xdr:colOff>
      <xdr:row>0</xdr:row>
      <xdr:rowOff>161925</xdr:rowOff>
    </xdr:from>
    <xdr:to>
      <xdr:col>34</xdr:col>
      <xdr:colOff>111125</xdr:colOff>
      <xdr:row>0</xdr:row>
      <xdr:rowOff>828675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9324975" y="161925"/>
          <a:ext cx="2559050" cy="666750"/>
        </a:xfrm>
        <a:prstGeom prst="rect">
          <a:avLst/>
        </a:prstGeom>
        <a:solidFill>
          <a:srgbClr val="FFFF66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000">
              <a:solidFill>
                <a:schemeClr val="tx1"/>
              </a:solidFill>
            </a:rPr>
            <a:t>記入例</a:t>
          </a:r>
        </a:p>
      </xdr:txBody>
    </xdr:sp>
    <xdr:clientData/>
  </xdr:twoCellAnchor>
  <xdr:twoCellAnchor>
    <xdr:from>
      <xdr:col>3</xdr:col>
      <xdr:colOff>0</xdr:colOff>
      <xdr:row>0</xdr:row>
      <xdr:rowOff>38100</xdr:rowOff>
    </xdr:from>
    <xdr:to>
      <xdr:col>16</xdr:col>
      <xdr:colOff>289152</xdr:colOff>
      <xdr:row>0</xdr:row>
      <xdr:rowOff>955221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123950" y="38100"/>
          <a:ext cx="4899252" cy="917121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 b="1">
              <a:solidFill>
                <a:srgbClr val="FF0000"/>
              </a:solidFill>
            </a:rPr>
            <a:t>色がついている項目のみ入力すること。</a:t>
          </a:r>
          <a:endParaRPr kumimoji="1" lang="en-US" altLang="ja-JP" sz="2000" b="1">
            <a:solidFill>
              <a:srgbClr val="FF0000"/>
            </a:solidFill>
          </a:endParaRPr>
        </a:p>
        <a:p>
          <a:r>
            <a:rPr kumimoji="1" lang="ja-JP" altLang="en-US" sz="1400"/>
            <a:t>白色は触らない（数式が入っている）。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1447800</xdr:colOff>
      <xdr:row>4</xdr:row>
      <xdr:rowOff>57150</xdr:rowOff>
    </xdr:from>
    <xdr:to>
      <xdr:col>9</xdr:col>
      <xdr:colOff>171450</xdr:colOff>
      <xdr:row>5</xdr:row>
      <xdr:rowOff>66674</xdr:rowOff>
    </xdr:to>
    <xdr:sp macro="" textlink="">
      <xdr:nvSpPr>
        <xdr:cNvPr id="15" name="下矢印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11094720" y="2114550"/>
          <a:ext cx="552450" cy="222884"/>
        </a:xfrm>
        <a:prstGeom prst="downArrow">
          <a:avLst/>
        </a:prstGeom>
        <a:ln w="19050"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66675</xdr:colOff>
      <xdr:row>3</xdr:row>
      <xdr:rowOff>57150</xdr:rowOff>
    </xdr:from>
    <xdr:to>
      <xdr:col>5</xdr:col>
      <xdr:colOff>314325</xdr:colOff>
      <xdr:row>4</xdr:row>
      <xdr:rowOff>171450</xdr:rowOff>
    </xdr:to>
    <xdr:sp macro="" textlink="">
      <xdr:nvSpPr>
        <xdr:cNvPr id="16" name="下矢印 2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6368415" y="2015490"/>
          <a:ext cx="247650" cy="213360"/>
        </a:xfrm>
        <a:prstGeom prst="downArrow">
          <a:avLst/>
        </a:prstGeom>
        <a:ln w="19050"/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85726</xdr:colOff>
      <xdr:row>6</xdr:row>
      <xdr:rowOff>47626</xdr:rowOff>
    </xdr:from>
    <xdr:to>
      <xdr:col>3</xdr:col>
      <xdr:colOff>352426</xdr:colOff>
      <xdr:row>6</xdr:row>
      <xdr:rowOff>228600</xdr:rowOff>
    </xdr:to>
    <xdr:sp macro="" textlink="">
      <xdr:nvSpPr>
        <xdr:cNvPr id="17" name="右矢印 3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/>
      </xdr:nvSpPr>
      <xdr:spPr>
        <a:xfrm>
          <a:off x="4048126" y="2562226"/>
          <a:ext cx="266700" cy="1809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257176</xdr:colOff>
      <xdr:row>1</xdr:row>
      <xdr:rowOff>161926</xdr:rowOff>
    </xdr:from>
    <xdr:to>
      <xdr:col>7</xdr:col>
      <xdr:colOff>123825</xdr:colOff>
      <xdr:row>3</xdr:row>
      <xdr:rowOff>1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/>
      </xdr:nvSpPr>
      <xdr:spPr>
        <a:xfrm>
          <a:off x="4219576" y="1632586"/>
          <a:ext cx="5040629" cy="325755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accent5">
              <a:lumMod val="60000"/>
              <a:lumOff val="40000"/>
            </a:schemeClr>
          </a:solidFill>
        </a:ln>
        <a:scene3d>
          <a:camera prst="orthographicFront"/>
          <a:lightRig rig="threePt" dir="t">
            <a:rot lat="0" lon="0" rev="2400000"/>
          </a:lightRig>
        </a:scene3d>
        <a:sp3d>
          <a:bevelT prst="coolSlant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bg1"/>
              </a:solidFill>
            </a:rPr>
            <a:t> 計画通りにできた（できなかった）原因を具体的に記載すること</a:t>
          </a:r>
        </a:p>
      </xdr:txBody>
    </xdr:sp>
    <xdr:clientData/>
  </xdr:twoCellAnchor>
  <xdr:twoCellAnchor>
    <xdr:from>
      <xdr:col>7</xdr:col>
      <xdr:colOff>409574</xdr:colOff>
      <xdr:row>1</xdr:row>
      <xdr:rowOff>66676</xdr:rowOff>
    </xdr:from>
    <xdr:to>
      <xdr:col>9</xdr:col>
      <xdr:colOff>1514474</xdr:colOff>
      <xdr:row>4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/>
      </xdr:nvSpPr>
      <xdr:spPr>
        <a:xfrm>
          <a:off x="9545954" y="1537336"/>
          <a:ext cx="3444240" cy="520064"/>
        </a:xfrm>
        <a:prstGeom prst="rect">
          <a:avLst/>
        </a:prstGeom>
        <a:solidFill>
          <a:schemeClr val="tx2">
            <a:lumMod val="75000"/>
          </a:schemeClr>
        </a:solidFill>
        <a:ln w="9525" cmpd="sng">
          <a:solidFill>
            <a:schemeClr val="accent5">
              <a:lumMod val="60000"/>
              <a:lumOff val="40000"/>
            </a:schemeClr>
          </a:solidFill>
        </a:ln>
        <a:scene3d>
          <a:camera prst="orthographicFront"/>
          <a:lightRig rig="threePt" dir="t">
            <a:rot lat="0" lon="0" rev="1800000"/>
          </a:lightRig>
        </a:scene3d>
        <a:sp3d>
          <a:bevelT w="57150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bg1"/>
              </a:solidFill>
            </a:rPr>
            <a:t>「いつまでに」「何を」「どのように」改善するのか具体的に記載すること</a:t>
          </a:r>
        </a:p>
      </xdr:txBody>
    </xdr:sp>
    <xdr:clientData/>
  </xdr:twoCellAnchor>
  <xdr:twoCellAnchor>
    <xdr:from>
      <xdr:col>7</xdr:col>
      <xdr:colOff>85725</xdr:colOff>
      <xdr:row>6</xdr:row>
      <xdr:rowOff>47625</xdr:rowOff>
    </xdr:from>
    <xdr:to>
      <xdr:col>7</xdr:col>
      <xdr:colOff>352425</xdr:colOff>
      <xdr:row>6</xdr:row>
      <xdr:rowOff>228599</xdr:rowOff>
    </xdr:to>
    <xdr:sp macro="" textlink="">
      <xdr:nvSpPr>
        <xdr:cNvPr id="20" name="右矢印 6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9222105" y="2562225"/>
          <a:ext cx="266700" cy="1809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85725</xdr:colOff>
      <xdr:row>11</xdr:row>
      <xdr:rowOff>47625</xdr:rowOff>
    </xdr:from>
    <xdr:to>
      <xdr:col>7</xdr:col>
      <xdr:colOff>352425</xdr:colOff>
      <xdr:row>11</xdr:row>
      <xdr:rowOff>228599</xdr:rowOff>
    </xdr:to>
    <xdr:sp macro="" textlink="">
      <xdr:nvSpPr>
        <xdr:cNvPr id="21" name="右矢印 7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9222105" y="4375785"/>
          <a:ext cx="266700" cy="1809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85725</xdr:colOff>
      <xdr:row>11</xdr:row>
      <xdr:rowOff>47625</xdr:rowOff>
    </xdr:from>
    <xdr:to>
      <xdr:col>3</xdr:col>
      <xdr:colOff>352425</xdr:colOff>
      <xdr:row>11</xdr:row>
      <xdr:rowOff>228599</xdr:rowOff>
    </xdr:to>
    <xdr:sp macro="" textlink="">
      <xdr:nvSpPr>
        <xdr:cNvPr id="22" name="右矢印 8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4048125" y="4375785"/>
          <a:ext cx="266700" cy="1809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85725</xdr:colOff>
      <xdr:row>22</xdr:row>
      <xdr:rowOff>47625</xdr:rowOff>
    </xdr:from>
    <xdr:to>
      <xdr:col>3</xdr:col>
      <xdr:colOff>352425</xdr:colOff>
      <xdr:row>22</xdr:row>
      <xdr:rowOff>228599</xdr:rowOff>
    </xdr:to>
    <xdr:sp macro="" textlink="">
      <xdr:nvSpPr>
        <xdr:cNvPr id="23" name="右矢印 9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4048125" y="9427845"/>
          <a:ext cx="266700" cy="1809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85725</xdr:colOff>
      <xdr:row>22</xdr:row>
      <xdr:rowOff>47625</xdr:rowOff>
    </xdr:from>
    <xdr:to>
      <xdr:col>7</xdr:col>
      <xdr:colOff>352425</xdr:colOff>
      <xdr:row>22</xdr:row>
      <xdr:rowOff>228599</xdr:rowOff>
    </xdr:to>
    <xdr:sp macro="" textlink="">
      <xdr:nvSpPr>
        <xdr:cNvPr id="24" name="右矢印 10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9222105" y="9427845"/>
          <a:ext cx="266700" cy="1809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85725</xdr:colOff>
      <xdr:row>27</xdr:row>
      <xdr:rowOff>47625</xdr:rowOff>
    </xdr:from>
    <xdr:to>
      <xdr:col>7</xdr:col>
      <xdr:colOff>352425</xdr:colOff>
      <xdr:row>27</xdr:row>
      <xdr:rowOff>228599</xdr:rowOff>
    </xdr:to>
    <xdr:sp macro="" textlink="">
      <xdr:nvSpPr>
        <xdr:cNvPr id="25" name="右矢印 1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9222105" y="11668125"/>
          <a:ext cx="266700" cy="1809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85725</xdr:colOff>
      <xdr:row>27</xdr:row>
      <xdr:rowOff>47625</xdr:rowOff>
    </xdr:from>
    <xdr:to>
      <xdr:col>3</xdr:col>
      <xdr:colOff>352425</xdr:colOff>
      <xdr:row>27</xdr:row>
      <xdr:rowOff>228599</xdr:rowOff>
    </xdr:to>
    <xdr:sp macro="" textlink="">
      <xdr:nvSpPr>
        <xdr:cNvPr id="26" name="右矢印 12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/>
      </xdr:nvSpPr>
      <xdr:spPr>
        <a:xfrm>
          <a:off x="4048125" y="11668125"/>
          <a:ext cx="266700" cy="1809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 w="222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714374</xdr:colOff>
      <xdr:row>0</xdr:row>
      <xdr:rowOff>127001</xdr:rowOff>
    </xdr:from>
    <xdr:to>
      <xdr:col>9</xdr:col>
      <xdr:colOff>1301749</xdr:colOff>
      <xdr:row>0</xdr:row>
      <xdr:rowOff>793751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/>
      </xdr:nvSpPr>
      <xdr:spPr>
        <a:xfrm>
          <a:off x="10361294" y="127001"/>
          <a:ext cx="2416175" cy="666750"/>
        </a:xfrm>
        <a:prstGeom prst="rect">
          <a:avLst/>
        </a:prstGeom>
        <a:solidFill>
          <a:srgbClr val="FFFF66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000">
              <a:solidFill>
                <a:schemeClr val="tx1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60"/>
  <sheetViews>
    <sheetView tabSelected="1" zoomScale="70" zoomScaleNormal="70" workbookViewId="0">
      <selection activeCell="AM45" sqref="AM45"/>
    </sheetView>
  </sheetViews>
  <sheetFormatPr defaultColWidth="8.3984375" defaultRowHeight="18"/>
  <cols>
    <col min="1" max="1" width="7.59765625" style="3" customWidth="1"/>
    <col min="2" max="2" width="5.09765625" style="3" customWidth="1"/>
    <col min="3" max="3" width="3.19921875" style="3" customWidth="1"/>
    <col min="4" max="4" width="4.59765625" style="3" customWidth="1"/>
    <col min="5" max="5" width="5.5" style="3" customWidth="1"/>
    <col min="6" max="6" width="4.59765625" style="3" customWidth="1"/>
    <col min="7" max="7" width="5.5" style="3" customWidth="1"/>
    <col min="8" max="8" width="2.69921875" style="3" customWidth="1"/>
    <col min="9" max="9" width="3.3984375" style="3" customWidth="1"/>
    <col min="10" max="10" width="4.69921875" style="3" customWidth="1"/>
    <col min="11" max="11" width="6.8984375" style="3" customWidth="1"/>
    <col min="12" max="12" width="4.59765625" style="3" hidden="1" customWidth="1"/>
    <col min="13" max="13" width="3.3984375" style="3" customWidth="1"/>
    <col min="14" max="14" width="4.69921875" style="3" customWidth="1"/>
    <col min="15" max="15" width="3.19921875" style="3" customWidth="1"/>
    <col min="16" max="16" width="4.19921875" style="3" customWidth="1"/>
    <col min="17" max="17" width="3.3984375" style="3" customWidth="1"/>
    <col min="18" max="18" width="4.69921875" style="3" customWidth="1"/>
    <col min="19" max="19" width="4.19921875" style="3" customWidth="1"/>
    <col min="20" max="20" width="5.3984375" style="3" customWidth="1"/>
    <col min="21" max="21" width="3.3984375" style="3" customWidth="1"/>
    <col min="22" max="22" width="4.69921875" style="3" customWidth="1"/>
    <col min="23" max="23" width="2.69921875" style="3" customWidth="1"/>
    <col min="24" max="24" width="5.3984375" style="3" customWidth="1"/>
    <col min="25" max="25" width="3.3984375" style="3" customWidth="1"/>
    <col min="26" max="26" width="4.69921875" style="3" customWidth="1"/>
    <col min="27" max="27" width="2.69921875" style="3" customWidth="1"/>
    <col min="28" max="28" width="4.19921875" style="3" customWidth="1"/>
    <col min="29" max="29" width="3" style="3" customWidth="1"/>
    <col min="30" max="30" width="4.5" style="3" customWidth="1"/>
    <col min="31" max="31" width="4.69921875" style="3" customWidth="1"/>
    <col min="32" max="32" width="2.5" style="3" customWidth="1"/>
    <col min="33" max="33" width="4.59765625" style="3" customWidth="1"/>
    <col min="34" max="34" width="4.19921875" style="3" customWidth="1"/>
    <col min="35" max="35" width="6.19921875" style="3" customWidth="1"/>
    <col min="36" max="36" width="3.69921875" style="3" customWidth="1"/>
    <col min="37" max="37" width="8.3984375" style="3"/>
    <col min="38" max="38" width="4.69921875" style="3" customWidth="1"/>
    <col min="39" max="16384" width="8.3984375" style="3"/>
  </cols>
  <sheetData>
    <row r="1" spans="2:38" ht="77.25" customHeight="1"/>
    <row r="2" spans="2:38" ht="22.8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</row>
    <row r="3" spans="2:38" ht="9.75" customHeight="1">
      <c r="B3" s="1"/>
      <c r="C3" s="2"/>
      <c r="D3" s="2"/>
      <c r="E3" s="2"/>
      <c r="F3" s="2"/>
      <c r="G3" s="2"/>
      <c r="H3" s="2"/>
      <c r="I3" s="2"/>
      <c r="J3" s="2"/>
      <c r="K3" s="2"/>
    </row>
    <row r="4" spans="2:38" ht="20.25" customHeight="1"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579" t="s">
        <v>1</v>
      </c>
      <c r="R4" s="579"/>
      <c r="S4" s="580"/>
      <c r="T4" s="580"/>
      <c r="U4" s="580"/>
      <c r="V4" s="580"/>
      <c r="W4" s="580"/>
      <c r="X4" s="580"/>
      <c r="Y4" s="5"/>
      <c r="Z4" s="5"/>
      <c r="AA4" s="579" t="s">
        <v>2</v>
      </c>
      <c r="AB4" s="579"/>
      <c r="AC4" s="580"/>
      <c r="AD4" s="580"/>
      <c r="AE4" s="580"/>
      <c r="AF4" s="580"/>
      <c r="AG4" s="580"/>
      <c r="AH4" s="580"/>
      <c r="AI4" s="580"/>
      <c r="AJ4" s="580"/>
      <c r="AK4" s="580"/>
      <c r="AL4" s="580"/>
    </row>
    <row r="5" spans="2:38" ht="24.75" customHeight="1"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6"/>
      <c r="R5" s="7"/>
      <c r="S5" s="7"/>
      <c r="T5" s="7"/>
      <c r="U5" s="7"/>
      <c r="V5" s="7"/>
      <c r="W5" s="7"/>
      <c r="X5" s="7"/>
      <c r="Y5" s="8"/>
      <c r="Z5" s="8"/>
      <c r="AA5" s="7"/>
      <c r="AB5" s="7"/>
      <c r="AC5" s="9"/>
      <c r="AD5" s="9"/>
      <c r="AE5" s="9"/>
      <c r="AF5" s="9"/>
      <c r="AG5" s="9"/>
      <c r="AH5" s="9"/>
      <c r="AI5" s="9"/>
      <c r="AJ5" s="9"/>
      <c r="AK5" s="9"/>
      <c r="AL5" s="9"/>
    </row>
    <row r="6" spans="2:38" ht="18" customHeight="1">
      <c r="B6" s="10" t="s">
        <v>3</v>
      </c>
      <c r="D6" s="11"/>
      <c r="E6" s="12"/>
      <c r="F6" s="12"/>
      <c r="G6" s="13"/>
      <c r="H6" s="13" t="s">
        <v>4</v>
      </c>
      <c r="I6" s="581"/>
      <c r="J6" s="581"/>
      <c r="K6" s="581"/>
      <c r="M6" s="14" t="s">
        <v>5</v>
      </c>
      <c r="N6" s="582"/>
      <c r="O6" s="582"/>
      <c r="P6" s="15" t="s">
        <v>6</v>
      </c>
      <c r="Q6" s="13" t="s">
        <v>7</v>
      </c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6"/>
      <c r="AE6" s="16"/>
      <c r="AF6" s="16"/>
      <c r="AG6" s="16"/>
      <c r="AH6" s="16"/>
      <c r="AI6" s="16"/>
      <c r="AJ6" s="16"/>
      <c r="AK6" s="16"/>
      <c r="AL6" s="16"/>
    </row>
    <row r="7" spans="2:38" ht="6.75" customHeight="1" thickBot="1">
      <c r="C7" s="17"/>
      <c r="D7" s="11"/>
      <c r="E7" s="12"/>
      <c r="F7" s="12"/>
      <c r="G7" s="13"/>
      <c r="H7" s="12"/>
      <c r="I7" s="12"/>
      <c r="J7" s="12"/>
      <c r="K7" s="15"/>
      <c r="L7" s="18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9"/>
      <c r="AE7" s="19"/>
      <c r="AF7" s="19"/>
      <c r="AG7" s="19"/>
      <c r="AH7" s="19"/>
      <c r="AI7" s="19"/>
      <c r="AJ7" s="19"/>
      <c r="AK7" s="19"/>
      <c r="AL7" s="19"/>
    </row>
    <row r="8" spans="2:38" ht="25.5" customHeight="1" thickBot="1">
      <c r="B8" s="20"/>
      <c r="C8" s="601" t="s">
        <v>8</v>
      </c>
      <c r="D8" s="602"/>
      <c r="E8" s="602"/>
      <c r="F8" s="602"/>
      <c r="G8" s="602"/>
      <c r="H8" s="603" t="s">
        <v>9</v>
      </c>
      <c r="I8" s="604"/>
      <c r="J8" s="605"/>
      <c r="K8" s="606" t="s">
        <v>10</v>
      </c>
      <c r="L8" s="607"/>
      <c r="M8" s="607"/>
      <c r="N8" s="607"/>
      <c r="O8" s="607"/>
      <c r="P8" s="608"/>
      <c r="Q8" s="609" t="s">
        <v>11</v>
      </c>
      <c r="R8" s="610"/>
      <c r="S8" s="610"/>
      <c r="T8" s="610"/>
      <c r="U8" s="603" t="s">
        <v>12</v>
      </c>
      <c r="V8" s="604"/>
      <c r="W8" s="604"/>
      <c r="X8" s="605"/>
      <c r="Y8" s="606" t="s">
        <v>13</v>
      </c>
      <c r="Z8" s="607"/>
      <c r="AA8" s="607"/>
      <c r="AB8" s="608"/>
      <c r="AC8" s="21"/>
      <c r="AD8" s="583" t="s">
        <v>14</v>
      </c>
      <c r="AE8" s="584"/>
      <c r="AF8" s="584"/>
      <c r="AG8" s="584"/>
      <c r="AH8" s="584"/>
      <c r="AI8" s="584"/>
      <c r="AJ8" s="584"/>
      <c r="AK8" s="584"/>
      <c r="AL8" s="585"/>
    </row>
    <row r="9" spans="2:38" ht="23.25" customHeight="1">
      <c r="B9" s="22"/>
      <c r="C9" s="23">
        <v>1</v>
      </c>
      <c r="D9" s="586" t="s">
        <v>15</v>
      </c>
      <c r="E9" s="587"/>
      <c r="F9" s="587"/>
      <c r="G9" s="587"/>
      <c r="H9" s="588">
        <v>20</v>
      </c>
      <c r="I9" s="589"/>
      <c r="J9" s="24" t="s">
        <v>16</v>
      </c>
      <c r="K9" s="590">
        <v>2600000</v>
      </c>
      <c r="L9" s="591"/>
      <c r="M9" s="591"/>
      <c r="N9" s="591"/>
      <c r="O9" s="591"/>
      <c r="P9" s="25" t="s">
        <v>17</v>
      </c>
      <c r="Q9" s="590">
        <v>2000</v>
      </c>
      <c r="R9" s="591"/>
      <c r="S9" s="591"/>
      <c r="T9" s="26" t="s">
        <v>18</v>
      </c>
      <c r="U9" s="592">
        <f>Q9/H9*10</f>
        <v>1000</v>
      </c>
      <c r="V9" s="593"/>
      <c r="W9" s="593"/>
      <c r="X9" s="26" t="s">
        <v>18</v>
      </c>
      <c r="Y9" s="594">
        <f>K9/Q9</f>
        <v>1300</v>
      </c>
      <c r="Z9" s="595"/>
      <c r="AA9" s="595"/>
      <c r="AB9" s="27" t="s">
        <v>19</v>
      </c>
      <c r="AC9" s="28"/>
      <c r="AD9" s="596" t="s">
        <v>20</v>
      </c>
      <c r="AE9" s="597"/>
      <c r="AF9" s="597"/>
      <c r="AG9" s="597"/>
      <c r="AH9" s="598"/>
      <c r="AI9" s="599">
        <f>K15</f>
        <v>4740000</v>
      </c>
      <c r="AJ9" s="600"/>
      <c r="AK9" s="600"/>
      <c r="AL9" s="29" t="s">
        <v>19</v>
      </c>
    </row>
    <row r="10" spans="2:38" ht="23.25" customHeight="1" thickBot="1">
      <c r="B10" s="626" t="s">
        <v>21</v>
      </c>
      <c r="C10" s="30">
        <v>2</v>
      </c>
      <c r="D10" s="611" t="s">
        <v>22</v>
      </c>
      <c r="E10" s="612"/>
      <c r="F10" s="612"/>
      <c r="G10" s="612"/>
      <c r="H10" s="613">
        <v>30</v>
      </c>
      <c r="I10" s="614"/>
      <c r="J10" s="31" t="s">
        <v>16</v>
      </c>
      <c r="K10" s="615">
        <v>1140000</v>
      </c>
      <c r="L10" s="616"/>
      <c r="M10" s="616"/>
      <c r="N10" s="616"/>
      <c r="O10" s="616"/>
      <c r="P10" s="32" t="s">
        <v>17</v>
      </c>
      <c r="Q10" s="617">
        <v>3000</v>
      </c>
      <c r="R10" s="618"/>
      <c r="S10" s="618"/>
      <c r="T10" s="33" t="s">
        <v>18</v>
      </c>
      <c r="U10" s="619">
        <f>Q10/H10*10</f>
        <v>1000</v>
      </c>
      <c r="V10" s="620"/>
      <c r="W10" s="620"/>
      <c r="X10" s="33" t="s">
        <v>18</v>
      </c>
      <c r="Y10" s="621">
        <f>K10/Q10</f>
        <v>380</v>
      </c>
      <c r="Z10" s="622"/>
      <c r="AA10" s="622"/>
      <c r="AB10" s="34" t="s">
        <v>19</v>
      </c>
      <c r="AC10" s="28"/>
      <c r="AD10" s="634" t="s">
        <v>23</v>
      </c>
      <c r="AE10" s="635"/>
      <c r="AF10" s="635"/>
      <c r="AG10" s="635"/>
      <c r="AH10" s="636"/>
      <c r="AI10" s="637">
        <v>2800000</v>
      </c>
      <c r="AJ10" s="638"/>
      <c r="AK10" s="638"/>
      <c r="AL10" s="35" t="s">
        <v>19</v>
      </c>
    </row>
    <row r="11" spans="2:38" ht="23.25" customHeight="1" thickTop="1">
      <c r="B11" s="626"/>
      <c r="C11" s="30">
        <v>3</v>
      </c>
      <c r="D11" s="611" t="s">
        <v>24</v>
      </c>
      <c r="E11" s="612" t="s">
        <v>25</v>
      </c>
      <c r="F11" s="612"/>
      <c r="G11" s="612"/>
      <c r="H11" s="613">
        <v>20</v>
      </c>
      <c r="I11" s="614"/>
      <c r="J11" s="31" t="s">
        <v>16</v>
      </c>
      <c r="K11" s="615">
        <v>1000000</v>
      </c>
      <c r="L11" s="616"/>
      <c r="M11" s="616"/>
      <c r="N11" s="616"/>
      <c r="O11" s="616"/>
      <c r="P11" s="32" t="s">
        <v>17</v>
      </c>
      <c r="Q11" s="617">
        <v>7000</v>
      </c>
      <c r="R11" s="618"/>
      <c r="S11" s="618"/>
      <c r="T11" s="33" t="s">
        <v>18</v>
      </c>
      <c r="U11" s="619">
        <f t="shared" ref="U11:U14" si="0">Q11/H11*10</f>
        <v>3500</v>
      </c>
      <c r="V11" s="620"/>
      <c r="W11" s="620"/>
      <c r="X11" s="33" t="s">
        <v>18</v>
      </c>
      <c r="Y11" s="621">
        <f t="shared" ref="Y11:Y14" si="1">K11/Q11</f>
        <v>142.85714285714286</v>
      </c>
      <c r="Z11" s="622"/>
      <c r="AA11" s="622"/>
      <c r="AB11" s="34" t="s">
        <v>19</v>
      </c>
      <c r="AC11" s="28"/>
      <c r="AD11" s="623" t="s">
        <v>26</v>
      </c>
      <c r="AE11" s="624"/>
      <c r="AF11" s="624"/>
      <c r="AG11" s="624"/>
      <c r="AH11" s="625"/>
      <c r="AI11" s="627">
        <f>AI9-AI10</f>
        <v>1940000</v>
      </c>
      <c r="AJ11" s="628"/>
      <c r="AK11" s="628"/>
      <c r="AL11" s="36" t="s">
        <v>19</v>
      </c>
    </row>
    <row r="12" spans="2:38" ht="23.25" customHeight="1" thickBot="1">
      <c r="B12" s="626"/>
      <c r="C12" s="30">
        <v>4</v>
      </c>
      <c r="D12" s="37"/>
      <c r="E12" s="38"/>
      <c r="F12" s="38"/>
      <c r="G12" s="38"/>
      <c r="H12" s="613"/>
      <c r="I12" s="614"/>
      <c r="J12" s="31" t="s">
        <v>16</v>
      </c>
      <c r="K12" s="615"/>
      <c r="L12" s="616"/>
      <c r="M12" s="616"/>
      <c r="N12" s="616"/>
      <c r="O12" s="616"/>
      <c r="P12" s="32" t="s">
        <v>17</v>
      </c>
      <c r="Q12" s="617"/>
      <c r="R12" s="618"/>
      <c r="S12" s="618"/>
      <c r="T12" s="33" t="s">
        <v>18</v>
      </c>
      <c r="U12" s="619" t="e">
        <f t="shared" si="0"/>
        <v>#DIV/0!</v>
      </c>
      <c r="V12" s="620"/>
      <c r="W12" s="620"/>
      <c r="X12" s="33" t="s">
        <v>18</v>
      </c>
      <c r="Y12" s="621" t="e">
        <f t="shared" si="1"/>
        <v>#DIV/0!</v>
      </c>
      <c r="Z12" s="622"/>
      <c r="AA12" s="622"/>
      <c r="AB12" s="34" t="s">
        <v>19</v>
      </c>
      <c r="AC12" s="28"/>
      <c r="AD12" s="629" t="s">
        <v>27</v>
      </c>
      <c r="AE12" s="630"/>
      <c r="AF12" s="630"/>
      <c r="AG12" s="630"/>
      <c r="AH12" s="631"/>
      <c r="AI12" s="632">
        <f>AI11/AI9*100</f>
        <v>40.928270042194093</v>
      </c>
      <c r="AJ12" s="633"/>
      <c r="AK12" s="633"/>
      <c r="AL12" s="39" t="s">
        <v>28</v>
      </c>
    </row>
    <row r="13" spans="2:38" ht="23.25" customHeight="1">
      <c r="B13" s="40" t="s">
        <v>29</v>
      </c>
      <c r="C13" s="30">
        <v>5</v>
      </c>
      <c r="D13" s="611"/>
      <c r="E13" s="612" t="s">
        <v>25</v>
      </c>
      <c r="F13" s="612"/>
      <c r="G13" s="612"/>
      <c r="H13" s="613"/>
      <c r="I13" s="614"/>
      <c r="J13" s="31" t="s">
        <v>16</v>
      </c>
      <c r="K13" s="615"/>
      <c r="L13" s="616"/>
      <c r="M13" s="616"/>
      <c r="N13" s="616"/>
      <c r="O13" s="616"/>
      <c r="P13" s="32" t="s">
        <v>17</v>
      </c>
      <c r="Q13" s="617"/>
      <c r="R13" s="618"/>
      <c r="S13" s="618"/>
      <c r="T13" s="33" t="s">
        <v>18</v>
      </c>
      <c r="U13" s="619" t="e">
        <f t="shared" si="0"/>
        <v>#DIV/0!</v>
      </c>
      <c r="V13" s="620"/>
      <c r="W13" s="620"/>
      <c r="X13" s="33" t="s">
        <v>18</v>
      </c>
      <c r="Y13" s="621" t="e">
        <f t="shared" si="1"/>
        <v>#DIV/0!</v>
      </c>
      <c r="Z13" s="622"/>
      <c r="AA13" s="622"/>
      <c r="AB13" s="34" t="s">
        <v>19</v>
      </c>
      <c r="AC13" s="28"/>
      <c r="AD13" s="652" t="s">
        <v>30</v>
      </c>
      <c r="AE13" s="652"/>
      <c r="AF13" s="652"/>
      <c r="AG13" s="652"/>
      <c r="AH13" s="652"/>
      <c r="AI13" s="652"/>
      <c r="AJ13" s="652"/>
      <c r="AK13" s="652"/>
      <c r="AL13" s="652"/>
    </row>
    <row r="14" spans="2:38" ht="23.25" customHeight="1">
      <c r="B14" s="41"/>
      <c r="C14" s="30">
        <v>6</v>
      </c>
      <c r="D14" s="654"/>
      <c r="E14" s="655" t="s">
        <v>25</v>
      </c>
      <c r="F14" s="655"/>
      <c r="G14" s="655"/>
      <c r="H14" s="656"/>
      <c r="I14" s="657"/>
      <c r="J14" s="42" t="s">
        <v>16</v>
      </c>
      <c r="K14" s="615"/>
      <c r="L14" s="616"/>
      <c r="M14" s="616"/>
      <c r="N14" s="616"/>
      <c r="O14" s="616"/>
      <c r="P14" s="43" t="s">
        <v>17</v>
      </c>
      <c r="Q14" s="658"/>
      <c r="R14" s="659"/>
      <c r="S14" s="659"/>
      <c r="T14" s="44" t="s">
        <v>18</v>
      </c>
      <c r="U14" s="619" t="e">
        <f t="shared" si="0"/>
        <v>#DIV/0!</v>
      </c>
      <c r="V14" s="620"/>
      <c r="W14" s="620"/>
      <c r="X14" s="44" t="s">
        <v>18</v>
      </c>
      <c r="Y14" s="621" t="e">
        <f t="shared" si="1"/>
        <v>#DIV/0!</v>
      </c>
      <c r="Z14" s="622"/>
      <c r="AA14" s="622"/>
      <c r="AB14" s="45" t="s">
        <v>19</v>
      </c>
      <c r="AC14" s="28"/>
      <c r="AD14" s="653"/>
      <c r="AE14" s="653"/>
      <c r="AF14" s="653"/>
      <c r="AG14" s="653"/>
      <c r="AH14" s="653"/>
      <c r="AI14" s="653"/>
      <c r="AJ14" s="653"/>
      <c r="AK14" s="653"/>
      <c r="AL14" s="653"/>
    </row>
    <row r="15" spans="2:38" ht="23.25" customHeight="1" thickBot="1">
      <c r="B15" s="46"/>
      <c r="C15" s="639" t="s">
        <v>31</v>
      </c>
      <c r="D15" s="640"/>
      <c r="E15" s="640"/>
      <c r="F15" s="640"/>
      <c r="G15" s="641"/>
      <c r="H15" s="642">
        <f>SUM(H9:I14)</f>
        <v>70</v>
      </c>
      <c r="I15" s="643"/>
      <c r="J15" s="47" t="s">
        <v>16</v>
      </c>
      <c r="K15" s="644">
        <f>SUM(K9:O14)</f>
        <v>4740000</v>
      </c>
      <c r="L15" s="645"/>
      <c r="M15" s="645"/>
      <c r="N15" s="645"/>
      <c r="O15" s="645"/>
      <c r="P15" s="48" t="s">
        <v>17</v>
      </c>
      <c r="Q15" s="646"/>
      <c r="R15" s="647"/>
      <c r="S15" s="647"/>
      <c r="T15" s="49"/>
      <c r="U15" s="648"/>
      <c r="V15" s="649"/>
      <c r="W15" s="649"/>
      <c r="X15" s="50"/>
      <c r="Y15" s="650"/>
      <c r="Z15" s="651"/>
      <c r="AA15" s="651"/>
      <c r="AB15" s="51"/>
      <c r="AC15" s="28"/>
    </row>
    <row r="16" spans="2:38" ht="23.25" customHeight="1" thickTop="1" thickBot="1">
      <c r="B16" s="52"/>
      <c r="C16" s="53">
        <v>1</v>
      </c>
      <c r="D16" s="668" t="str">
        <f t="shared" ref="D16:D21" si="2">D9</f>
        <v>マンゴー</v>
      </c>
      <c r="E16" s="669"/>
      <c r="F16" s="669"/>
      <c r="G16" s="670"/>
      <c r="H16" s="671">
        <f>H9</f>
        <v>20</v>
      </c>
      <c r="I16" s="672"/>
      <c r="J16" s="54" t="s">
        <v>16</v>
      </c>
      <c r="K16" s="673">
        <f t="shared" ref="K16:K21" si="3">U16*H16/10*Y16</f>
        <v>3600000</v>
      </c>
      <c r="L16" s="674"/>
      <c r="M16" s="674"/>
      <c r="N16" s="674"/>
      <c r="O16" s="674"/>
      <c r="P16" s="55" t="s">
        <v>17</v>
      </c>
      <c r="Q16" s="675">
        <f>U16/10*H16</f>
        <v>2400</v>
      </c>
      <c r="R16" s="676"/>
      <c r="S16" s="676"/>
      <c r="T16" s="56" t="s">
        <v>18</v>
      </c>
      <c r="U16" s="677">
        <v>1200</v>
      </c>
      <c r="V16" s="678"/>
      <c r="W16" s="678"/>
      <c r="X16" s="56" t="s">
        <v>18</v>
      </c>
      <c r="Y16" s="677">
        <v>1500</v>
      </c>
      <c r="Z16" s="678"/>
      <c r="AA16" s="678"/>
      <c r="AB16" s="57" t="s">
        <v>19</v>
      </c>
      <c r="AC16" s="28"/>
      <c r="AD16" s="660" t="s">
        <v>32</v>
      </c>
      <c r="AE16" s="661"/>
      <c r="AF16" s="661"/>
      <c r="AG16" s="661"/>
      <c r="AH16" s="661"/>
      <c r="AI16" s="661"/>
      <c r="AJ16" s="661"/>
      <c r="AK16" s="661"/>
      <c r="AL16" s="662"/>
    </row>
    <row r="17" spans="2:38" ht="23.25" customHeight="1">
      <c r="B17" s="626" t="s">
        <v>33</v>
      </c>
      <c r="C17" s="30">
        <v>2</v>
      </c>
      <c r="D17" s="611" t="str">
        <f t="shared" si="2"/>
        <v>カボチャ</v>
      </c>
      <c r="E17" s="612"/>
      <c r="F17" s="612"/>
      <c r="G17" s="663"/>
      <c r="H17" s="613">
        <f>H10</f>
        <v>30</v>
      </c>
      <c r="I17" s="614"/>
      <c r="J17" s="31" t="s">
        <v>16</v>
      </c>
      <c r="K17" s="619">
        <f t="shared" si="3"/>
        <v>1800000</v>
      </c>
      <c r="L17" s="620"/>
      <c r="M17" s="620"/>
      <c r="N17" s="620"/>
      <c r="O17" s="620"/>
      <c r="P17" s="32" t="s">
        <v>17</v>
      </c>
      <c r="Q17" s="621">
        <f>U17/10*H17</f>
        <v>4500</v>
      </c>
      <c r="R17" s="622"/>
      <c r="S17" s="622"/>
      <c r="T17" s="33" t="s">
        <v>18</v>
      </c>
      <c r="U17" s="664">
        <v>1500</v>
      </c>
      <c r="V17" s="665"/>
      <c r="W17" s="665"/>
      <c r="X17" s="33" t="s">
        <v>18</v>
      </c>
      <c r="Y17" s="664">
        <v>400</v>
      </c>
      <c r="Z17" s="665"/>
      <c r="AA17" s="665"/>
      <c r="AB17" s="34" t="s">
        <v>19</v>
      </c>
      <c r="AC17" s="28"/>
      <c r="AD17" s="596" t="s">
        <v>20</v>
      </c>
      <c r="AE17" s="597"/>
      <c r="AF17" s="597"/>
      <c r="AG17" s="597"/>
      <c r="AH17" s="598"/>
      <c r="AI17" s="666">
        <f>K22</f>
        <v>7000000</v>
      </c>
      <c r="AJ17" s="667"/>
      <c r="AK17" s="667"/>
      <c r="AL17" s="29" t="s">
        <v>19</v>
      </c>
    </row>
    <row r="18" spans="2:38" ht="23.25" customHeight="1" thickBot="1">
      <c r="B18" s="626"/>
      <c r="C18" s="30">
        <v>3</v>
      </c>
      <c r="D18" s="681" t="str">
        <f t="shared" si="2"/>
        <v>レタス</v>
      </c>
      <c r="E18" s="682"/>
      <c r="F18" s="682"/>
      <c r="G18" s="683"/>
      <c r="H18" s="613">
        <f>H11</f>
        <v>20</v>
      </c>
      <c r="I18" s="614"/>
      <c r="J18" s="31" t="s">
        <v>16</v>
      </c>
      <c r="K18" s="619">
        <f t="shared" si="3"/>
        <v>1600000</v>
      </c>
      <c r="L18" s="620"/>
      <c r="M18" s="620"/>
      <c r="N18" s="620"/>
      <c r="O18" s="620"/>
      <c r="P18" s="32" t="s">
        <v>17</v>
      </c>
      <c r="Q18" s="621">
        <f>U18/10*H18</f>
        <v>8000</v>
      </c>
      <c r="R18" s="622"/>
      <c r="S18" s="622"/>
      <c r="T18" s="33" t="s">
        <v>18</v>
      </c>
      <c r="U18" s="664">
        <v>4000</v>
      </c>
      <c r="V18" s="665"/>
      <c r="W18" s="665"/>
      <c r="X18" s="33" t="s">
        <v>18</v>
      </c>
      <c r="Y18" s="664">
        <v>200</v>
      </c>
      <c r="Z18" s="665"/>
      <c r="AA18" s="665"/>
      <c r="AB18" s="34" t="s">
        <v>19</v>
      </c>
      <c r="AC18" s="28"/>
      <c r="AD18" s="634" t="s">
        <v>34</v>
      </c>
      <c r="AE18" s="635"/>
      <c r="AF18" s="635"/>
      <c r="AG18" s="635"/>
      <c r="AH18" s="636"/>
      <c r="AI18" s="679">
        <v>3500000</v>
      </c>
      <c r="AJ18" s="680"/>
      <c r="AK18" s="680"/>
      <c r="AL18" s="35" t="s">
        <v>19</v>
      </c>
    </row>
    <row r="19" spans="2:38" ht="23.25" customHeight="1" thickTop="1">
      <c r="B19" s="626"/>
      <c r="C19" s="30">
        <v>4</v>
      </c>
      <c r="D19" s="681">
        <f t="shared" si="2"/>
        <v>0</v>
      </c>
      <c r="E19" s="682"/>
      <c r="F19" s="682"/>
      <c r="G19" s="683"/>
      <c r="H19" s="613">
        <f>H12</f>
        <v>0</v>
      </c>
      <c r="I19" s="614"/>
      <c r="J19" s="31" t="s">
        <v>16</v>
      </c>
      <c r="K19" s="619">
        <f t="shared" si="3"/>
        <v>0</v>
      </c>
      <c r="L19" s="620"/>
      <c r="M19" s="620"/>
      <c r="N19" s="620"/>
      <c r="O19" s="620"/>
      <c r="P19" s="32" t="s">
        <v>17</v>
      </c>
      <c r="Q19" s="621">
        <f t="shared" ref="Q19:Q21" si="4">U19/10*H19</f>
        <v>0</v>
      </c>
      <c r="R19" s="622"/>
      <c r="S19" s="622"/>
      <c r="T19" s="33" t="s">
        <v>18</v>
      </c>
      <c r="U19" s="664"/>
      <c r="V19" s="665"/>
      <c r="W19" s="665"/>
      <c r="X19" s="33" t="s">
        <v>18</v>
      </c>
      <c r="Y19" s="684"/>
      <c r="Z19" s="685"/>
      <c r="AA19" s="685"/>
      <c r="AB19" s="34" t="s">
        <v>19</v>
      </c>
      <c r="AC19" s="28"/>
      <c r="AD19" s="623" t="s">
        <v>26</v>
      </c>
      <c r="AE19" s="624"/>
      <c r="AF19" s="624"/>
      <c r="AG19" s="624"/>
      <c r="AH19" s="625"/>
      <c r="AI19" s="686">
        <f>AI17-AI18</f>
        <v>3500000</v>
      </c>
      <c r="AJ19" s="687"/>
      <c r="AK19" s="687"/>
      <c r="AL19" s="36" t="s">
        <v>19</v>
      </c>
    </row>
    <row r="20" spans="2:38" ht="23.25" customHeight="1" thickBot="1">
      <c r="B20" s="40" t="s">
        <v>35</v>
      </c>
      <c r="C20" s="30">
        <v>5</v>
      </c>
      <c r="D20" s="681">
        <f t="shared" si="2"/>
        <v>0</v>
      </c>
      <c r="E20" s="682"/>
      <c r="F20" s="682"/>
      <c r="G20" s="683"/>
      <c r="H20" s="613">
        <f>H13</f>
        <v>0</v>
      </c>
      <c r="I20" s="614"/>
      <c r="J20" s="31" t="s">
        <v>16</v>
      </c>
      <c r="K20" s="619">
        <f t="shared" si="3"/>
        <v>0</v>
      </c>
      <c r="L20" s="620"/>
      <c r="M20" s="620"/>
      <c r="N20" s="620"/>
      <c r="O20" s="620"/>
      <c r="P20" s="32" t="s">
        <v>17</v>
      </c>
      <c r="Q20" s="621">
        <f t="shared" si="4"/>
        <v>0</v>
      </c>
      <c r="R20" s="622"/>
      <c r="S20" s="622"/>
      <c r="T20" s="33" t="s">
        <v>18</v>
      </c>
      <c r="U20" s="664"/>
      <c r="V20" s="665"/>
      <c r="W20" s="665"/>
      <c r="X20" s="33" t="s">
        <v>18</v>
      </c>
      <c r="Y20" s="684"/>
      <c r="Z20" s="685"/>
      <c r="AA20" s="685"/>
      <c r="AB20" s="34" t="s">
        <v>19</v>
      </c>
      <c r="AC20" s="28"/>
      <c r="AD20" s="629" t="s">
        <v>27</v>
      </c>
      <c r="AE20" s="630"/>
      <c r="AF20" s="630"/>
      <c r="AG20" s="630"/>
      <c r="AH20" s="631"/>
      <c r="AI20" s="692">
        <f>AI19/AI17*100</f>
        <v>50</v>
      </c>
      <c r="AJ20" s="693"/>
      <c r="AK20" s="693"/>
      <c r="AL20" s="39" t="s">
        <v>28</v>
      </c>
    </row>
    <row r="21" spans="2:38" ht="23.25" customHeight="1">
      <c r="B21" s="41"/>
      <c r="C21" s="30">
        <v>6</v>
      </c>
      <c r="D21" s="694">
        <f t="shared" si="2"/>
        <v>0</v>
      </c>
      <c r="E21" s="695"/>
      <c r="F21" s="695"/>
      <c r="G21" s="696"/>
      <c r="H21" s="656">
        <f t="shared" ref="H21" si="5">H14</f>
        <v>0</v>
      </c>
      <c r="I21" s="657"/>
      <c r="J21" s="42" t="s">
        <v>16</v>
      </c>
      <c r="K21" s="619">
        <f t="shared" si="3"/>
        <v>0</v>
      </c>
      <c r="L21" s="620"/>
      <c r="M21" s="620"/>
      <c r="N21" s="620"/>
      <c r="O21" s="620"/>
      <c r="P21" s="43" t="s">
        <v>17</v>
      </c>
      <c r="Q21" s="621">
        <f t="shared" si="4"/>
        <v>0</v>
      </c>
      <c r="R21" s="622"/>
      <c r="S21" s="622"/>
      <c r="T21" s="44" t="s">
        <v>18</v>
      </c>
      <c r="U21" s="697"/>
      <c r="V21" s="698"/>
      <c r="W21" s="698"/>
      <c r="X21" s="44" t="s">
        <v>18</v>
      </c>
      <c r="Y21" s="684"/>
      <c r="Z21" s="685"/>
      <c r="AA21" s="685"/>
      <c r="AB21" s="45" t="s">
        <v>19</v>
      </c>
      <c r="AC21" s="28"/>
    </row>
    <row r="22" spans="2:38" ht="23.25" customHeight="1">
      <c r="B22" s="58"/>
      <c r="C22" s="709" t="s">
        <v>36</v>
      </c>
      <c r="D22" s="710"/>
      <c r="E22" s="710"/>
      <c r="F22" s="710"/>
      <c r="G22" s="711"/>
      <c r="H22" s="712">
        <f>SUM(H16:I21)</f>
        <v>70</v>
      </c>
      <c r="I22" s="713"/>
      <c r="J22" s="59" t="s">
        <v>16</v>
      </c>
      <c r="K22" s="714">
        <f>SUM(K16:O21)</f>
        <v>7000000</v>
      </c>
      <c r="L22" s="715"/>
      <c r="M22" s="715"/>
      <c r="N22" s="715"/>
      <c r="O22" s="715"/>
      <c r="P22" s="60" t="s">
        <v>17</v>
      </c>
      <c r="Q22" s="716"/>
      <c r="R22" s="717"/>
      <c r="S22" s="717"/>
      <c r="T22" s="61"/>
      <c r="U22" s="688"/>
      <c r="V22" s="689"/>
      <c r="W22" s="689"/>
      <c r="X22" s="62"/>
      <c r="Y22" s="690"/>
      <c r="Z22" s="691"/>
      <c r="AA22" s="691"/>
      <c r="AB22" s="62"/>
      <c r="AC22" s="28"/>
      <c r="AD22" s="63"/>
      <c r="AE22" s="63"/>
      <c r="AF22" s="63"/>
      <c r="AG22" s="63"/>
      <c r="AH22" s="63"/>
      <c r="AI22" s="63"/>
      <c r="AJ22" s="63"/>
      <c r="AK22" s="63"/>
      <c r="AL22" s="63"/>
    </row>
    <row r="23" spans="2:38" ht="50.25" customHeight="1">
      <c r="C23" s="64"/>
      <c r="D23" s="64"/>
      <c r="E23" s="64"/>
      <c r="F23" s="64"/>
      <c r="G23" s="64"/>
      <c r="H23" s="65"/>
      <c r="I23" s="65"/>
      <c r="J23" s="65"/>
      <c r="K23" s="65"/>
      <c r="L23" s="65"/>
      <c r="M23" s="66"/>
      <c r="N23" s="66"/>
      <c r="O23" s="66"/>
      <c r="P23" s="67"/>
      <c r="Q23" s="68"/>
      <c r="R23" s="68"/>
      <c r="S23" s="68"/>
      <c r="T23" s="6"/>
      <c r="U23" s="69"/>
      <c r="V23" s="69"/>
      <c r="W23" s="69"/>
      <c r="X23" s="70"/>
      <c r="Y23" s="70"/>
      <c r="Z23" s="70"/>
      <c r="AA23" s="70"/>
      <c r="AB23" s="70"/>
      <c r="AC23" s="70"/>
      <c r="AD23" s="71"/>
      <c r="AE23" s="72"/>
      <c r="AF23" s="72"/>
      <c r="AG23" s="72"/>
      <c r="AH23" s="6"/>
      <c r="AI23" s="71"/>
      <c r="AJ23" s="72"/>
      <c r="AK23" s="72"/>
      <c r="AL23" s="6"/>
    </row>
    <row r="24" spans="2:38" ht="18" customHeight="1">
      <c r="B24" s="10" t="s">
        <v>37</v>
      </c>
      <c r="D24" s="64"/>
      <c r="E24" s="64"/>
      <c r="F24" s="64"/>
      <c r="G24" s="64"/>
      <c r="H24" s="13" t="s">
        <v>4</v>
      </c>
      <c r="I24" s="581"/>
      <c r="J24" s="581"/>
      <c r="K24" s="581"/>
      <c r="M24" s="14" t="s">
        <v>5</v>
      </c>
      <c r="N24" s="582"/>
      <c r="O24" s="582"/>
      <c r="P24" s="15" t="s">
        <v>6</v>
      </c>
      <c r="Q24" s="13" t="s">
        <v>7</v>
      </c>
      <c r="R24" s="68"/>
      <c r="S24" s="68"/>
      <c r="T24" s="6"/>
      <c r="U24" s="69"/>
      <c r="V24" s="69"/>
      <c r="W24" s="69"/>
      <c r="X24" s="70"/>
      <c r="Y24" s="70"/>
      <c r="Z24" s="70"/>
      <c r="AA24" s="70"/>
      <c r="AB24" s="70"/>
      <c r="AC24" s="70"/>
      <c r="AD24" s="71"/>
      <c r="AE24" s="72"/>
      <c r="AF24" s="72"/>
      <c r="AG24" s="72"/>
      <c r="AH24" s="6"/>
      <c r="AI24" s="71"/>
      <c r="AJ24" s="72"/>
      <c r="AK24" s="72"/>
      <c r="AL24" s="6"/>
    </row>
    <row r="25" spans="2:38" ht="6.75" customHeight="1" thickBot="1">
      <c r="C25" s="17"/>
      <c r="D25" s="64"/>
      <c r="E25" s="64"/>
      <c r="F25" s="64"/>
      <c r="G25" s="64"/>
      <c r="H25" s="65"/>
      <c r="I25" s="65"/>
      <c r="J25" s="65"/>
      <c r="K25" s="65"/>
      <c r="L25" s="65"/>
      <c r="M25" s="66"/>
      <c r="N25" s="66"/>
      <c r="O25" s="66"/>
      <c r="P25" s="67"/>
      <c r="Q25" s="68"/>
      <c r="R25" s="68"/>
      <c r="S25" s="68"/>
      <c r="T25" s="6"/>
      <c r="U25" s="69"/>
      <c r="V25" s="69"/>
      <c r="W25" s="69"/>
      <c r="X25" s="70"/>
      <c r="Y25" s="70"/>
      <c r="Z25" s="70"/>
      <c r="AA25" s="70"/>
      <c r="AB25" s="70"/>
      <c r="AC25" s="70"/>
    </row>
    <row r="26" spans="2:38" ht="25.5" customHeight="1" thickBot="1">
      <c r="B26" s="73"/>
      <c r="C26" s="699" t="s">
        <v>8</v>
      </c>
      <c r="D26" s="700"/>
      <c r="E26" s="700"/>
      <c r="F26" s="700"/>
      <c r="G26" s="700"/>
      <c r="H26" s="701" t="s">
        <v>9</v>
      </c>
      <c r="I26" s="702"/>
      <c r="J26" s="703"/>
      <c r="K26" s="704" t="s">
        <v>10</v>
      </c>
      <c r="L26" s="705"/>
      <c r="M26" s="705"/>
      <c r="N26" s="705"/>
      <c r="O26" s="705"/>
      <c r="P26" s="706"/>
      <c r="Q26" s="707" t="s">
        <v>11</v>
      </c>
      <c r="R26" s="708"/>
      <c r="S26" s="708"/>
      <c r="T26" s="708"/>
      <c r="U26" s="701" t="s">
        <v>12</v>
      </c>
      <c r="V26" s="702"/>
      <c r="W26" s="702"/>
      <c r="X26" s="703"/>
      <c r="Y26" s="704" t="s">
        <v>13</v>
      </c>
      <c r="Z26" s="705"/>
      <c r="AA26" s="705"/>
      <c r="AB26" s="706"/>
      <c r="AC26" s="21"/>
      <c r="AD26" s="583" t="s">
        <v>14</v>
      </c>
      <c r="AE26" s="584"/>
      <c r="AF26" s="584"/>
      <c r="AG26" s="584"/>
      <c r="AH26" s="584"/>
      <c r="AI26" s="584"/>
      <c r="AJ26" s="584"/>
      <c r="AK26" s="584"/>
      <c r="AL26" s="585"/>
    </row>
    <row r="27" spans="2:38" ht="23.25" customHeight="1">
      <c r="B27" s="22"/>
      <c r="C27" s="23">
        <v>1</v>
      </c>
      <c r="D27" s="586" t="s">
        <v>15</v>
      </c>
      <c r="E27" s="587"/>
      <c r="F27" s="587"/>
      <c r="G27" s="587"/>
      <c r="H27" s="588">
        <v>20</v>
      </c>
      <c r="I27" s="589"/>
      <c r="J27" s="24" t="s">
        <v>16</v>
      </c>
      <c r="K27" s="718">
        <v>3700000</v>
      </c>
      <c r="L27" s="719"/>
      <c r="M27" s="719"/>
      <c r="N27" s="719"/>
      <c r="O27" s="719"/>
      <c r="P27" s="25" t="s">
        <v>17</v>
      </c>
      <c r="Q27" s="590">
        <v>2500</v>
      </c>
      <c r="R27" s="591"/>
      <c r="S27" s="591"/>
      <c r="T27" s="26" t="s">
        <v>18</v>
      </c>
      <c r="U27" s="592">
        <f>Q27/H27*10</f>
        <v>1250</v>
      </c>
      <c r="V27" s="593"/>
      <c r="W27" s="593"/>
      <c r="X27" s="26" t="s">
        <v>18</v>
      </c>
      <c r="Y27" s="594">
        <f>K27/Q27</f>
        <v>1480</v>
      </c>
      <c r="Z27" s="595"/>
      <c r="AA27" s="595"/>
      <c r="AB27" s="27" t="s">
        <v>19</v>
      </c>
      <c r="AC27" s="28"/>
      <c r="AD27" s="596" t="s">
        <v>20</v>
      </c>
      <c r="AE27" s="597"/>
      <c r="AF27" s="597"/>
      <c r="AG27" s="597"/>
      <c r="AH27" s="598"/>
      <c r="AI27" s="666">
        <f>K33</f>
        <v>6370000</v>
      </c>
      <c r="AJ27" s="667"/>
      <c r="AK27" s="667"/>
      <c r="AL27" s="29" t="s">
        <v>19</v>
      </c>
    </row>
    <row r="28" spans="2:38" ht="23.25" customHeight="1" thickBot="1">
      <c r="B28" s="626" t="s">
        <v>21</v>
      </c>
      <c r="C28" s="30">
        <v>2</v>
      </c>
      <c r="D28" s="611" t="s">
        <v>22</v>
      </c>
      <c r="E28" s="612"/>
      <c r="F28" s="612"/>
      <c r="G28" s="612"/>
      <c r="H28" s="613">
        <v>30</v>
      </c>
      <c r="I28" s="614"/>
      <c r="J28" s="31" t="s">
        <v>16</v>
      </c>
      <c r="K28" s="718">
        <v>1500000</v>
      </c>
      <c r="L28" s="719"/>
      <c r="M28" s="719"/>
      <c r="N28" s="719"/>
      <c r="O28" s="719"/>
      <c r="P28" s="32" t="s">
        <v>17</v>
      </c>
      <c r="Q28" s="617">
        <v>4000</v>
      </c>
      <c r="R28" s="618"/>
      <c r="S28" s="618"/>
      <c r="T28" s="33" t="s">
        <v>18</v>
      </c>
      <c r="U28" s="619">
        <f>Q28/H28*10</f>
        <v>1333.3333333333335</v>
      </c>
      <c r="V28" s="620"/>
      <c r="W28" s="620"/>
      <c r="X28" s="33" t="s">
        <v>18</v>
      </c>
      <c r="Y28" s="621">
        <f>K28/Q28</f>
        <v>375</v>
      </c>
      <c r="Z28" s="622"/>
      <c r="AA28" s="622"/>
      <c r="AB28" s="34" t="s">
        <v>19</v>
      </c>
      <c r="AC28" s="28"/>
      <c r="AD28" s="634" t="s">
        <v>23</v>
      </c>
      <c r="AE28" s="635"/>
      <c r="AF28" s="635"/>
      <c r="AG28" s="635"/>
      <c r="AH28" s="636"/>
      <c r="AI28" s="679">
        <v>3300000</v>
      </c>
      <c r="AJ28" s="680"/>
      <c r="AK28" s="680"/>
      <c r="AL28" s="35" t="s">
        <v>19</v>
      </c>
    </row>
    <row r="29" spans="2:38" ht="23.25" customHeight="1" thickTop="1">
      <c r="B29" s="626"/>
      <c r="C29" s="30">
        <v>3</v>
      </c>
      <c r="D29" s="611" t="s">
        <v>24</v>
      </c>
      <c r="E29" s="612" t="s">
        <v>25</v>
      </c>
      <c r="F29" s="612"/>
      <c r="G29" s="612"/>
      <c r="H29" s="613">
        <v>10</v>
      </c>
      <c r="I29" s="614"/>
      <c r="J29" s="31" t="s">
        <v>16</v>
      </c>
      <c r="K29" s="615">
        <v>800000</v>
      </c>
      <c r="L29" s="616"/>
      <c r="M29" s="616"/>
      <c r="N29" s="616"/>
      <c r="O29" s="616"/>
      <c r="P29" s="32" t="s">
        <v>17</v>
      </c>
      <c r="Q29" s="617">
        <v>4000</v>
      </c>
      <c r="R29" s="618"/>
      <c r="S29" s="618"/>
      <c r="T29" s="33" t="s">
        <v>18</v>
      </c>
      <c r="U29" s="619">
        <f t="shared" ref="U29:U32" si="6">Q29/H29*10</f>
        <v>4000</v>
      </c>
      <c r="V29" s="620"/>
      <c r="W29" s="620"/>
      <c r="X29" s="33" t="s">
        <v>18</v>
      </c>
      <c r="Y29" s="621">
        <f t="shared" ref="Y29:Y32" si="7">K29/Q29</f>
        <v>200</v>
      </c>
      <c r="Z29" s="622"/>
      <c r="AA29" s="622"/>
      <c r="AB29" s="34" t="s">
        <v>19</v>
      </c>
      <c r="AC29" s="28"/>
      <c r="AD29" s="623" t="s">
        <v>26</v>
      </c>
      <c r="AE29" s="624"/>
      <c r="AF29" s="624"/>
      <c r="AG29" s="624"/>
      <c r="AH29" s="625"/>
      <c r="AI29" s="686">
        <f>AI27-AI28</f>
        <v>3070000</v>
      </c>
      <c r="AJ29" s="687"/>
      <c r="AK29" s="687"/>
      <c r="AL29" s="36" t="s">
        <v>19</v>
      </c>
    </row>
    <row r="30" spans="2:38" ht="23.25" customHeight="1" thickBot="1">
      <c r="B30" s="626"/>
      <c r="C30" s="30">
        <v>4</v>
      </c>
      <c r="D30" s="611" t="s">
        <v>38</v>
      </c>
      <c r="E30" s="612" t="s">
        <v>25</v>
      </c>
      <c r="F30" s="612"/>
      <c r="G30" s="612"/>
      <c r="H30" s="613">
        <v>10</v>
      </c>
      <c r="I30" s="614"/>
      <c r="J30" s="31" t="s">
        <v>16</v>
      </c>
      <c r="K30" s="615">
        <v>370000</v>
      </c>
      <c r="L30" s="616"/>
      <c r="M30" s="616"/>
      <c r="N30" s="616"/>
      <c r="O30" s="616"/>
      <c r="P30" s="32" t="s">
        <v>17</v>
      </c>
      <c r="Q30" s="617">
        <v>4000</v>
      </c>
      <c r="R30" s="618"/>
      <c r="S30" s="618"/>
      <c r="T30" s="33" t="s">
        <v>18</v>
      </c>
      <c r="U30" s="619">
        <f t="shared" si="6"/>
        <v>4000</v>
      </c>
      <c r="V30" s="620"/>
      <c r="W30" s="620"/>
      <c r="X30" s="33" t="s">
        <v>18</v>
      </c>
      <c r="Y30" s="621">
        <f t="shared" si="7"/>
        <v>92.5</v>
      </c>
      <c r="Z30" s="622"/>
      <c r="AA30" s="622"/>
      <c r="AB30" s="34" t="s">
        <v>19</v>
      </c>
      <c r="AC30" s="28"/>
      <c r="AD30" s="629" t="s">
        <v>27</v>
      </c>
      <c r="AE30" s="630"/>
      <c r="AF30" s="630"/>
      <c r="AG30" s="630"/>
      <c r="AH30" s="631"/>
      <c r="AI30" s="692">
        <f>AI29/AI27*100</f>
        <v>48.194662480376763</v>
      </c>
      <c r="AJ30" s="693"/>
      <c r="AK30" s="693"/>
      <c r="AL30" s="39" t="s">
        <v>28</v>
      </c>
    </row>
    <row r="31" spans="2:38" ht="23.25" customHeight="1">
      <c r="B31" s="40" t="s">
        <v>39</v>
      </c>
      <c r="C31" s="30">
        <v>5</v>
      </c>
      <c r="D31" s="611"/>
      <c r="E31" s="612" t="s">
        <v>25</v>
      </c>
      <c r="F31" s="612"/>
      <c r="G31" s="612"/>
      <c r="H31" s="613"/>
      <c r="I31" s="614"/>
      <c r="J31" s="31" t="s">
        <v>16</v>
      </c>
      <c r="K31" s="615"/>
      <c r="L31" s="616"/>
      <c r="M31" s="616"/>
      <c r="N31" s="616"/>
      <c r="O31" s="616"/>
      <c r="P31" s="32" t="s">
        <v>17</v>
      </c>
      <c r="Q31" s="617"/>
      <c r="R31" s="618"/>
      <c r="S31" s="618"/>
      <c r="T31" s="33" t="s">
        <v>18</v>
      </c>
      <c r="U31" s="619" t="e">
        <f t="shared" si="6"/>
        <v>#DIV/0!</v>
      </c>
      <c r="V31" s="620"/>
      <c r="W31" s="620"/>
      <c r="X31" s="33" t="s">
        <v>18</v>
      </c>
      <c r="Y31" s="621" t="e">
        <f t="shared" si="7"/>
        <v>#DIV/0!</v>
      </c>
      <c r="Z31" s="622"/>
      <c r="AA31" s="622"/>
      <c r="AB31" s="34" t="s">
        <v>19</v>
      </c>
      <c r="AC31" s="28"/>
      <c r="AD31" s="652" t="s">
        <v>30</v>
      </c>
      <c r="AE31" s="652"/>
      <c r="AF31" s="652"/>
      <c r="AG31" s="652"/>
      <c r="AH31" s="652"/>
      <c r="AI31" s="652"/>
      <c r="AJ31" s="652"/>
      <c r="AK31" s="652"/>
      <c r="AL31" s="652"/>
    </row>
    <row r="32" spans="2:38" ht="23.25" customHeight="1">
      <c r="B32" s="41"/>
      <c r="C32" s="30">
        <v>6</v>
      </c>
      <c r="D32" s="654"/>
      <c r="E32" s="655" t="s">
        <v>25</v>
      </c>
      <c r="F32" s="655"/>
      <c r="G32" s="655"/>
      <c r="H32" s="656"/>
      <c r="I32" s="657"/>
      <c r="J32" s="42" t="s">
        <v>16</v>
      </c>
      <c r="K32" s="615"/>
      <c r="L32" s="616"/>
      <c r="M32" s="616"/>
      <c r="N32" s="616"/>
      <c r="O32" s="616"/>
      <c r="P32" s="43" t="s">
        <v>17</v>
      </c>
      <c r="Q32" s="658"/>
      <c r="R32" s="659"/>
      <c r="S32" s="659"/>
      <c r="T32" s="44" t="s">
        <v>18</v>
      </c>
      <c r="U32" s="619" t="e">
        <f t="shared" si="6"/>
        <v>#DIV/0!</v>
      </c>
      <c r="V32" s="620"/>
      <c r="W32" s="620"/>
      <c r="X32" s="44" t="s">
        <v>18</v>
      </c>
      <c r="Y32" s="621" t="e">
        <f t="shared" si="7"/>
        <v>#DIV/0!</v>
      </c>
      <c r="Z32" s="622"/>
      <c r="AA32" s="622"/>
      <c r="AB32" s="45" t="s">
        <v>19</v>
      </c>
      <c r="AC32" s="28"/>
      <c r="AD32" s="653"/>
      <c r="AE32" s="653"/>
      <c r="AF32" s="653"/>
      <c r="AG32" s="653"/>
      <c r="AH32" s="653"/>
      <c r="AI32" s="653"/>
      <c r="AJ32" s="653"/>
      <c r="AK32" s="653"/>
      <c r="AL32" s="653"/>
    </row>
    <row r="33" spans="2:38" ht="23.25" customHeight="1" thickBot="1">
      <c r="B33" s="46"/>
      <c r="C33" s="639" t="s">
        <v>36</v>
      </c>
      <c r="D33" s="640"/>
      <c r="E33" s="640"/>
      <c r="F33" s="640"/>
      <c r="G33" s="641"/>
      <c r="H33" s="720">
        <f>SUM(H27:I32)</f>
        <v>70</v>
      </c>
      <c r="I33" s="721"/>
      <c r="J33" s="47" t="s">
        <v>16</v>
      </c>
      <c r="K33" s="722">
        <f>SUM(K27:O32)</f>
        <v>6370000</v>
      </c>
      <c r="L33" s="723"/>
      <c r="M33" s="723"/>
      <c r="N33" s="723"/>
      <c r="O33" s="723"/>
      <c r="P33" s="48" t="s">
        <v>17</v>
      </c>
      <c r="Q33" s="646"/>
      <c r="R33" s="647"/>
      <c r="S33" s="647"/>
      <c r="T33" s="74"/>
      <c r="U33" s="648"/>
      <c r="V33" s="649"/>
      <c r="W33" s="649"/>
      <c r="X33" s="75"/>
      <c r="Y33" s="644"/>
      <c r="Z33" s="645"/>
      <c r="AA33" s="645"/>
      <c r="AB33" s="51"/>
      <c r="AC33" s="28"/>
      <c r="AD33" s="76"/>
      <c r="AE33" s="76"/>
      <c r="AF33" s="76"/>
      <c r="AG33" s="76"/>
      <c r="AH33" s="76"/>
      <c r="AI33" s="76"/>
      <c r="AJ33" s="76"/>
      <c r="AK33" s="76"/>
      <c r="AL33" s="76"/>
    </row>
    <row r="34" spans="2:38" ht="23.25" customHeight="1" thickTop="1" thickBot="1">
      <c r="B34" s="52"/>
      <c r="C34" s="53">
        <v>1</v>
      </c>
      <c r="D34" s="668" t="str">
        <f t="shared" ref="D34:D39" si="8">D27</f>
        <v>マンゴー</v>
      </c>
      <c r="E34" s="669"/>
      <c r="F34" s="669"/>
      <c r="G34" s="670"/>
      <c r="H34" s="671">
        <f t="shared" ref="H34:H39" si="9">H27</f>
        <v>20</v>
      </c>
      <c r="I34" s="672"/>
      <c r="J34" s="54" t="s">
        <v>16</v>
      </c>
      <c r="K34" s="673">
        <f>U34*H34/10*Y34</f>
        <v>4200000</v>
      </c>
      <c r="L34" s="674"/>
      <c r="M34" s="674"/>
      <c r="N34" s="674"/>
      <c r="O34" s="674"/>
      <c r="P34" s="55" t="s">
        <v>17</v>
      </c>
      <c r="Q34" s="675">
        <f>U34/10*H34</f>
        <v>2800</v>
      </c>
      <c r="R34" s="676"/>
      <c r="S34" s="676"/>
      <c r="T34" s="56" t="s">
        <v>18</v>
      </c>
      <c r="U34" s="677">
        <v>1400</v>
      </c>
      <c r="V34" s="678"/>
      <c r="W34" s="678"/>
      <c r="X34" s="56" t="s">
        <v>18</v>
      </c>
      <c r="Y34" s="677">
        <v>1500</v>
      </c>
      <c r="Z34" s="678"/>
      <c r="AA34" s="678"/>
      <c r="AB34" s="57" t="s">
        <v>19</v>
      </c>
      <c r="AC34" s="28"/>
      <c r="AD34" s="660" t="s">
        <v>40</v>
      </c>
      <c r="AE34" s="661"/>
      <c r="AF34" s="661"/>
      <c r="AG34" s="661"/>
      <c r="AH34" s="661"/>
      <c r="AI34" s="661"/>
      <c r="AJ34" s="661"/>
      <c r="AK34" s="661"/>
      <c r="AL34" s="662"/>
    </row>
    <row r="35" spans="2:38" ht="23.25" customHeight="1">
      <c r="B35" s="626" t="s">
        <v>41</v>
      </c>
      <c r="C35" s="30">
        <v>2</v>
      </c>
      <c r="D35" s="611" t="str">
        <f t="shared" si="8"/>
        <v>カボチャ</v>
      </c>
      <c r="E35" s="612"/>
      <c r="F35" s="612"/>
      <c r="G35" s="663"/>
      <c r="H35" s="613">
        <f t="shared" si="9"/>
        <v>30</v>
      </c>
      <c r="I35" s="614"/>
      <c r="J35" s="31" t="s">
        <v>16</v>
      </c>
      <c r="K35" s="619">
        <f>U35*H35/10*Y35</f>
        <v>1800000</v>
      </c>
      <c r="L35" s="620"/>
      <c r="M35" s="620"/>
      <c r="N35" s="620"/>
      <c r="O35" s="620"/>
      <c r="P35" s="32" t="s">
        <v>17</v>
      </c>
      <c r="Q35" s="621">
        <f>U35/10*H35</f>
        <v>4500</v>
      </c>
      <c r="R35" s="622"/>
      <c r="S35" s="622"/>
      <c r="T35" s="33" t="s">
        <v>18</v>
      </c>
      <c r="U35" s="664">
        <v>1500</v>
      </c>
      <c r="V35" s="665"/>
      <c r="W35" s="665"/>
      <c r="X35" s="33" t="s">
        <v>18</v>
      </c>
      <c r="Y35" s="664">
        <v>400</v>
      </c>
      <c r="Z35" s="665"/>
      <c r="AA35" s="665"/>
      <c r="AB35" s="34" t="s">
        <v>19</v>
      </c>
      <c r="AC35" s="28"/>
      <c r="AD35" s="596" t="s">
        <v>20</v>
      </c>
      <c r="AE35" s="597"/>
      <c r="AF35" s="597"/>
      <c r="AG35" s="597"/>
      <c r="AH35" s="598"/>
      <c r="AI35" s="666">
        <f>K40</f>
        <v>7288500</v>
      </c>
      <c r="AJ35" s="667"/>
      <c r="AK35" s="667"/>
      <c r="AL35" s="77" t="s">
        <v>19</v>
      </c>
    </row>
    <row r="36" spans="2:38" ht="23.25" customHeight="1" thickBot="1">
      <c r="B36" s="626"/>
      <c r="C36" s="30">
        <v>3</v>
      </c>
      <c r="D36" s="681" t="str">
        <f t="shared" si="8"/>
        <v>レタス</v>
      </c>
      <c r="E36" s="682"/>
      <c r="F36" s="682"/>
      <c r="G36" s="683"/>
      <c r="H36" s="613">
        <f t="shared" si="9"/>
        <v>10</v>
      </c>
      <c r="I36" s="614"/>
      <c r="J36" s="31" t="s">
        <v>16</v>
      </c>
      <c r="K36" s="619">
        <f t="shared" ref="K36:K37" si="10">U36*H36/10*Y36</f>
        <v>880000</v>
      </c>
      <c r="L36" s="620"/>
      <c r="M36" s="620"/>
      <c r="N36" s="620"/>
      <c r="O36" s="620"/>
      <c r="P36" s="32" t="s">
        <v>17</v>
      </c>
      <c r="Q36" s="621">
        <f t="shared" ref="Q36:Q39" si="11">U36/10*H36</f>
        <v>4400</v>
      </c>
      <c r="R36" s="622"/>
      <c r="S36" s="622"/>
      <c r="T36" s="33" t="s">
        <v>18</v>
      </c>
      <c r="U36" s="664">
        <v>4400</v>
      </c>
      <c r="V36" s="665"/>
      <c r="W36" s="665"/>
      <c r="X36" s="33" t="s">
        <v>18</v>
      </c>
      <c r="Y36" s="664">
        <v>200</v>
      </c>
      <c r="Z36" s="665"/>
      <c r="AA36" s="665"/>
      <c r="AB36" s="34" t="s">
        <v>19</v>
      </c>
      <c r="AC36" s="28"/>
      <c r="AD36" s="634" t="s">
        <v>34</v>
      </c>
      <c r="AE36" s="635"/>
      <c r="AF36" s="635"/>
      <c r="AG36" s="635"/>
      <c r="AH36" s="636"/>
      <c r="AI36" s="679">
        <v>3600000</v>
      </c>
      <c r="AJ36" s="680"/>
      <c r="AK36" s="680"/>
      <c r="AL36" s="78" t="s">
        <v>19</v>
      </c>
    </row>
    <row r="37" spans="2:38" ht="23.25" customHeight="1" thickTop="1">
      <c r="B37" s="626"/>
      <c r="C37" s="30">
        <v>4</v>
      </c>
      <c r="D37" s="681" t="str">
        <f t="shared" si="8"/>
        <v>キャベツ</v>
      </c>
      <c r="E37" s="682"/>
      <c r="F37" s="682"/>
      <c r="G37" s="683"/>
      <c r="H37" s="613">
        <f t="shared" si="9"/>
        <v>10</v>
      </c>
      <c r="I37" s="614"/>
      <c r="J37" s="31" t="s">
        <v>16</v>
      </c>
      <c r="K37" s="619">
        <f t="shared" si="10"/>
        <v>408500</v>
      </c>
      <c r="L37" s="620"/>
      <c r="M37" s="620"/>
      <c r="N37" s="620"/>
      <c r="O37" s="620"/>
      <c r="P37" s="32" t="s">
        <v>17</v>
      </c>
      <c r="Q37" s="621">
        <f t="shared" si="11"/>
        <v>4300</v>
      </c>
      <c r="R37" s="622"/>
      <c r="S37" s="622"/>
      <c r="T37" s="33" t="s">
        <v>18</v>
      </c>
      <c r="U37" s="664">
        <v>4300</v>
      </c>
      <c r="V37" s="665"/>
      <c r="W37" s="665"/>
      <c r="X37" s="33" t="s">
        <v>18</v>
      </c>
      <c r="Y37" s="664">
        <v>95</v>
      </c>
      <c r="Z37" s="665"/>
      <c r="AA37" s="665"/>
      <c r="AB37" s="34" t="s">
        <v>19</v>
      </c>
      <c r="AC37" s="28"/>
      <c r="AD37" s="623" t="s">
        <v>26</v>
      </c>
      <c r="AE37" s="624"/>
      <c r="AF37" s="624"/>
      <c r="AG37" s="624"/>
      <c r="AH37" s="625"/>
      <c r="AI37" s="686">
        <f>AI35-AI36</f>
        <v>3688500</v>
      </c>
      <c r="AJ37" s="687"/>
      <c r="AK37" s="687"/>
      <c r="AL37" s="79" t="s">
        <v>19</v>
      </c>
    </row>
    <row r="38" spans="2:38" ht="23.25" customHeight="1" thickBot="1">
      <c r="B38" s="40" t="s">
        <v>42</v>
      </c>
      <c r="C38" s="30">
        <v>5</v>
      </c>
      <c r="D38" s="681">
        <f t="shared" si="8"/>
        <v>0</v>
      </c>
      <c r="E38" s="682"/>
      <c r="F38" s="682"/>
      <c r="G38" s="683"/>
      <c r="H38" s="613">
        <f t="shared" si="9"/>
        <v>0</v>
      </c>
      <c r="I38" s="614"/>
      <c r="J38" s="31" t="s">
        <v>16</v>
      </c>
      <c r="K38" s="619">
        <f>U38*H38/10*Y38</f>
        <v>0</v>
      </c>
      <c r="L38" s="620"/>
      <c r="M38" s="620"/>
      <c r="N38" s="620"/>
      <c r="O38" s="620"/>
      <c r="P38" s="32" t="s">
        <v>17</v>
      </c>
      <c r="Q38" s="621">
        <f t="shared" si="11"/>
        <v>0</v>
      </c>
      <c r="R38" s="622"/>
      <c r="S38" s="622"/>
      <c r="T38" s="33" t="s">
        <v>18</v>
      </c>
      <c r="U38" s="664"/>
      <c r="V38" s="665"/>
      <c r="W38" s="665"/>
      <c r="X38" s="33" t="s">
        <v>18</v>
      </c>
      <c r="Y38" s="664"/>
      <c r="Z38" s="665"/>
      <c r="AA38" s="665"/>
      <c r="AB38" s="34" t="s">
        <v>19</v>
      </c>
      <c r="AC38" s="28"/>
      <c r="AD38" s="629" t="s">
        <v>27</v>
      </c>
      <c r="AE38" s="630"/>
      <c r="AF38" s="630"/>
      <c r="AG38" s="630"/>
      <c r="AH38" s="631"/>
      <c r="AI38" s="692">
        <f>AI37/AI35*100</f>
        <v>50.607120806750359</v>
      </c>
      <c r="AJ38" s="693"/>
      <c r="AK38" s="693"/>
      <c r="AL38" s="39" t="s">
        <v>28</v>
      </c>
    </row>
    <row r="39" spans="2:38" ht="23.25" customHeight="1">
      <c r="B39" s="41"/>
      <c r="C39" s="30">
        <v>6</v>
      </c>
      <c r="D39" s="694">
        <f t="shared" si="8"/>
        <v>0</v>
      </c>
      <c r="E39" s="695"/>
      <c r="F39" s="695"/>
      <c r="G39" s="696"/>
      <c r="H39" s="613">
        <f t="shared" si="9"/>
        <v>0</v>
      </c>
      <c r="I39" s="614"/>
      <c r="J39" s="42" t="s">
        <v>16</v>
      </c>
      <c r="K39" s="619">
        <f>U39*H39/10*Y39</f>
        <v>0</v>
      </c>
      <c r="L39" s="620"/>
      <c r="M39" s="620"/>
      <c r="N39" s="620"/>
      <c r="O39" s="620"/>
      <c r="P39" s="43" t="s">
        <v>17</v>
      </c>
      <c r="Q39" s="621">
        <f t="shared" si="11"/>
        <v>0</v>
      </c>
      <c r="R39" s="622"/>
      <c r="S39" s="622"/>
      <c r="T39" s="44" t="s">
        <v>18</v>
      </c>
      <c r="U39" s="697"/>
      <c r="V39" s="698"/>
      <c r="W39" s="698"/>
      <c r="X39" s="44" t="s">
        <v>18</v>
      </c>
      <c r="Y39" s="684"/>
      <c r="Z39" s="685"/>
      <c r="AA39" s="685"/>
      <c r="AB39" s="45" t="s">
        <v>19</v>
      </c>
      <c r="AC39" s="28"/>
      <c r="AD39" s="80"/>
      <c r="AE39" s="80"/>
      <c r="AF39" s="80"/>
      <c r="AG39" s="80"/>
      <c r="AH39" s="80"/>
      <c r="AI39" s="81"/>
      <c r="AJ39" s="81"/>
      <c r="AK39" s="81"/>
      <c r="AL39" s="82"/>
    </row>
    <row r="40" spans="2:38" ht="23.25" customHeight="1">
      <c r="B40" s="58"/>
      <c r="C40" s="709" t="s">
        <v>36</v>
      </c>
      <c r="D40" s="710"/>
      <c r="E40" s="710"/>
      <c r="F40" s="710"/>
      <c r="G40" s="711"/>
      <c r="H40" s="724">
        <f>SUM(H34:I39)</f>
        <v>70</v>
      </c>
      <c r="I40" s="725"/>
      <c r="J40" s="59" t="s">
        <v>16</v>
      </c>
      <c r="K40" s="714">
        <f>SUM(K34:O39)</f>
        <v>7288500</v>
      </c>
      <c r="L40" s="715"/>
      <c r="M40" s="715"/>
      <c r="N40" s="715"/>
      <c r="O40" s="715"/>
      <c r="P40" s="60" t="s">
        <v>17</v>
      </c>
      <c r="Q40" s="716"/>
      <c r="R40" s="717"/>
      <c r="S40" s="717"/>
      <c r="T40" s="61"/>
      <c r="U40" s="688"/>
      <c r="V40" s="689"/>
      <c r="W40" s="689"/>
      <c r="X40" s="62"/>
      <c r="Y40" s="690"/>
      <c r="Z40" s="691"/>
      <c r="AA40" s="691"/>
      <c r="AB40" s="62"/>
      <c r="AC40" s="28"/>
    </row>
    <row r="41" spans="2:38" ht="21" customHeight="1">
      <c r="B41" s="83"/>
      <c r="C41" s="64"/>
      <c r="D41" s="64"/>
      <c r="E41" s="64"/>
      <c r="F41" s="64"/>
      <c r="G41" s="64"/>
      <c r="H41" s="84"/>
      <c r="I41" s="84"/>
      <c r="J41" s="66"/>
      <c r="K41" s="66"/>
      <c r="L41" s="66"/>
      <c r="M41" s="85"/>
      <c r="N41" s="85"/>
      <c r="O41" s="84"/>
      <c r="P41" s="67"/>
      <c r="Q41" s="86"/>
      <c r="R41" s="86"/>
      <c r="S41" s="86"/>
      <c r="T41" s="6"/>
      <c r="U41" s="69"/>
      <c r="V41" s="84"/>
      <c r="W41" s="69"/>
      <c r="X41" s="6"/>
      <c r="Y41" s="70"/>
      <c r="Z41" s="70"/>
      <c r="AA41" s="69"/>
      <c r="AB41" s="6"/>
      <c r="AC41" s="6"/>
      <c r="AD41" s="70"/>
      <c r="AE41" s="70"/>
      <c r="AF41" s="69"/>
      <c r="AG41" s="6"/>
      <c r="AH41" s="6"/>
      <c r="AI41" s="6"/>
      <c r="AJ41" s="69"/>
      <c r="AK41" s="6"/>
      <c r="AL41" s="6"/>
    </row>
    <row r="42" spans="2:38" ht="8.25" customHeight="1">
      <c r="C42" s="84"/>
      <c r="D42" s="84"/>
      <c r="E42" s="84"/>
      <c r="F42" s="84"/>
      <c r="G42" s="84"/>
      <c r="H42" s="84"/>
      <c r="I42" s="84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  <c r="AA42" s="87"/>
      <c r="AB42" s="87"/>
      <c r="AC42" s="87"/>
      <c r="AD42" s="70"/>
      <c r="AE42" s="70"/>
      <c r="AF42" s="69"/>
      <c r="AG42" s="6"/>
      <c r="AH42" s="6"/>
      <c r="AI42" s="6"/>
      <c r="AJ42" s="69"/>
      <c r="AK42" s="6"/>
      <c r="AL42" s="6"/>
    </row>
    <row r="43" spans="2:38" ht="18" customHeight="1">
      <c r="B43" s="88" t="s">
        <v>43</v>
      </c>
      <c r="C43" s="11"/>
      <c r="D43" s="12"/>
      <c r="E43" s="12"/>
      <c r="F43" s="84"/>
      <c r="G43" s="13"/>
      <c r="H43" s="13"/>
      <c r="I43" s="12"/>
      <c r="J43" s="15"/>
      <c r="K43" s="89"/>
      <c r="L43" s="12"/>
      <c r="M43" s="90"/>
      <c r="N43" s="90"/>
      <c r="O43" s="90"/>
      <c r="P43" s="90"/>
      <c r="Q43" s="90"/>
      <c r="R43" s="90"/>
      <c r="S43" s="90"/>
      <c r="T43" s="90"/>
      <c r="U43" s="90"/>
      <c r="V43" s="91"/>
      <c r="W43" s="91"/>
      <c r="X43" s="91"/>
      <c r="Y43" s="91"/>
      <c r="Z43" s="91"/>
      <c r="AA43" s="91"/>
      <c r="AB43" s="91"/>
      <c r="AC43" s="91"/>
      <c r="AD43" s="84"/>
      <c r="AE43" s="84"/>
      <c r="AF43" s="84"/>
      <c r="AG43" s="6"/>
      <c r="AH43" s="6"/>
      <c r="AI43" s="84"/>
      <c r="AJ43" s="84"/>
      <c r="AK43" s="84"/>
      <c r="AL43" s="6"/>
    </row>
    <row r="44" spans="2:38" ht="6.75" customHeight="1" thickBot="1">
      <c r="B44" s="17"/>
      <c r="C44" s="11"/>
      <c r="D44" s="12"/>
      <c r="E44" s="12"/>
      <c r="F44" s="84"/>
      <c r="G44" s="13"/>
      <c r="H44" s="13"/>
      <c r="I44" s="12"/>
      <c r="J44" s="15"/>
      <c r="K44" s="89"/>
      <c r="L44" s="12"/>
      <c r="M44" s="90"/>
      <c r="N44" s="90"/>
      <c r="O44" s="90"/>
      <c r="P44" s="90"/>
      <c r="Q44" s="90"/>
      <c r="R44" s="90"/>
      <c r="S44" s="90"/>
      <c r="T44" s="90"/>
      <c r="U44" s="90"/>
      <c r="V44" s="91"/>
      <c r="W44" s="91"/>
      <c r="X44" s="91"/>
      <c r="Y44" s="91"/>
      <c r="Z44" s="91"/>
      <c r="AA44" s="91"/>
      <c r="AB44" s="91"/>
      <c r="AC44" s="91"/>
      <c r="AD44" s="84"/>
      <c r="AE44" s="84"/>
      <c r="AF44" s="84"/>
      <c r="AG44" s="6"/>
      <c r="AH44" s="6"/>
      <c r="AI44" s="84"/>
      <c r="AJ44" s="84"/>
      <c r="AK44" s="84"/>
      <c r="AL44" s="6"/>
    </row>
    <row r="45" spans="2:38" ht="27" customHeight="1" thickTop="1">
      <c r="B45" s="741" t="s">
        <v>8</v>
      </c>
      <c r="C45" s="742"/>
      <c r="D45" s="742"/>
      <c r="E45" s="742"/>
      <c r="F45" s="742"/>
      <c r="G45" s="743" t="s">
        <v>9</v>
      </c>
      <c r="H45" s="744"/>
      <c r="I45" s="744"/>
      <c r="J45" s="745"/>
      <c r="K45" s="743" t="s">
        <v>10</v>
      </c>
      <c r="L45" s="744"/>
      <c r="M45" s="744"/>
      <c r="N45" s="745"/>
      <c r="O45" s="746" t="s">
        <v>11</v>
      </c>
      <c r="P45" s="747"/>
      <c r="Q45" s="747"/>
      <c r="R45" s="748"/>
      <c r="S45" s="749" t="s">
        <v>12</v>
      </c>
      <c r="T45" s="750"/>
      <c r="U45" s="750"/>
      <c r="V45" s="751"/>
      <c r="W45" s="743" t="s">
        <v>13</v>
      </c>
      <c r="X45" s="744"/>
      <c r="Y45" s="744"/>
      <c r="Z45" s="752"/>
      <c r="AD45" s="726" t="s">
        <v>44</v>
      </c>
      <c r="AE45" s="727"/>
      <c r="AF45" s="727"/>
      <c r="AG45" s="727"/>
      <c r="AH45" s="728"/>
    </row>
    <row r="46" spans="2:38" ht="25.5" customHeight="1" thickBot="1">
      <c r="B46" s="92">
        <v>1</v>
      </c>
      <c r="C46" s="729" t="str">
        <f t="shared" ref="C46:C51" si="12">D27</f>
        <v>マンゴー</v>
      </c>
      <c r="D46" s="730"/>
      <c r="E46" s="730"/>
      <c r="F46" s="730"/>
      <c r="G46" s="731">
        <f>H27/H16*100</f>
        <v>100</v>
      </c>
      <c r="H46" s="732"/>
      <c r="I46" s="93" t="s">
        <v>28</v>
      </c>
      <c r="J46" s="94" t="str">
        <f>IF(G46&gt;=110,"★",IF(AND(G46&gt;=100,G46&lt;110),"◎",IF(AND(G46&gt;=80,G46&lt;100),"○",IF(AND(G46&gt;=60,G46&lt;80),"◇","△"))))</f>
        <v>◎</v>
      </c>
      <c r="K46" s="95">
        <f>K27/K16*100</f>
        <v>102.77777777777777</v>
      </c>
      <c r="L46" s="96">
        <v>74</v>
      </c>
      <c r="M46" s="93" t="s">
        <v>28</v>
      </c>
      <c r="N46" s="94" t="str">
        <f t="shared" ref="N46:N52" si="13">IF(K46&gt;=110,"★",IF(AND(K46&gt;=100,K46&lt;110),"◎",IF(AND(K46&gt;=80,K46&lt;100),"○",IF(AND(K46&gt;=60,K46&lt;80),"◇","△"))))</f>
        <v>◎</v>
      </c>
      <c r="O46" s="733">
        <f>Q27/Q16*100</f>
        <v>104.16666666666667</v>
      </c>
      <c r="P46" s="734"/>
      <c r="Q46" s="93" t="s">
        <v>28</v>
      </c>
      <c r="R46" s="94" t="str">
        <f>IF(O46&gt;=110,"★",IF(AND(O46&gt;=100,O46&lt;110),"◎",IF(AND(O46&gt;=80,O46&lt;100),"○",IF(AND(O46&gt;=60,O46&lt;80),"◇","△"))))</f>
        <v>◎</v>
      </c>
      <c r="S46" s="735">
        <f>U27/U16*100</f>
        <v>104.16666666666667</v>
      </c>
      <c r="T46" s="736"/>
      <c r="U46" s="93" t="s">
        <v>28</v>
      </c>
      <c r="V46" s="94" t="str">
        <f>IF(S46&gt;=110,"★",IF(AND(S46&gt;=100,S46&lt;110),"◎",IF(AND(S46&gt;=80,S46&lt;100),"○",IF(AND(S46&gt;=60,S46&lt;80),"◇","△"))))</f>
        <v>◎</v>
      </c>
      <c r="W46" s="737">
        <f>Y27/Y16*100</f>
        <v>98.666666666666671</v>
      </c>
      <c r="X46" s="738"/>
      <c r="Y46" s="93" t="s">
        <v>28</v>
      </c>
      <c r="Z46" s="97" t="str">
        <f>IF(W46&gt;=110,"★",IF(AND(W46&gt;=100,W46&lt;110),"◎",IF(AND(W46&gt;=80,W46&lt;100),"○",IF(AND(W46&gt;=60,W46&lt;80),"◇","△"))))</f>
        <v>○</v>
      </c>
      <c r="AB46" s="13"/>
      <c r="AC46" s="84"/>
      <c r="AD46" s="739">
        <f>AI29/AI19*100</f>
        <v>87.714285714285708</v>
      </c>
      <c r="AE46" s="740"/>
      <c r="AF46" s="740"/>
      <c r="AG46" s="98" t="s">
        <v>28</v>
      </c>
      <c r="AH46" s="99" t="str">
        <f>IF(AD46&gt;=110,"★",IF(AND(AD46&gt;=100,AD46&lt;110),"◎",IF(AND(AD46&gt;=80,AD46&lt;100),"○",IF(AND(AD46&gt;=60,AD46&lt;80),"◇","△"))))</f>
        <v>○</v>
      </c>
    </row>
    <row r="47" spans="2:38" ht="25.5" customHeight="1" thickTop="1">
      <c r="B47" s="100">
        <v>2</v>
      </c>
      <c r="C47" s="753" t="str">
        <f t="shared" si="12"/>
        <v>カボチャ</v>
      </c>
      <c r="D47" s="754"/>
      <c r="E47" s="754"/>
      <c r="F47" s="754"/>
      <c r="G47" s="755">
        <f t="shared" ref="G47:G51" si="14">H28/H17*100</f>
        <v>100</v>
      </c>
      <c r="H47" s="756"/>
      <c r="I47" s="101" t="s">
        <v>28</v>
      </c>
      <c r="J47" s="102" t="str">
        <f t="shared" ref="J47:J52" si="15">IF(G47&gt;=110,"★",IF(AND(G47&gt;=100,G47&lt;110),"◎",IF(AND(G47&gt;=80,G47&lt;100),"○",IF(AND(G47&gt;=60,G47&lt;80),"◇","△"))))</f>
        <v>◎</v>
      </c>
      <c r="K47" s="103">
        <f>K28/K17*100</f>
        <v>83.333333333333343</v>
      </c>
      <c r="L47" s="104"/>
      <c r="M47" s="101" t="s">
        <v>28</v>
      </c>
      <c r="N47" s="102" t="str">
        <f t="shared" si="13"/>
        <v>○</v>
      </c>
      <c r="O47" s="757">
        <f>Q28/Q17*100</f>
        <v>88.888888888888886</v>
      </c>
      <c r="P47" s="758"/>
      <c r="Q47" s="101" t="s">
        <v>28</v>
      </c>
      <c r="R47" s="102" t="str">
        <f t="shared" ref="R47:R51" si="16">IF(O47&gt;=110,"★",IF(AND(O47&gt;=100,O47&lt;110),"◎",IF(AND(O47&gt;=80,O47&lt;100),"○",IF(AND(O47&gt;=60,O47&lt;80),"◇","△"))))</f>
        <v>○</v>
      </c>
      <c r="S47" s="759">
        <f>U28/U17*100</f>
        <v>88.8888888888889</v>
      </c>
      <c r="T47" s="760"/>
      <c r="U47" s="101" t="s">
        <v>28</v>
      </c>
      <c r="V47" s="102" t="str">
        <f t="shared" ref="V47:V51" si="17">IF(S47&gt;=110,"★",IF(AND(S47&gt;=100,S47&lt;110),"◎",IF(AND(S47&gt;=80,S47&lt;100),"○",IF(AND(S47&gt;=60,S47&lt;80),"◇","△"))))</f>
        <v>○</v>
      </c>
      <c r="W47" s="761">
        <f>Y28/Y17*100</f>
        <v>93.75</v>
      </c>
      <c r="X47" s="762"/>
      <c r="Y47" s="101" t="s">
        <v>28</v>
      </c>
      <c r="Z47" s="105" t="str">
        <f t="shared" ref="Z47:Z51" si="18">IF(W47&gt;=110,"★",IF(AND(W47&gt;=100,W47&lt;110),"◎",IF(AND(W47&gt;=80,W47&lt;100),"○",IF(AND(W47&gt;=60,W47&lt;80),"◇","△"))))</f>
        <v>○</v>
      </c>
      <c r="AB47" s="84"/>
      <c r="AC47" s="84"/>
    </row>
    <row r="48" spans="2:38" ht="25.5" customHeight="1">
      <c r="B48" s="100">
        <v>3</v>
      </c>
      <c r="C48" s="753" t="str">
        <f t="shared" si="12"/>
        <v>レタス</v>
      </c>
      <c r="D48" s="754"/>
      <c r="E48" s="754"/>
      <c r="F48" s="754"/>
      <c r="G48" s="755">
        <f t="shared" si="14"/>
        <v>50</v>
      </c>
      <c r="H48" s="756"/>
      <c r="I48" s="101" t="s">
        <v>28</v>
      </c>
      <c r="J48" s="102" t="str">
        <f t="shared" si="15"/>
        <v>△</v>
      </c>
      <c r="K48" s="103">
        <f t="shared" ref="K48:K50" si="19">K29/K18*100</f>
        <v>50</v>
      </c>
      <c r="L48" s="104"/>
      <c r="M48" s="101" t="s">
        <v>28</v>
      </c>
      <c r="N48" s="102" t="str">
        <f t="shared" si="13"/>
        <v>△</v>
      </c>
      <c r="O48" s="757">
        <f>Q29/Q18*100</f>
        <v>50</v>
      </c>
      <c r="P48" s="758"/>
      <c r="Q48" s="101" t="s">
        <v>28</v>
      </c>
      <c r="R48" s="102" t="str">
        <f t="shared" si="16"/>
        <v>△</v>
      </c>
      <c r="S48" s="759">
        <f>U29/U18*100</f>
        <v>100</v>
      </c>
      <c r="T48" s="760"/>
      <c r="U48" s="101" t="s">
        <v>28</v>
      </c>
      <c r="V48" s="102" t="str">
        <f t="shared" si="17"/>
        <v>◎</v>
      </c>
      <c r="W48" s="761">
        <f>Y29/Y18*100</f>
        <v>100</v>
      </c>
      <c r="X48" s="762"/>
      <c r="Y48" s="101" t="s">
        <v>28</v>
      </c>
      <c r="Z48" s="105" t="str">
        <f t="shared" si="18"/>
        <v>◎</v>
      </c>
      <c r="AB48" s="84"/>
      <c r="AC48" s="84"/>
    </row>
    <row r="49" spans="1:38" ht="25.5" customHeight="1">
      <c r="B49" s="100">
        <v>4</v>
      </c>
      <c r="C49" s="753" t="str">
        <f t="shared" si="12"/>
        <v>キャベツ</v>
      </c>
      <c r="D49" s="754"/>
      <c r="E49" s="754"/>
      <c r="F49" s="754"/>
      <c r="G49" s="755" t="e">
        <f t="shared" si="14"/>
        <v>#DIV/0!</v>
      </c>
      <c r="H49" s="756"/>
      <c r="I49" s="101" t="s">
        <v>28</v>
      </c>
      <c r="J49" s="102" t="e">
        <f t="shared" si="15"/>
        <v>#DIV/0!</v>
      </c>
      <c r="K49" s="103" t="e">
        <f t="shared" si="19"/>
        <v>#DIV/0!</v>
      </c>
      <c r="L49" s="104"/>
      <c r="M49" s="101" t="s">
        <v>28</v>
      </c>
      <c r="N49" s="102" t="e">
        <f t="shared" si="13"/>
        <v>#DIV/0!</v>
      </c>
      <c r="O49" s="757" t="e">
        <f t="shared" ref="O49:O50" si="20">Q30/Q19*100</f>
        <v>#DIV/0!</v>
      </c>
      <c r="P49" s="758"/>
      <c r="Q49" s="101" t="s">
        <v>28</v>
      </c>
      <c r="R49" s="102" t="e">
        <f t="shared" si="16"/>
        <v>#DIV/0!</v>
      </c>
      <c r="S49" s="759" t="e">
        <f>U30/U19*100</f>
        <v>#DIV/0!</v>
      </c>
      <c r="T49" s="760"/>
      <c r="U49" s="101" t="s">
        <v>28</v>
      </c>
      <c r="V49" s="102" t="e">
        <f t="shared" si="17"/>
        <v>#DIV/0!</v>
      </c>
      <c r="W49" s="761" t="e">
        <f t="shared" ref="W49" si="21">Y30/Y19*100</f>
        <v>#DIV/0!</v>
      </c>
      <c r="X49" s="762"/>
      <c r="Y49" s="101" t="s">
        <v>28</v>
      </c>
      <c r="Z49" s="105" t="e">
        <f>IF(W49&gt;=110,"★",IF(AND(W49&gt;=100,W49&lt;110),"◎",IF(AND(W49&gt;=80,W49&lt;100),"○",IF(AND(W49&gt;=60,W49&lt;80),"◇","△"))))</f>
        <v>#DIV/0!</v>
      </c>
      <c r="AC49" s="13"/>
      <c r="AD49" s="13"/>
      <c r="AE49" s="106"/>
      <c r="AF49" s="106"/>
      <c r="AG49" s="106"/>
      <c r="AH49" s="107"/>
    </row>
    <row r="50" spans="1:38" ht="25.5" customHeight="1">
      <c r="B50" s="108">
        <v>5</v>
      </c>
      <c r="C50" s="753">
        <f t="shared" si="12"/>
        <v>0</v>
      </c>
      <c r="D50" s="754"/>
      <c r="E50" s="754"/>
      <c r="F50" s="754"/>
      <c r="G50" s="755" t="e">
        <f t="shared" si="14"/>
        <v>#DIV/0!</v>
      </c>
      <c r="H50" s="756"/>
      <c r="I50" s="101" t="s">
        <v>28</v>
      </c>
      <c r="J50" s="102" t="e">
        <f t="shared" si="15"/>
        <v>#DIV/0!</v>
      </c>
      <c r="K50" s="103" t="e">
        <f t="shared" si="19"/>
        <v>#DIV/0!</v>
      </c>
      <c r="L50" s="104"/>
      <c r="M50" s="101" t="s">
        <v>28</v>
      </c>
      <c r="N50" s="102" t="e">
        <f t="shared" si="13"/>
        <v>#DIV/0!</v>
      </c>
      <c r="O50" s="757" t="e">
        <f t="shared" si="20"/>
        <v>#DIV/0!</v>
      </c>
      <c r="P50" s="758"/>
      <c r="Q50" s="101" t="s">
        <v>28</v>
      </c>
      <c r="R50" s="102" t="e">
        <f t="shared" si="16"/>
        <v>#DIV/0!</v>
      </c>
      <c r="S50" s="759" t="e">
        <f t="shared" ref="S50" si="22">U31/U20*100</f>
        <v>#DIV/0!</v>
      </c>
      <c r="T50" s="760"/>
      <c r="U50" s="101" t="s">
        <v>28</v>
      </c>
      <c r="V50" s="102" t="e">
        <f t="shared" si="17"/>
        <v>#DIV/0!</v>
      </c>
      <c r="W50" s="761" t="e">
        <f>Y31/Y20*100</f>
        <v>#DIV/0!</v>
      </c>
      <c r="X50" s="762"/>
      <c r="Y50" s="101" t="s">
        <v>28</v>
      </c>
      <c r="Z50" s="105" t="e">
        <f t="shared" si="18"/>
        <v>#DIV/0!</v>
      </c>
      <c r="AC50" s="13"/>
    </row>
    <row r="51" spans="1:38" ht="25.5" customHeight="1">
      <c r="B51" s="108">
        <v>6</v>
      </c>
      <c r="C51" s="753">
        <f t="shared" si="12"/>
        <v>0</v>
      </c>
      <c r="D51" s="754"/>
      <c r="E51" s="754"/>
      <c r="F51" s="754"/>
      <c r="G51" s="763" t="e">
        <f t="shared" si="14"/>
        <v>#DIV/0!</v>
      </c>
      <c r="H51" s="764"/>
      <c r="I51" s="109" t="s">
        <v>28</v>
      </c>
      <c r="J51" s="110" t="e">
        <f t="shared" si="15"/>
        <v>#DIV/0!</v>
      </c>
      <c r="K51" s="111" t="e">
        <f>K32/K21*100</f>
        <v>#DIV/0!</v>
      </c>
      <c r="L51" s="112"/>
      <c r="M51" s="109" t="s">
        <v>28</v>
      </c>
      <c r="N51" s="110" t="e">
        <f t="shared" si="13"/>
        <v>#DIV/0!</v>
      </c>
      <c r="O51" s="765" t="e">
        <f>Q32/Q21*100</f>
        <v>#DIV/0!</v>
      </c>
      <c r="P51" s="766"/>
      <c r="Q51" s="109" t="s">
        <v>28</v>
      </c>
      <c r="R51" s="110" t="e">
        <f t="shared" si="16"/>
        <v>#DIV/0!</v>
      </c>
      <c r="S51" s="767" t="e">
        <f>U32/U21*100</f>
        <v>#DIV/0!</v>
      </c>
      <c r="T51" s="768"/>
      <c r="U51" s="109" t="s">
        <v>28</v>
      </c>
      <c r="V51" s="110" t="e">
        <f t="shared" si="17"/>
        <v>#DIV/0!</v>
      </c>
      <c r="W51" s="769" t="e">
        <f>Y32/Y21*100</f>
        <v>#DIV/0!</v>
      </c>
      <c r="X51" s="770"/>
      <c r="Y51" s="109" t="s">
        <v>28</v>
      </c>
      <c r="Z51" s="113" t="e">
        <f t="shared" si="18"/>
        <v>#DIV/0!</v>
      </c>
      <c r="AC51" s="13"/>
    </row>
    <row r="52" spans="1:38" ht="25.5" customHeight="1" thickBot="1">
      <c r="B52" s="771" t="s">
        <v>45</v>
      </c>
      <c r="C52" s="772"/>
      <c r="D52" s="772"/>
      <c r="E52" s="772"/>
      <c r="F52" s="773"/>
      <c r="G52" s="774">
        <f>H33/H22*100</f>
        <v>100</v>
      </c>
      <c r="H52" s="775"/>
      <c r="I52" s="114" t="s">
        <v>28</v>
      </c>
      <c r="J52" s="115" t="str">
        <f t="shared" si="15"/>
        <v>◎</v>
      </c>
      <c r="K52" s="116">
        <f>K33/K22*100</f>
        <v>91</v>
      </c>
      <c r="L52" s="117"/>
      <c r="M52" s="114" t="s">
        <v>28</v>
      </c>
      <c r="N52" s="115" t="str">
        <f t="shared" si="13"/>
        <v>○</v>
      </c>
      <c r="O52" s="776"/>
      <c r="P52" s="777"/>
      <c r="Q52" s="118"/>
      <c r="R52" s="119"/>
      <c r="S52" s="778"/>
      <c r="T52" s="779"/>
      <c r="U52" s="118"/>
      <c r="V52" s="120"/>
      <c r="W52" s="780"/>
      <c r="X52" s="781"/>
      <c r="Y52" s="118"/>
      <c r="Z52" s="121"/>
      <c r="AA52" s="4"/>
      <c r="AC52" s="13"/>
      <c r="AD52" s="13"/>
      <c r="AE52" s="122"/>
      <c r="AF52" s="122"/>
      <c r="AG52" s="122"/>
      <c r="AH52" s="107"/>
    </row>
    <row r="53" spans="1:38" ht="9" customHeight="1" thickTop="1">
      <c r="B53" s="64"/>
      <c r="C53" s="64"/>
      <c r="D53" s="64"/>
      <c r="E53" s="64"/>
      <c r="F53" s="64"/>
      <c r="G53" s="65"/>
      <c r="H53" s="65"/>
      <c r="I53" s="65"/>
      <c r="J53" s="65"/>
      <c r="K53" s="65"/>
      <c r="L53" s="66"/>
      <c r="M53" s="66"/>
      <c r="N53" s="66"/>
      <c r="O53" s="67"/>
      <c r="P53" s="68"/>
      <c r="Q53" s="68"/>
      <c r="R53" s="68"/>
      <c r="S53" s="6"/>
      <c r="T53" s="69"/>
      <c r="U53" s="69"/>
      <c r="V53" s="69"/>
      <c r="W53" s="70"/>
      <c r="X53" s="70"/>
      <c r="Y53" s="70"/>
      <c r="Z53" s="70"/>
      <c r="AK53" s="13"/>
      <c r="AL53" s="13"/>
    </row>
    <row r="54" spans="1:38" ht="26.25" customHeight="1">
      <c r="A54" s="123" t="s">
        <v>46</v>
      </c>
      <c r="C54" s="124"/>
      <c r="D54" s="64"/>
      <c r="E54" s="64"/>
      <c r="F54" s="64"/>
      <c r="G54" s="65"/>
      <c r="H54" s="65"/>
      <c r="I54" s="65"/>
      <c r="J54" s="65"/>
      <c r="K54" s="65"/>
      <c r="L54" s="66"/>
      <c r="M54" s="66"/>
      <c r="N54" s="66"/>
      <c r="O54" s="67"/>
      <c r="P54" s="68"/>
      <c r="Q54" s="68"/>
      <c r="R54" s="68"/>
      <c r="S54" s="6"/>
      <c r="T54" s="69"/>
      <c r="U54" s="69"/>
      <c r="V54" s="69"/>
      <c r="W54" s="70"/>
      <c r="X54" s="70"/>
      <c r="Y54" s="70"/>
      <c r="Z54" s="70"/>
      <c r="AK54" s="13"/>
      <c r="AL54" s="13"/>
    </row>
    <row r="55" spans="1:38" ht="19.5" customHeight="1">
      <c r="AD55" s="70"/>
      <c r="AE55" s="69"/>
      <c r="AF55" s="6"/>
      <c r="AG55" s="6"/>
      <c r="AH55" s="6"/>
      <c r="AI55" s="69"/>
      <c r="AJ55" s="6"/>
      <c r="AL55" s="13"/>
    </row>
    <row r="56" spans="1:38" ht="10.5" customHeight="1">
      <c r="AD56" s="70"/>
      <c r="AE56" s="69"/>
      <c r="AF56" s="6"/>
      <c r="AG56" s="6"/>
      <c r="AH56" s="6"/>
      <c r="AI56" s="69"/>
      <c r="AJ56" s="6"/>
      <c r="AL56" s="13"/>
    </row>
    <row r="57" spans="1:38" ht="18" customHeight="1">
      <c r="AL57" s="13"/>
    </row>
    <row r="58" spans="1:38" ht="18" customHeight="1">
      <c r="C58" s="124"/>
      <c r="D58" s="124"/>
      <c r="E58" s="64"/>
      <c r="F58" s="64"/>
      <c r="G58" s="64"/>
      <c r="H58" s="65"/>
      <c r="I58" s="65"/>
      <c r="J58" s="65"/>
      <c r="K58" s="65"/>
      <c r="L58" s="65"/>
      <c r="M58" s="66"/>
      <c r="N58" s="66"/>
      <c r="O58" s="66"/>
      <c r="P58" s="67"/>
      <c r="Q58" s="68"/>
      <c r="R58" s="68"/>
      <c r="S58" s="68"/>
      <c r="T58" s="6"/>
      <c r="U58" s="69"/>
      <c r="V58" s="69"/>
      <c r="W58" s="69"/>
      <c r="X58" s="70"/>
      <c r="Y58" s="70"/>
      <c r="Z58" s="70"/>
      <c r="AA58" s="70"/>
      <c r="AB58" s="70"/>
      <c r="AC58" s="70"/>
      <c r="AL58" s="6"/>
    </row>
    <row r="59" spans="1:38" ht="19.5" customHeight="1">
      <c r="AL59" s="6"/>
    </row>
    <row r="60" spans="1:38" ht="19.8">
      <c r="AD60" s="70"/>
      <c r="AE60" s="70"/>
      <c r="AF60" s="69"/>
      <c r="AG60" s="6"/>
      <c r="AH60" s="6"/>
      <c r="AI60" s="6"/>
      <c r="AJ60" s="69"/>
      <c r="AK60" s="6"/>
      <c r="AL60" s="6"/>
    </row>
  </sheetData>
  <mergeCells count="272">
    <mergeCell ref="C51:F51"/>
    <mergeCell ref="G51:H51"/>
    <mergeCell ref="O51:P51"/>
    <mergeCell ref="S51:T51"/>
    <mergeCell ref="W51:X51"/>
    <mergeCell ref="B52:F52"/>
    <mergeCell ref="G52:H52"/>
    <mergeCell ref="O52:P52"/>
    <mergeCell ref="S52:T52"/>
    <mergeCell ref="W52:X52"/>
    <mergeCell ref="C49:F49"/>
    <mergeCell ref="G49:H49"/>
    <mergeCell ref="O49:P49"/>
    <mergeCell ref="S49:T49"/>
    <mergeCell ref="W49:X49"/>
    <mergeCell ref="C50:F50"/>
    <mergeCell ref="G50:H50"/>
    <mergeCell ref="O50:P50"/>
    <mergeCell ref="S50:T50"/>
    <mergeCell ref="W50:X50"/>
    <mergeCell ref="C47:F47"/>
    <mergeCell ref="G47:H47"/>
    <mergeCell ref="O47:P47"/>
    <mergeCell ref="S47:T47"/>
    <mergeCell ref="W47:X47"/>
    <mergeCell ref="C48:F48"/>
    <mergeCell ref="G48:H48"/>
    <mergeCell ref="O48:P48"/>
    <mergeCell ref="S48:T48"/>
    <mergeCell ref="W48:X48"/>
    <mergeCell ref="K38:O38"/>
    <mergeCell ref="Q38:S38"/>
    <mergeCell ref="U38:W38"/>
    <mergeCell ref="Y38:AA38"/>
    <mergeCell ref="AD45:AH45"/>
    <mergeCell ref="C46:F46"/>
    <mergeCell ref="G46:H46"/>
    <mergeCell ref="O46:P46"/>
    <mergeCell ref="S46:T46"/>
    <mergeCell ref="W46:X46"/>
    <mergeCell ref="AD46:AF46"/>
    <mergeCell ref="B45:F45"/>
    <mergeCell ref="G45:J45"/>
    <mergeCell ref="K45:N45"/>
    <mergeCell ref="O45:R45"/>
    <mergeCell ref="S45:V45"/>
    <mergeCell ref="W45:Z45"/>
    <mergeCell ref="AD37:AH37"/>
    <mergeCell ref="AI37:AK37"/>
    <mergeCell ref="D36:G36"/>
    <mergeCell ref="H36:I36"/>
    <mergeCell ref="K36:O36"/>
    <mergeCell ref="Q36:S36"/>
    <mergeCell ref="U36:W36"/>
    <mergeCell ref="Y36:AA36"/>
    <mergeCell ref="C40:G40"/>
    <mergeCell ref="H40:I40"/>
    <mergeCell ref="K40:O40"/>
    <mergeCell ref="Q40:S40"/>
    <mergeCell ref="U40:W40"/>
    <mergeCell ref="Y40:AA40"/>
    <mergeCell ref="AD38:AH38"/>
    <mergeCell ref="AI38:AK38"/>
    <mergeCell ref="D39:G39"/>
    <mergeCell ref="H39:I39"/>
    <mergeCell ref="K39:O39"/>
    <mergeCell ref="Q39:S39"/>
    <mergeCell ref="U39:W39"/>
    <mergeCell ref="Y39:AA39"/>
    <mergeCell ref="D38:G38"/>
    <mergeCell ref="H38:I38"/>
    <mergeCell ref="AD34:AL34"/>
    <mergeCell ref="B35:B37"/>
    <mergeCell ref="D35:G35"/>
    <mergeCell ref="H35:I35"/>
    <mergeCell ref="K35:O35"/>
    <mergeCell ref="Q35:S35"/>
    <mergeCell ref="U35:W35"/>
    <mergeCell ref="Y35:AA35"/>
    <mergeCell ref="AD35:AH35"/>
    <mergeCell ref="AI35:AK35"/>
    <mergeCell ref="D34:G34"/>
    <mergeCell ref="H34:I34"/>
    <mergeCell ref="K34:O34"/>
    <mergeCell ref="Q34:S34"/>
    <mergeCell ref="U34:W34"/>
    <mergeCell ref="Y34:AA34"/>
    <mergeCell ref="AD36:AH36"/>
    <mergeCell ref="AI36:AK36"/>
    <mergeCell ref="D37:G37"/>
    <mergeCell ref="H37:I37"/>
    <mergeCell ref="K37:O37"/>
    <mergeCell ref="Q37:S37"/>
    <mergeCell ref="U37:W37"/>
    <mergeCell ref="Y37:AA37"/>
    <mergeCell ref="Y29:AA29"/>
    <mergeCell ref="C33:G33"/>
    <mergeCell ref="H33:I33"/>
    <mergeCell ref="K33:O33"/>
    <mergeCell ref="Q33:S33"/>
    <mergeCell ref="U33:W33"/>
    <mergeCell ref="Y33:AA33"/>
    <mergeCell ref="AD31:AL32"/>
    <mergeCell ref="D32:G32"/>
    <mergeCell ref="H32:I32"/>
    <mergeCell ref="K32:O32"/>
    <mergeCell ref="Q32:S32"/>
    <mergeCell ref="U32:W32"/>
    <mergeCell ref="Y32:AA32"/>
    <mergeCell ref="D31:G31"/>
    <mergeCell ref="H31:I31"/>
    <mergeCell ref="K31:O31"/>
    <mergeCell ref="Q31:S31"/>
    <mergeCell ref="U31:W31"/>
    <mergeCell ref="Y31:AA31"/>
    <mergeCell ref="B28:B30"/>
    <mergeCell ref="D28:G28"/>
    <mergeCell ref="H28:I28"/>
    <mergeCell ref="K28:O28"/>
    <mergeCell ref="Q28:S28"/>
    <mergeCell ref="U28:W28"/>
    <mergeCell ref="Y28:AA28"/>
    <mergeCell ref="AD28:AH28"/>
    <mergeCell ref="AI28:AK28"/>
    <mergeCell ref="AD29:AH29"/>
    <mergeCell ref="AI29:AK29"/>
    <mergeCell ref="D30:G30"/>
    <mergeCell ref="H30:I30"/>
    <mergeCell ref="K30:O30"/>
    <mergeCell ref="Q30:S30"/>
    <mergeCell ref="U30:W30"/>
    <mergeCell ref="Y30:AA30"/>
    <mergeCell ref="AD30:AH30"/>
    <mergeCell ref="AI30:AK30"/>
    <mergeCell ref="D29:G29"/>
    <mergeCell ref="H29:I29"/>
    <mergeCell ref="K29:O29"/>
    <mergeCell ref="Q29:S29"/>
    <mergeCell ref="U29:W29"/>
    <mergeCell ref="U26:X26"/>
    <mergeCell ref="Y26:AB26"/>
    <mergeCell ref="AD26:AL26"/>
    <mergeCell ref="D27:G27"/>
    <mergeCell ref="H27:I27"/>
    <mergeCell ref="K27:O27"/>
    <mergeCell ref="Q27:S27"/>
    <mergeCell ref="U27:W27"/>
    <mergeCell ref="Y27:AA27"/>
    <mergeCell ref="AD27:AH27"/>
    <mergeCell ref="AI27:AK27"/>
    <mergeCell ref="I24:K24"/>
    <mergeCell ref="N24:O24"/>
    <mergeCell ref="C26:G26"/>
    <mergeCell ref="H26:J26"/>
    <mergeCell ref="K26:P26"/>
    <mergeCell ref="Q26:T26"/>
    <mergeCell ref="C22:G22"/>
    <mergeCell ref="H22:I22"/>
    <mergeCell ref="K22:O22"/>
    <mergeCell ref="Q22:S22"/>
    <mergeCell ref="AD19:AH19"/>
    <mergeCell ref="AI19:AK19"/>
    <mergeCell ref="D18:G18"/>
    <mergeCell ref="H18:I18"/>
    <mergeCell ref="K18:O18"/>
    <mergeCell ref="Q18:S18"/>
    <mergeCell ref="U18:W18"/>
    <mergeCell ref="Y18:AA18"/>
    <mergeCell ref="U22:W22"/>
    <mergeCell ref="Y22:AA22"/>
    <mergeCell ref="AD20:AH20"/>
    <mergeCell ref="AI20:AK20"/>
    <mergeCell ref="D21:G21"/>
    <mergeCell ref="H21:I21"/>
    <mergeCell ref="K21:O21"/>
    <mergeCell ref="Q21:S21"/>
    <mergeCell ref="U21:W21"/>
    <mergeCell ref="Y21:AA21"/>
    <mergeCell ref="D20:G20"/>
    <mergeCell ref="H20:I20"/>
    <mergeCell ref="K20:O20"/>
    <mergeCell ref="Q20:S20"/>
    <mergeCell ref="U20:W20"/>
    <mergeCell ref="Y20:AA20"/>
    <mergeCell ref="AD16:AL16"/>
    <mergeCell ref="B17:B19"/>
    <mergeCell ref="D17:G17"/>
    <mergeCell ref="H17:I17"/>
    <mergeCell ref="K17:O17"/>
    <mergeCell ref="Q17:S17"/>
    <mergeCell ref="U17:W17"/>
    <mergeCell ref="Y17:AA17"/>
    <mergeCell ref="AD17:AH17"/>
    <mergeCell ref="AI17:AK17"/>
    <mergeCell ref="D16:G16"/>
    <mergeCell ref="H16:I16"/>
    <mergeCell ref="K16:O16"/>
    <mergeCell ref="Q16:S16"/>
    <mergeCell ref="U16:W16"/>
    <mergeCell ref="Y16:AA16"/>
    <mergeCell ref="AD18:AH18"/>
    <mergeCell ref="AI18:AK18"/>
    <mergeCell ref="D19:G19"/>
    <mergeCell ref="H19:I19"/>
    <mergeCell ref="K19:O19"/>
    <mergeCell ref="Q19:S19"/>
    <mergeCell ref="U19:W19"/>
    <mergeCell ref="Y19:AA19"/>
    <mergeCell ref="C15:G15"/>
    <mergeCell ref="H15:I15"/>
    <mergeCell ref="K15:O15"/>
    <mergeCell ref="Q15:S15"/>
    <mergeCell ref="U15:W15"/>
    <mergeCell ref="Y15:AA15"/>
    <mergeCell ref="AD13:AL14"/>
    <mergeCell ref="D14:G14"/>
    <mergeCell ref="H14:I14"/>
    <mergeCell ref="K14:O14"/>
    <mergeCell ref="Q14:S14"/>
    <mergeCell ref="U14:W14"/>
    <mergeCell ref="Y14:AA14"/>
    <mergeCell ref="D13:G13"/>
    <mergeCell ref="H13:I13"/>
    <mergeCell ref="K13:O13"/>
    <mergeCell ref="Q13:S13"/>
    <mergeCell ref="U13:W13"/>
    <mergeCell ref="Y13:AA13"/>
    <mergeCell ref="AI11:AK11"/>
    <mergeCell ref="H12:I12"/>
    <mergeCell ref="K12:O12"/>
    <mergeCell ref="Q12:S12"/>
    <mergeCell ref="U12:W12"/>
    <mergeCell ref="Y12:AA12"/>
    <mergeCell ref="AD12:AH12"/>
    <mergeCell ref="AI12:AK12"/>
    <mergeCell ref="Y10:AA10"/>
    <mergeCell ref="AD10:AH10"/>
    <mergeCell ref="AI10:AK10"/>
    <mergeCell ref="D11:G11"/>
    <mergeCell ref="H11:I11"/>
    <mergeCell ref="K11:O11"/>
    <mergeCell ref="Q11:S11"/>
    <mergeCell ref="U11:W11"/>
    <mergeCell ref="Y11:AA11"/>
    <mergeCell ref="AD11:AH11"/>
    <mergeCell ref="B10:B12"/>
    <mergeCell ref="D10:G10"/>
    <mergeCell ref="H10:I10"/>
    <mergeCell ref="K10:O10"/>
    <mergeCell ref="Q10:S10"/>
    <mergeCell ref="U10:W10"/>
    <mergeCell ref="Q4:R4"/>
    <mergeCell ref="S4:X4"/>
    <mergeCell ref="AA4:AB4"/>
    <mergeCell ref="AC4:AL4"/>
    <mergeCell ref="I6:K6"/>
    <mergeCell ref="N6:O6"/>
    <mergeCell ref="AD8:AL8"/>
    <mergeCell ref="D9:G9"/>
    <mergeCell ref="H9:I9"/>
    <mergeCell ref="K9:O9"/>
    <mergeCell ref="Q9:S9"/>
    <mergeCell ref="U9:W9"/>
    <mergeCell ref="Y9:AA9"/>
    <mergeCell ref="AD9:AH9"/>
    <mergeCell ref="AI9:AK9"/>
    <mergeCell ref="C8:G8"/>
    <mergeCell ref="H8:J8"/>
    <mergeCell ref="K8:P8"/>
    <mergeCell ref="Q8:T8"/>
    <mergeCell ref="U8:X8"/>
    <mergeCell ref="Y8:AB8"/>
  </mergeCells>
  <phoneticPr fontId="2"/>
  <conditionalFormatting sqref="I48:I51 L48:M51 O48:Q48 S48:U48 W48:Y48 Q49:Q51 O50:P50 U49:U51 S50:T50 Y49:Y51 W50:X50">
    <cfRule type="containsErrors" dxfId="124" priority="18">
      <formula>ISERROR(I48)</formula>
    </cfRule>
  </conditionalFormatting>
  <conditionalFormatting sqref="I49:I51 L49:M51 Q49:Q51">
    <cfRule type="containsErrors" dxfId="123" priority="17">
      <formula>ISERROR(I49)</formula>
    </cfRule>
  </conditionalFormatting>
  <conditionalFormatting sqref="Q29:S32 D29:O32 U35:W39 Y35:AA39 D18:G21 U18:W21 Y18:AA21 J18:S18 D11:T14 Q20:S20 J19:P21 Q35:S39 D35:O39">
    <cfRule type="containsErrors" dxfId="122" priority="16">
      <formula>ISERROR(D11)</formula>
    </cfRule>
  </conditionalFormatting>
  <conditionalFormatting sqref="T18:T21">
    <cfRule type="containsErrors" dxfId="121" priority="15">
      <formula>ISERROR(T18)</formula>
    </cfRule>
  </conditionalFormatting>
  <conditionalFormatting sqref="T29:T32">
    <cfRule type="containsErrors" dxfId="120" priority="14">
      <formula>ISERROR(T29)</formula>
    </cfRule>
  </conditionalFormatting>
  <conditionalFormatting sqref="T36:T39">
    <cfRule type="containsErrors" dxfId="119" priority="13">
      <formula>ISERROR(T36)</formula>
    </cfRule>
  </conditionalFormatting>
  <conditionalFormatting sqref="X11:X14">
    <cfRule type="containsErrors" dxfId="118" priority="12">
      <formula>ISERROR(X11)</formula>
    </cfRule>
  </conditionalFormatting>
  <conditionalFormatting sqref="X18:X21">
    <cfRule type="containsErrors" dxfId="117" priority="11">
      <formula>ISERROR(X18)</formula>
    </cfRule>
  </conditionalFormatting>
  <conditionalFormatting sqref="P29:P32">
    <cfRule type="containsErrors" dxfId="116" priority="10">
      <formula>ISERROR(P29)</formula>
    </cfRule>
  </conditionalFormatting>
  <conditionalFormatting sqref="X29:X32">
    <cfRule type="containsErrors" dxfId="115" priority="9">
      <formula>ISERROR(X29)</formula>
    </cfRule>
  </conditionalFormatting>
  <conditionalFormatting sqref="X36:X39">
    <cfRule type="containsErrors" dxfId="114" priority="8">
      <formula>ISERROR(X36)</formula>
    </cfRule>
  </conditionalFormatting>
  <conditionalFormatting sqref="P36:P39">
    <cfRule type="containsErrors" dxfId="113" priority="7">
      <formula>ISERROR(P36)</formula>
    </cfRule>
  </conditionalFormatting>
  <conditionalFormatting sqref="G49:Z51">
    <cfRule type="containsErrors" dxfId="112" priority="6">
      <formula>ISERROR(G49)</formula>
    </cfRule>
  </conditionalFormatting>
  <conditionalFormatting sqref="Y10:AA14 U11:W14">
    <cfRule type="containsErrors" dxfId="111" priority="5">
      <formula>ISERROR(U10)</formula>
    </cfRule>
  </conditionalFormatting>
  <conditionalFormatting sqref="U27:AA32">
    <cfRule type="containsErrors" dxfId="110" priority="4">
      <formula>ISERROR(U27)</formula>
    </cfRule>
  </conditionalFormatting>
  <conditionalFormatting sqref="U9:AA14">
    <cfRule type="containsErrors" dxfId="109" priority="3">
      <formula>ISERROR(U9)</formula>
    </cfRule>
  </conditionalFormatting>
  <conditionalFormatting sqref="K16:S21">
    <cfRule type="containsErrors" dxfId="108" priority="2">
      <formula>ISERROR(K16)</formula>
    </cfRule>
  </conditionalFormatting>
  <conditionalFormatting sqref="G47:Y51">
    <cfRule type="containsErrors" dxfId="107" priority="1">
      <formula>ISERROR(G47)</formula>
    </cfRule>
  </conditionalFormatting>
  <pageMargins left="0.7" right="0.7" top="0.75" bottom="0.75" header="0.3" footer="0.3"/>
  <pageSetup paperSize="9" scale="48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66"/>
  <sheetViews>
    <sheetView topLeftCell="A7" zoomScale="70" zoomScaleNormal="70" workbookViewId="0">
      <selection activeCell="AA1" sqref="AA1"/>
    </sheetView>
  </sheetViews>
  <sheetFormatPr defaultColWidth="8.3984375" defaultRowHeight="18"/>
  <cols>
    <col min="1" max="1" width="11.09765625" style="125" customWidth="1"/>
    <col min="2" max="2" width="5.09765625" style="125" customWidth="1"/>
    <col min="3" max="3" width="3.19921875" style="125" customWidth="1"/>
    <col min="4" max="4" width="4.59765625" style="125" customWidth="1"/>
    <col min="5" max="5" width="5.5" style="125" customWidth="1"/>
    <col min="6" max="6" width="4.59765625" style="125" customWidth="1"/>
    <col min="7" max="7" width="5.5" style="125" customWidth="1"/>
    <col min="8" max="8" width="2.69921875" style="125" customWidth="1"/>
    <col min="9" max="9" width="3.3984375" style="125" customWidth="1"/>
    <col min="10" max="10" width="4.69921875" style="125" customWidth="1"/>
    <col min="11" max="11" width="6.8984375" style="125" customWidth="1"/>
    <col min="12" max="12" width="4.59765625" style="125" hidden="1" customWidth="1"/>
    <col min="13" max="13" width="3.3984375" style="125" customWidth="1"/>
    <col min="14" max="14" width="4.69921875" style="125" customWidth="1"/>
    <col min="15" max="15" width="4.8984375" style="125" customWidth="1"/>
    <col min="16" max="16" width="4.19921875" style="125" customWidth="1"/>
    <col min="17" max="17" width="3.3984375" style="125" customWidth="1"/>
    <col min="18" max="18" width="4.69921875" style="125" customWidth="1"/>
    <col min="19" max="19" width="4.19921875" style="125" customWidth="1"/>
    <col min="20" max="20" width="5.3984375" style="125" customWidth="1"/>
    <col min="21" max="21" width="3.3984375" style="125" customWidth="1"/>
    <col min="22" max="22" width="4.69921875" style="125" customWidth="1"/>
    <col min="23" max="23" width="2.69921875" style="125" customWidth="1"/>
    <col min="24" max="24" width="5.3984375" style="125" customWidth="1"/>
    <col min="25" max="25" width="0.69921875" style="125" customWidth="1"/>
    <col min="26" max="26" width="2.09765625" style="125" customWidth="1"/>
    <col min="27" max="27" width="4.19921875" style="125" customWidth="1"/>
    <col min="28" max="28" width="3.19921875" style="125" customWidth="1"/>
    <col min="29" max="29" width="4.19921875" style="125" customWidth="1"/>
    <col min="30" max="30" width="1.8984375" style="125" customWidth="1"/>
    <col min="31" max="31" width="4.5" style="125" customWidth="1"/>
    <col min="32" max="32" width="4.69921875" style="125" customWidth="1"/>
    <col min="33" max="33" width="2.5" style="125" customWidth="1"/>
    <col min="34" max="34" width="4.59765625" style="125" customWidth="1"/>
    <col min="35" max="35" width="4.19921875" style="125" customWidth="1"/>
    <col min="36" max="36" width="6.69921875" style="125" customWidth="1"/>
    <col min="37" max="37" width="3.69921875" style="125" customWidth="1"/>
    <col min="38" max="38" width="8.3984375" style="125"/>
    <col min="39" max="39" width="4.69921875" style="125" customWidth="1"/>
    <col min="40" max="16384" width="8.3984375" style="125"/>
  </cols>
  <sheetData>
    <row r="1" spans="2:39" ht="77.25" customHeight="1"/>
    <row r="2" spans="2:39" ht="22.8">
      <c r="B2" s="152" t="s">
        <v>94</v>
      </c>
    </row>
    <row r="3" spans="2:39" ht="6.75" customHeight="1"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S3" s="147"/>
      <c r="T3" s="147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  <c r="AK3" s="147"/>
      <c r="AL3" s="147"/>
      <c r="AM3" s="147"/>
    </row>
    <row r="4" spans="2:39" ht="19.2">
      <c r="B4" s="154"/>
      <c r="R4" s="851" t="s">
        <v>1</v>
      </c>
      <c r="S4" s="851"/>
      <c r="T4" s="852"/>
      <c r="U4" s="852"/>
      <c r="V4" s="852"/>
      <c r="W4" s="852"/>
      <c r="X4" s="852"/>
      <c r="Y4" s="155"/>
      <c r="Z4" s="155"/>
      <c r="AA4" s="155"/>
      <c r="AB4" s="851" t="s">
        <v>2</v>
      </c>
      <c r="AC4" s="851"/>
      <c r="AD4" s="852"/>
      <c r="AE4" s="852"/>
      <c r="AF4" s="852"/>
      <c r="AG4" s="852"/>
      <c r="AH4" s="852"/>
      <c r="AI4" s="852"/>
      <c r="AJ4" s="852"/>
      <c r="AK4" s="852"/>
      <c r="AL4" s="852"/>
      <c r="AM4" s="852"/>
    </row>
    <row r="5" spans="2:39" ht="22.5" customHeight="1"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</row>
    <row r="6" spans="2:39" ht="18" customHeight="1">
      <c r="B6" s="17" t="s">
        <v>95</v>
      </c>
      <c r="C6" s="157"/>
      <c r="D6" s="17"/>
      <c r="E6" s="158"/>
      <c r="F6" s="158"/>
      <c r="G6" s="157"/>
      <c r="H6" s="157" t="s">
        <v>4</v>
      </c>
      <c r="I6" s="853"/>
      <c r="J6" s="853"/>
      <c r="K6" s="853"/>
      <c r="L6" s="157"/>
      <c r="M6" s="159" t="s">
        <v>5</v>
      </c>
      <c r="N6" s="854"/>
      <c r="O6" s="854"/>
      <c r="P6" s="160" t="s">
        <v>6</v>
      </c>
      <c r="Q6" s="157" t="s">
        <v>7</v>
      </c>
      <c r="R6" s="157"/>
      <c r="S6" s="161"/>
      <c r="T6" s="161"/>
      <c r="U6" s="161"/>
      <c r="V6" s="161"/>
      <c r="W6" s="161"/>
      <c r="X6" s="161"/>
      <c r="Y6" s="161"/>
      <c r="Z6" s="161"/>
      <c r="AA6" s="161"/>
      <c r="AB6" s="162" t="s">
        <v>96</v>
      </c>
      <c r="AC6" s="163"/>
      <c r="AD6" s="163"/>
      <c r="AE6" s="163"/>
      <c r="AF6" s="163"/>
      <c r="AG6" s="163"/>
      <c r="AH6" s="163"/>
      <c r="AI6" s="163"/>
      <c r="AJ6" s="163"/>
      <c r="AK6" s="163"/>
      <c r="AL6" s="163"/>
      <c r="AM6" s="163"/>
    </row>
    <row r="7" spans="2:39" ht="6.75" customHeight="1" thickBot="1">
      <c r="C7" s="17"/>
      <c r="D7" s="11"/>
      <c r="E7" s="12"/>
      <c r="F7" s="12"/>
      <c r="G7" s="161"/>
      <c r="H7" s="12"/>
      <c r="I7" s="12"/>
      <c r="J7" s="12"/>
      <c r="K7" s="164"/>
      <c r="L7" s="18"/>
      <c r="M7" s="161"/>
      <c r="N7" s="161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5"/>
      <c r="AF7" s="165"/>
      <c r="AG7" s="165"/>
      <c r="AH7" s="165"/>
      <c r="AI7" s="165"/>
      <c r="AJ7" s="165"/>
      <c r="AK7" s="165"/>
      <c r="AL7" s="165"/>
      <c r="AM7" s="165"/>
    </row>
    <row r="8" spans="2:39" ht="24" customHeight="1" thickBot="1">
      <c r="B8" s="166"/>
      <c r="C8" s="606" t="s">
        <v>97</v>
      </c>
      <c r="D8" s="607"/>
      <c r="E8" s="607"/>
      <c r="F8" s="607"/>
      <c r="G8" s="608"/>
      <c r="H8" s="603" t="s">
        <v>98</v>
      </c>
      <c r="I8" s="604"/>
      <c r="J8" s="605"/>
      <c r="K8" s="606" t="s">
        <v>10</v>
      </c>
      <c r="L8" s="607"/>
      <c r="M8" s="607"/>
      <c r="N8" s="607"/>
      <c r="O8" s="607"/>
      <c r="P8" s="608"/>
      <c r="Q8" s="603" t="s">
        <v>99</v>
      </c>
      <c r="R8" s="604"/>
      <c r="S8" s="604"/>
      <c r="T8" s="605"/>
      <c r="U8" s="603" t="s">
        <v>100</v>
      </c>
      <c r="V8" s="604"/>
      <c r="W8" s="604"/>
      <c r="X8" s="605"/>
      <c r="Y8" s="167"/>
      <c r="Z8" s="863" t="s">
        <v>101</v>
      </c>
      <c r="AA8" s="864"/>
      <c r="AB8" s="864"/>
      <c r="AC8" s="865"/>
      <c r="AD8" s="168"/>
      <c r="AE8" s="866" t="s">
        <v>14</v>
      </c>
      <c r="AF8" s="867"/>
      <c r="AG8" s="867"/>
      <c r="AH8" s="867"/>
      <c r="AI8" s="867"/>
      <c r="AJ8" s="867"/>
      <c r="AK8" s="867"/>
      <c r="AL8" s="867"/>
      <c r="AM8" s="868"/>
    </row>
    <row r="9" spans="2:39" ht="24" customHeight="1">
      <c r="B9" s="169"/>
      <c r="C9" s="170">
        <v>1</v>
      </c>
      <c r="D9" s="782" t="s">
        <v>122</v>
      </c>
      <c r="E9" s="783"/>
      <c r="F9" s="783"/>
      <c r="G9" s="783"/>
      <c r="H9" s="869">
        <v>90</v>
      </c>
      <c r="I9" s="870"/>
      <c r="J9" s="875" t="s">
        <v>102</v>
      </c>
      <c r="K9" s="878">
        <v>30000000</v>
      </c>
      <c r="L9" s="879"/>
      <c r="M9" s="879"/>
      <c r="N9" s="879"/>
      <c r="O9" s="879"/>
      <c r="P9" s="171" t="s">
        <v>17</v>
      </c>
      <c r="Q9" s="880">
        <v>70</v>
      </c>
      <c r="R9" s="881"/>
      <c r="S9" s="881"/>
      <c r="T9" s="172" t="s">
        <v>102</v>
      </c>
      <c r="U9" s="882">
        <f>K9/Q9</f>
        <v>428571.42857142858</v>
      </c>
      <c r="V9" s="883"/>
      <c r="W9" s="883"/>
      <c r="X9" s="173" t="s">
        <v>19</v>
      </c>
      <c r="Y9" s="174"/>
      <c r="Z9" s="796">
        <v>82</v>
      </c>
      <c r="AA9" s="797"/>
      <c r="AB9" s="797"/>
      <c r="AC9" s="175" t="s">
        <v>102</v>
      </c>
      <c r="AD9" s="176"/>
      <c r="AE9" s="596" t="s">
        <v>20</v>
      </c>
      <c r="AF9" s="597"/>
      <c r="AG9" s="597"/>
      <c r="AH9" s="597"/>
      <c r="AI9" s="598"/>
      <c r="AJ9" s="855">
        <f>K15</f>
        <v>35700000</v>
      </c>
      <c r="AK9" s="856"/>
      <c r="AL9" s="856"/>
      <c r="AM9" s="177" t="s">
        <v>19</v>
      </c>
    </row>
    <row r="10" spans="2:39" ht="24" customHeight="1">
      <c r="B10" s="857" t="s">
        <v>21</v>
      </c>
      <c r="C10" s="178">
        <v>2</v>
      </c>
      <c r="D10" s="782" t="s">
        <v>123</v>
      </c>
      <c r="E10" s="783"/>
      <c r="F10" s="783"/>
      <c r="G10" s="784"/>
      <c r="H10" s="871"/>
      <c r="I10" s="872"/>
      <c r="J10" s="876"/>
      <c r="K10" s="785">
        <v>2000000</v>
      </c>
      <c r="L10" s="786"/>
      <c r="M10" s="786"/>
      <c r="N10" s="786"/>
      <c r="O10" s="786"/>
      <c r="P10" s="179" t="s">
        <v>17</v>
      </c>
      <c r="Q10" s="787">
        <v>7</v>
      </c>
      <c r="R10" s="788"/>
      <c r="S10" s="788"/>
      <c r="T10" s="180" t="s">
        <v>102</v>
      </c>
      <c r="U10" s="789">
        <f>K10/Q10</f>
        <v>285714.28571428574</v>
      </c>
      <c r="V10" s="790"/>
      <c r="W10" s="790"/>
      <c r="X10" s="181" t="s">
        <v>19</v>
      </c>
      <c r="Y10" s="174"/>
      <c r="Z10" s="858" t="s">
        <v>103</v>
      </c>
      <c r="AA10" s="859"/>
      <c r="AB10" s="859"/>
      <c r="AC10" s="860"/>
      <c r="AD10" s="176"/>
      <c r="AE10" s="791" t="s">
        <v>104</v>
      </c>
      <c r="AF10" s="792"/>
      <c r="AG10" s="792"/>
      <c r="AH10" s="792"/>
      <c r="AI10" s="793"/>
      <c r="AJ10" s="794">
        <v>32000000</v>
      </c>
      <c r="AK10" s="795"/>
      <c r="AL10" s="795"/>
      <c r="AM10" s="182" t="s">
        <v>19</v>
      </c>
    </row>
    <row r="11" spans="2:39" ht="24" customHeight="1" thickBot="1">
      <c r="B11" s="857"/>
      <c r="C11" s="183">
        <v>3</v>
      </c>
      <c r="D11" s="782" t="s">
        <v>124</v>
      </c>
      <c r="E11" s="783"/>
      <c r="F11" s="783"/>
      <c r="G11" s="784"/>
      <c r="H11" s="871"/>
      <c r="I11" s="872"/>
      <c r="J11" s="876"/>
      <c r="K11" s="798">
        <v>3000000</v>
      </c>
      <c r="L11" s="799"/>
      <c r="M11" s="799"/>
      <c r="N11" s="799"/>
      <c r="O11" s="799"/>
      <c r="P11" s="179" t="s">
        <v>17</v>
      </c>
      <c r="Q11" s="787"/>
      <c r="R11" s="788"/>
      <c r="S11" s="788"/>
      <c r="T11" s="184" t="s">
        <v>105</v>
      </c>
      <c r="U11" s="789" t="e">
        <f t="shared" ref="U11:U14" si="0">K11/Q11</f>
        <v>#DIV/0!</v>
      </c>
      <c r="V11" s="790"/>
      <c r="W11" s="790"/>
      <c r="X11" s="181" t="s">
        <v>19</v>
      </c>
      <c r="Y11" s="174"/>
      <c r="Z11" s="861">
        <f>Z9/H9*100</f>
        <v>91.111111111111114</v>
      </c>
      <c r="AA11" s="862"/>
      <c r="AB11" s="862"/>
      <c r="AC11" s="185" t="s">
        <v>106</v>
      </c>
      <c r="AD11" s="176"/>
      <c r="AE11" s="803" t="s">
        <v>107</v>
      </c>
      <c r="AF11" s="804"/>
      <c r="AG11" s="804"/>
      <c r="AH11" s="804"/>
      <c r="AI11" s="805"/>
      <c r="AJ11" s="806">
        <v>12000000</v>
      </c>
      <c r="AK11" s="807"/>
      <c r="AL11" s="807"/>
      <c r="AM11" s="186" t="s">
        <v>19</v>
      </c>
    </row>
    <row r="12" spans="2:39" ht="24" customHeight="1" thickTop="1">
      <c r="B12" s="187" t="s">
        <v>29</v>
      </c>
      <c r="C12" s="188">
        <v>4</v>
      </c>
      <c r="D12" s="808" t="s">
        <v>125</v>
      </c>
      <c r="E12" s="809" t="s">
        <v>25</v>
      </c>
      <c r="F12" s="809"/>
      <c r="G12" s="809"/>
      <c r="H12" s="871"/>
      <c r="I12" s="872"/>
      <c r="J12" s="876"/>
      <c r="K12" s="798">
        <v>700000</v>
      </c>
      <c r="L12" s="799"/>
      <c r="M12" s="799"/>
      <c r="N12" s="799"/>
      <c r="O12" s="799"/>
      <c r="P12" s="179" t="s">
        <v>17</v>
      </c>
      <c r="Q12" s="787"/>
      <c r="R12" s="788"/>
      <c r="S12" s="788"/>
      <c r="T12" s="180"/>
      <c r="U12" s="789" t="e">
        <f t="shared" si="0"/>
        <v>#DIV/0!</v>
      </c>
      <c r="V12" s="790"/>
      <c r="W12" s="790"/>
      <c r="X12" s="181" t="s">
        <v>19</v>
      </c>
      <c r="Y12" s="174"/>
      <c r="Z12" s="817" t="s">
        <v>108</v>
      </c>
      <c r="AA12" s="818"/>
      <c r="AB12" s="818"/>
      <c r="AC12" s="819"/>
      <c r="AD12" s="176"/>
      <c r="AE12" s="810" t="s">
        <v>26</v>
      </c>
      <c r="AF12" s="811"/>
      <c r="AG12" s="811"/>
      <c r="AH12" s="811"/>
      <c r="AI12" s="812"/>
      <c r="AJ12" s="813">
        <f>AJ9-AJ10</f>
        <v>3700000</v>
      </c>
      <c r="AK12" s="814"/>
      <c r="AL12" s="814"/>
      <c r="AM12" s="189" t="s">
        <v>19</v>
      </c>
    </row>
    <row r="13" spans="2:39" ht="24" customHeight="1">
      <c r="B13" s="187"/>
      <c r="C13" s="190">
        <v>5</v>
      </c>
      <c r="D13" s="808"/>
      <c r="E13" s="809"/>
      <c r="F13" s="809"/>
      <c r="G13" s="887"/>
      <c r="H13" s="871"/>
      <c r="I13" s="872"/>
      <c r="J13" s="876"/>
      <c r="K13" s="798"/>
      <c r="L13" s="799"/>
      <c r="M13" s="799"/>
      <c r="N13" s="799"/>
      <c r="O13" s="799"/>
      <c r="P13" s="191" t="s">
        <v>19</v>
      </c>
      <c r="Q13" s="787"/>
      <c r="R13" s="788"/>
      <c r="S13" s="788"/>
      <c r="T13" s="192"/>
      <c r="U13" s="789" t="e">
        <f t="shared" si="0"/>
        <v>#DIV/0!</v>
      </c>
      <c r="V13" s="790"/>
      <c r="W13" s="790"/>
      <c r="X13" s="181" t="s">
        <v>19</v>
      </c>
      <c r="Y13" s="174"/>
      <c r="Z13" s="830">
        <v>400</v>
      </c>
      <c r="AA13" s="831"/>
      <c r="AB13" s="831"/>
      <c r="AC13" s="193" t="s">
        <v>109</v>
      </c>
      <c r="AD13" s="176"/>
      <c r="AE13" s="800" t="s">
        <v>27</v>
      </c>
      <c r="AF13" s="801"/>
      <c r="AG13" s="801"/>
      <c r="AH13" s="801"/>
      <c r="AI13" s="802"/>
      <c r="AJ13" s="837">
        <f>AJ12/AJ9*100</f>
        <v>10.364145658263306</v>
      </c>
      <c r="AK13" s="838"/>
      <c r="AL13" s="838"/>
      <c r="AM13" s="194" t="s">
        <v>28</v>
      </c>
    </row>
    <row r="14" spans="2:39" ht="24" customHeight="1" thickBot="1">
      <c r="B14" s="195"/>
      <c r="C14" s="196">
        <v>6</v>
      </c>
      <c r="D14" s="884"/>
      <c r="E14" s="885"/>
      <c r="F14" s="885"/>
      <c r="G14" s="886"/>
      <c r="H14" s="873"/>
      <c r="I14" s="874"/>
      <c r="J14" s="877"/>
      <c r="K14" s="798"/>
      <c r="L14" s="799"/>
      <c r="M14" s="799"/>
      <c r="N14" s="799"/>
      <c r="O14" s="799"/>
      <c r="P14" s="197" t="s">
        <v>17</v>
      </c>
      <c r="Q14" s="787"/>
      <c r="R14" s="788"/>
      <c r="S14" s="788"/>
      <c r="T14" s="198"/>
      <c r="U14" s="789" t="e">
        <f t="shared" si="0"/>
        <v>#DIV/0!</v>
      </c>
      <c r="V14" s="790"/>
      <c r="W14" s="790"/>
      <c r="X14" s="199" t="s">
        <v>19</v>
      </c>
      <c r="Y14" s="174"/>
      <c r="Z14" s="832" t="s">
        <v>110</v>
      </c>
      <c r="AA14" s="833"/>
      <c r="AB14" s="833"/>
      <c r="AC14" s="834"/>
      <c r="AD14" s="176"/>
      <c r="AE14" s="835" t="s">
        <v>111</v>
      </c>
      <c r="AF14" s="836"/>
      <c r="AG14" s="836"/>
      <c r="AH14" s="836"/>
      <c r="AI14" s="836"/>
      <c r="AJ14" s="836"/>
      <c r="AK14" s="836"/>
      <c r="AL14" s="200">
        <f>AJ11/AJ10*100</f>
        <v>37.5</v>
      </c>
      <c r="AM14" s="201" t="s">
        <v>28</v>
      </c>
    </row>
    <row r="15" spans="2:39" ht="24" customHeight="1" thickBot="1">
      <c r="B15" s="202"/>
      <c r="C15" s="888" t="s">
        <v>112</v>
      </c>
      <c r="D15" s="889"/>
      <c r="E15" s="889"/>
      <c r="F15" s="889"/>
      <c r="G15" s="890"/>
      <c r="H15" s="891">
        <f>SUM(H9:I14)</f>
        <v>90</v>
      </c>
      <c r="I15" s="892"/>
      <c r="J15" s="203" t="s">
        <v>102</v>
      </c>
      <c r="K15" s="903">
        <f>SUM(K9:O14)</f>
        <v>35700000</v>
      </c>
      <c r="L15" s="904"/>
      <c r="M15" s="904"/>
      <c r="N15" s="904"/>
      <c r="O15" s="904"/>
      <c r="P15" s="204" t="s">
        <v>17</v>
      </c>
      <c r="Q15" s="905"/>
      <c r="R15" s="906"/>
      <c r="S15" s="906"/>
      <c r="T15" s="205"/>
      <c r="U15" s="907"/>
      <c r="V15" s="908"/>
      <c r="W15" s="908"/>
      <c r="X15" s="206"/>
      <c r="Y15" s="174"/>
      <c r="Z15" s="893">
        <v>3</v>
      </c>
      <c r="AA15" s="894"/>
      <c r="AB15" s="894"/>
      <c r="AC15" s="207" t="s">
        <v>106</v>
      </c>
      <c r="AD15" s="176"/>
      <c r="AE15" s="895" t="s">
        <v>113</v>
      </c>
      <c r="AF15" s="895"/>
      <c r="AG15" s="895"/>
      <c r="AH15" s="895"/>
      <c r="AI15" s="895"/>
      <c r="AJ15" s="895"/>
      <c r="AK15" s="895"/>
      <c r="AL15" s="895"/>
      <c r="AM15" s="895"/>
    </row>
    <row r="16" spans="2:39" ht="12" customHeight="1" thickBot="1">
      <c r="B16" s="208"/>
      <c r="C16" s="209"/>
      <c r="D16" s="209"/>
      <c r="E16" s="209"/>
      <c r="F16" s="209"/>
      <c r="G16" s="209"/>
      <c r="H16" s="210"/>
      <c r="I16" s="210"/>
      <c r="J16" s="211"/>
      <c r="K16" s="212"/>
      <c r="L16" s="212"/>
      <c r="M16" s="212"/>
      <c r="N16" s="212"/>
      <c r="O16" s="212"/>
      <c r="P16" s="213"/>
      <c r="Q16" s="214"/>
      <c r="R16" s="214"/>
      <c r="S16" s="214"/>
      <c r="T16" s="205"/>
      <c r="U16" s="215"/>
      <c r="V16" s="216"/>
      <c r="W16" s="216"/>
      <c r="X16" s="205"/>
      <c r="Y16" s="174"/>
      <c r="Z16" s="217"/>
      <c r="AA16" s="217"/>
      <c r="AB16" s="217"/>
      <c r="AC16" s="174"/>
      <c r="AD16" s="176"/>
      <c r="AE16" s="896"/>
      <c r="AF16" s="896"/>
      <c r="AG16" s="896"/>
      <c r="AH16" s="896"/>
      <c r="AI16" s="896"/>
      <c r="AJ16" s="896"/>
      <c r="AK16" s="896"/>
      <c r="AL16" s="896"/>
      <c r="AM16" s="896"/>
    </row>
    <row r="17" spans="2:39" ht="24" customHeight="1" thickBot="1">
      <c r="B17" s="218"/>
      <c r="C17" s="606" t="s">
        <v>97</v>
      </c>
      <c r="D17" s="607"/>
      <c r="E17" s="607"/>
      <c r="F17" s="607"/>
      <c r="G17" s="608"/>
      <c r="H17" s="603" t="s">
        <v>98</v>
      </c>
      <c r="I17" s="604"/>
      <c r="J17" s="605"/>
      <c r="K17" s="606" t="s">
        <v>10</v>
      </c>
      <c r="L17" s="607"/>
      <c r="M17" s="607"/>
      <c r="N17" s="607"/>
      <c r="O17" s="607"/>
      <c r="P17" s="608"/>
      <c r="Q17" s="897" t="s">
        <v>99</v>
      </c>
      <c r="R17" s="898"/>
      <c r="S17" s="898"/>
      <c r="T17" s="899"/>
      <c r="U17" s="603" t="s">
        <v>100</v>
      </c>
      <c r="V17" s="604"/>
      <c r="W17" s="604"/>
      <c r="X17" s="605"/>
      <c r="Y17" s="174"/>
      <c r="Z17" s="863" t="s">
        <v>101</v>
      </c>
      <c r="AA17" s="864"/>
      <c r="AB17" s="864"/>
      <c r="AC17" s="865"/>
      <c r="AD17" s="219"/>
      <c r="AE17" s="900" t="s">
        <v>32</v>
      </c>
      <c r="AF17" s="901"/>
      <c r="AG17" s="901"/>
      <c r="AH17" s="901"/>
      <c r="AI17" s="901"/>
      <c r="AJ17" s="901"/>
      <c r="AK17" s="901"/>
      <c r="AL17" s="901"/>
      <c r="AM17" s="902"/>
    </row>
    <row r="18" spans="2:39" ht="24" customHeight="1">
      <c r="B18" s="169"/>
      <c r="C18" s="170">
        <v>1</v>
      </c>
      <c r="D18" s="782" t="str">
        <f>D9</f>
        <v>子牛販売売上</v>
      </c>
      <c r="E18" s="783"/>
      <c r="F18" s="783"/>
      <c r="G18" s="783"/>
      <c r="H18" s="869">
        <v>110</v>
      </c>
      <c r="I18" s="870"/>
      <c r="J18" s="875" t="s">
        <v>102</v>
      </c>
      <c r="K18" s="828">
        <f>Q18*U18</f>
        <v>40500000</v>
      </c>
      <c r="L18" s="829"/>
      <c r="M18" s="829"/>
      <c r="N18" s="829"/>
      <c r="O18" s="829"/>
      <c r="P18" s="220" t="s">
        <v>17</v>
      </c>
      <c r="Q18" s="880">
        <v>90</v>
      </c>
      <c r="R18" s="881"/>
      <c r="S18" s="881"/>
      <c r="T18" s="172" t="s">
        <v>102</v>
      </c>
      <c r="U18" s="913">
        <v>450000</v>
      </c>
      <c r="V18" s="914"/>
      <c r="W18" s="914"/>
      <c r="X18" s="173" t="s">
        <v>19</v>
      </c>
      <c r="Y18" s="174"/>
      <c r="Z18" s="909">
        <v>106</v>
      </c>
      <c r="AA18" s="910"/>
      <c r="AB18" s="910"/>
      <c r="AC18" s="221" t="s">
        <v>102</v>
      </c>
      <c r="AD18" s="219"/>
      <c r="AE18" s="596" t="s">
        <v>20</v>
      </c>
      <c r="AF18" s="597"/>
      <c r="AG18" s="597"/>
      <c r="AH18" s="597"/>
      <c r="AI18" s="598"/>
      <c r="AJ18" s="911">
        <f>K24</f>
        <v>47320000</v>
      </c>
      <c r="AK18" s="912"/>
      <c r="AL18" s="912"/>
      <c r="AM18" s="177" t="s">
        <v>19</v>
      </c>
    </row>
    <row r="19" spans="2:39" ht="24" customHeight="1">
      <c r="B19" s="857" t="s">
        <v>40</v>
      </c>
      <c r="C19" s="178">
        <v>2</v>
      </c>
      <c r="D19" s="782" t="str">
        <f>D10</f>
        <v>廃牛売上</v>
      </c>
      <c r="E19" s="783"/>
      <c r="F19" s="783"/>
      <c r="G19" s="783"/>
      <c r="H19" s="871"/>
      <c r="I19" s="872"/>
      <c r="J19" s="876"/>
      <c r="K19" s="826">
        <f t="shared" ref="K19:K23" si="1">Q19*U19</f>
        <v>2520000</v>
      </c>
      <c r="L19" s="827"/>
      <c r="M19" s="827"/>
      <c r="N19" s="827"/>
      <c r="O19" s="827"/>
      <c r="P19" s="222" t="s">
        <v>17</v>
      </c>
      <c r="Q19" s="787">
        <v>9</v>
      </c>
      <c r="R19" s="788"/>
      <c r="S19" s="788"/>
      <c r="T19" s="180" t="s">
        <v>102</v>
      </c>
      <c r="U19" s="824">
        <v>280000</v>
      </c>
      <c r="V19" s="825"/>
      <c r="W19" s="825"/>
      <c r="X19" s="181" t="s">
        <v>19</v>
      </c>
      <c r="Y19" s="174"/>
      <c r="Z19" s="858" t="s">
        <v>103</v>
      </c>
      <c r="AA19" s="859"/>
      <c r="AB19" s="859"/>
      <c r="AC19" s="860"/>
      <c r="AD19" s="219"/>
      <c r="AE19" s="791" t="s">
        <v>34</v>
      </c>
      <c r="AF19" s="792"/>
      <c r="AG19" s="792"/>
      <c r="AH19" s="792"/>
      <c r="AI19" s="793"/>
      <c r="AJ19" s="820">
        <v>38000000</v>
      </c>
      <c r="AK19" s="821"/>
      <c r="AL19" s="821"/>
      <c r="AM19" s="182" t="s">
        <v>19</v>
      </c>
    </row>
    <row r="20" spans="2:39" ht="24" customHeight="1" thickBot="1">
      <c r="B20" s="857"/>
      <c r="C20" s="183">
        <v>3</v>
      </c>
      <c r="D20" s="782" t="str">
        <f t="shared" ref="D20:D21" si="2">D11</f>
        <v>堆肥</v>
      </c>
      <c r="E20" s="783"/>
      <c r="F20" s="783"/>
      <c r="G20" s="783"/>
      <c r="H20" s="871"/>
      <c r="I20" s="872"/>
      <c r="J20" s="876"/>
      <c r="K20" s="822">
        <v>3500000</v>
      </c>
      <c r="L20" s="823"/>
      <c r="M20" s="823"/>
      <c r="N20" s="823"/>
      <c r="O20" s="823"/>
      <c r="P20" s="222" t="s">
        <v>17</v>
      </c>
      <c r="Q20" s="798"/>
      <c r="R20" s="799"/>
      <c r="S20" s="799"/>
      <c r="T20" s="184" t="s">
        <v>105</v>
      </c>
      <c r="U20" s="824"/>
      <c r="V20" s="825"/>
      <c r="W20" s="825"/>
      <c r="X20" s="181" t="s">
        <v>19</v>
      </c>
      <c r="Y20" s="174"/>
      <c r="Z20" s="861">
        <f>Z18/H18*100</f>
        <v>96.36363636363636</v>
      </c>
      <c r="AA20" s="862"/>
      <c r="AB20" s="862"/>
      <c r="AC20" s="185" t="s">
        <v>106</v>
      </c>
      <c r="AD20" s="176"/>
      <c r="AE20" s="803" t="s">
        <v>107</v>
      </c>
      <c r="AF20" s="804"/>
      <c r="AG20" s="804"/>
      <c r="AH20" s="804"/>
      <c r="AI20" s="805"/>
      <c r="AJ20" s="806">
        <v>14000000</v>
      </c>
      <c r="AK20" s="807"/>
      <c r="AL20" s="807"/>
      <c r="AM20" s="186" t="s">
        <v>19</v>
      </c>
    </row>
    <row r="21" spans="2:39" ht="24" customHeight="1" thickTop="1">
      <c r="B21" s="223" t="s">
        <v>35</v>
      </c>
      <c r="C21" s="183">
        <v>4</v>
      </c>
      <c r="D21" s="782" t="str">
        <f t="shared" si="2"/>
        <v>雑収入</v>
      </c>
      <c r="E21" s="783"/>
      <c r="F21" s="783"/>
      <c r="G21" s="783"/>
      <c r="H21" s="871"/>
      <c r="I21" s="872"/>
      <c r="J21" s="876"/>
      <c r="K21" s="822">
        <v>800000</v>
      </c>
      <c r="L21" s="823"/>
      <c r="M21" s="823"/>
      <c r="N21" s="823"/>
      <c r="O21" s="823"/>
      <c r="P21" s="222" t="s">
        <v>17</v>
      </c>
      <c r="Q21" s="787"/>
      <c r="R21" s="788"/>
      <c r="S21" s="788"/>
      <c r="T21" s="180"/>
      <c r="U21" s="824"/>
      <c r="V21" s="825"/>
      <c r="W21" s="825"/>
      <c r="X21" s="181" t="s">
        <v>19</v>
      </c>
      <c r="Y21" s="174"/>
      <c r="Z21" s="817" t="s">
        <v>108</v>
      </c>
      <c r="AA21" s="818"/>
      <c r="AB21" s="818"/>
      <c r="AC21" s="819"/>
      <c r="AD21" s="219"/>
      <c r="AE21" s="810" t="s">
        <v>26</v>
      </c>
      <c r="AF21" s="811"/>
      <c r="AG21" s="811"/>
      <c r="AH21" s="811"/>
      <c r="AI21" s="812"/>
      <c r="AJ21" s="815">
        <f>AJ18-AJ19</f>
        <v>9320000</v>
      </c>
      <c r="AK21" s="816"/>
      <c r="AL21" s="816"/>
      <c r="AM21" s="189" t="s">
        <v>19</v>
      </c>
    </row>
    <row r="22" spans="2:39" ht="24" customHeight="1">
      <c r="B22" s="195"/>
      <c r="C22" s="188">
        <v>5</v>
      </c>
      <c r="D22" s="782">
        <f>D13</f>
        <v>0</v>
      </c>
      <c r="E22" s="783"/>
      <c r="F22" s="783"/>
      <c r="G22" s="783"/>
      <c r="H22" s="871"/>
      <c r="I22" s="872"/>
      <c r="J22" s="876"/>
      <c r="K22" s="826">
        <f t="shared" si="1"/>
        <v>0</v>
      </c>
      <c r="L22" s="827"/>
      <c r="M22" s="827"/>
      <c r="N22" s="827"/>
      <c r="O22" s="827"/>
      <c r="P22" s="222" t="s">
        <v>17</v>
      </c>
      <c r="Q22" s="787"/>
      <c r="R22" s="788"/>
      <c r="S22" s="788"/>
      <c r="T22" s="192"/>
      <c r="U22" s="824"/>
      <c r="V22" s="825"/>
      <c r="W22" s="825"/>
      <c r="X22" s="181" t="s">
        <v>19</v>
      </c>
      <c r="Y22" s="174"/>
      <c r="Z22" s="921">
        <v>380</v>
      </c>
      <c r="AA22" s="922"/>
      <c r="AB22" s="922"/>
      <c r="AC22" s="224" t="s">
        <v>109</v>
      </c>
      <c r="AD22" s="219"/>
      <c r="AE22" s="800" t="s">
        <v>27</v>
      </c>
      <c r="AF22" s="801"/>
      <c r="AG22" s="801"/>
      <c r="AH22" s="801"/>
      <c r="AI22" s="802"/>
      <c r="AJ22" s="915">
        <f>AJ21/AJ18*100</f>
        <v>19.695688926458157</v>
      </c>
      <c r="AK22" s="916"/>
      <c r="AL22" s="916"/>
      <c r="AM22" s="194" t="s">
        <v>28</v>
      </c>
    </row>
    <row r="23" spans="2:39" ht="24" customHeight="1" thickBot="1">
      <c r="B23" s="225"/>
      <c r="C23" s="196">
        <v>6</v>
      </c>
      <c r="D23" s="782">
        <f>D14</f>
        <v>0</v>
      </c>
      <c r="E23" s="783"/>
      <c r="F23" s="783"/>
      <c r="G23" s="783"/>
      <c r="H23" s="873"/>
      <c r="I23" s="874"/>
      <c r="J23" s="877"/>
      <c r="K23" s="917">
        <f t="shared" si="1"/>
        <v>0</v>
      </c>
      <c r="L23" s="918"/>
      <c r="M23" s="918"/>
      <c r="N23" s="918"/>
      <c r="O23" s="918"/>
      <c r="P23" s="226" t="s">
        <v>17</v>
      </c>
      <c r="Q23" s="919"/>
      <c r="R23" s="920"/>
      <c r="S23" s="920"/>
      <c r="T23" s="198"/>
      <c r="U23" s="824"/>
      <c r="V23" s="825"/>
      <c r="W23" s="825"/>
      <c r="X23" s="199" t="s">
        <v>19</v>
      </c>
      <c r="Y23" s="174"/>
      <c r="Z23" s="832" t="s">
        <v>110</v>
      </c>
      <c r="AA23" s="833"/>
      <c r="AB23" s="833"/>
      <c r="AC23" s="834"/>
      <c r="AD23" s="176"/>
      <c r="AE23" s="835" t="s">
        <v>111</v>
      </c>
      <c r="AF23" s="836"/>
      <c r="AG23" s="836"/>
      <c r="AH23" s="836"/>
      <c r="AI23" s="836"/>
      <c r="AJ23" s="836"/>
      <c r="AK23" s="836"/>
      <c r="AL23" s="200">
        <f>AJ20/AJ19*100</f>
        <v>36.84210526315789</v>
      </c>
      <c r="AM23" s="201" t="s">
        <v>28</v>
      </c>
    </row>
    <row r="24" spans="2:39" ht="23.25" customHeight="1" thickBot="1">
      <c r="B24" s="147"/>
      <c r="C24" s="923" t="s">
        <v>112</v>
      </c>
      <c r="D24" s="924"/>
      <c r="E24" s="924"/>
      <c r="F24" s="924"/>
      <c r="G24" s="925"/>
      <c r="H24" s="926">
        <f>SUM(H18:I23)</f>
        <v>110</v>
      </c>
      <c r="I24" s="927"/>
      <c r="J24" s="227" t="s">
        <v>102</v>
      </c>
      <c r="K24" s="930">
        <f>SUM(K18:O23)</f>
        <v>47320000</v>
      </c>
      <c r="L24" s="931"/>
      <c r="M24" s="931"/>
      <c r="N24" s="931"/>
      <c r="O24" s="931"/>
      <c r="P24" s="228" t="s">
        <v>17</v>
      </c>
      <c r="Q24" s="932"/>
      <c r="R24" s="933"/>
      <c r="S24" s="933"/>
      <c r="T24" s="229"/>
      <c r="U24" s="934"/>
      <c r="V24" s="935"/>
      <c r="W24" s="935"/>
      <c r="X24" s="230"/>
      <c r="Y24" s="174"/>
      <c r="Z24" s="928">
        <v>2</v>
      </c>
      <c r="AA24" s="929"/>
      <c r="AB24" s="929"/>
      <c r="AC24" s="207" t="s">
        <v>106</v>
      </c>
      <c r="AD24" s="176"/>
      <c r="AE24" s="231"/>
      <c r="AF24" s="231"/>
      <c r="AG24" s="231"/>
      <c r="AH24" s="231"/>
      <c r="AI24" s="231"/>
      <c r="AJ24" s="232"/>
      <c r="AK24" s="232"/>
      <c r="AL24" s="232"/>
      <c r="AM24" s="233"/>
    </row>
    <row r="25" spans="2:39" ht="24.75" customHeight="1">
      <c r="C25" s="147"/>
      <c r="D25" s="147"/>
      <c r="E25" s="147"/>
      <c r="F25" s="147"/>
      <c r="G25" s="147"/>
      <c r="H25" s="147"/>
      <c r="I25" s="147"/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234"/>
      <c r="AC25" s="174"/>
      <c r="AD25" s="176"/>
      <c r="AE25" s="231"/>
      <c r="AF25" s="231"/>
      <c r="AG25" s="231"/>
      <c r="AH25" s="231"/>
      <c r="AI25" s="231"/>
      <c r="AJ25" s="232"/>
      <c r="AK25" s="232"/>
      <c r="AL25" s="232"/>
      <c r="AM25" s="233"/>
    </row>
    <row r="26" spans="2:39" ht="18" customHeight="1">
      <c r="B26" s="17" t="s">
        <v>114</v>
      </c>
      <c r="C26" s="157"/>
      <c r="D26" s="157"/>
      <c r="E26" s="157"/>
      <c r="F26" s="157"/>
      <c r="G26" s="157"/>
      <c r="H26" s="157" t="s">
        <v>4</v>
      </c>
      <c r="I26" s="853"/>
      <c r="J26" s="853"/>
      <c r="K26" s="853"/>
      <c r="L26" s="157"/>
      <c r="M26" s="159" t="s">
        <v>5</v>
      </c>
      <c r="N26" s="854"/>
      <c r="O26" s="854"/>
      <c r="P26" s="160" t="s">
        <v>6</v>
      </c>
      <c r="Q26" s="157" t="s">
        <v>7</v>
      </c>
      <c r="R26" s="157"/>
      <c r="AB26" s="162"/>
      <c r="AD26" s="163"/>
      <c r="AE26" s="163"/>
      <c r="AF26" s="163"/>
      <c r="AG26" s="163"/>
      <c r="AH26" s="163"/>
      <c r="AI26" s="163"/>
      <c r="AJ26" s="163"/>
      <c r="AK26" s="163"/>
      <c r="AL26" s="163"/>
      <c r="AM26" s="163"/>
    </row>
    <row r="27" spans="2:39" ht="6.75" customHeight="1" thickBot="1">
      <c r="C27" s="235"/>
      <c r="D27" s="11"/>
      <c r="E27" s="12"/>
      <c r="F27" s="12"/>
      <c r="G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236"/>
      <c r="AD27" s="236"/>
      <c r="AE27" s="236"/>
      <c r="AF27" s="236"/>
      <c r="AG27" s="236"/>
      <c r="AH27" s="236"/>
      <c r="AI27" s="236"/>
      <c r="AJ27" s="236"/>
      <c r="AK27" s="236"/>
      <c r="AL27" s="236"/>
      <c r="AM27" s="236"/>
    </row>
    <row r="28" spans="2:39" ht="24" customHeight="1" thickBot="1">
      <c r="B28" s="169"/>
      <c r="C28" s="606" t="s">
        <v>97</v>
      </c>
      <c r="D28" s="607"/>
      <c r="E28" s="607"/>
      <c r="F28" s="607"/>
      <c r="G28" s="608"/>
      <c r="H28" s="603" t="s">
        <v>98</v>
      </c>
      <c r="I28" s="604"/>
      <c r="J28" s="605"/>
      <c r="K28" s="606" t="s">
        <v>10</v>
      </c>
      <c r="L28" s="607"/>
      <c r="M28" s="607"/>
      <c r="N28" s="607"/>
      <c r="O28" s="607"/>
      <c r="P28" s="608"/>
      <c r="Q28" s="897" t="s">
        <v>99</v>
      </c>
      <c r="R28" s="898"/>
      <c r="S28" s="898"/>
      <c r="T28" s="899"/>
      <c r="U28" s="603" t="s">
        <v>100</v>
      </c>
      <c r="V28" s="604"/>
      <c r="W28" s="604"/>
      <c r="X28" s="605"/>
      <c r="Y28" s="167"/>
      <c r="Z28" s="863" t="s">
        <v>101</v>
      </c>
      <c r="AA28" s="864"/>
      <c r="AB28" s="864"/>
      <c r="AC28" s="865"/>
      <c r="AD28" s="21"/>
      <c r="AE28" s="866" t="s">
        <v>14</v>
      </c>
      <c r="AF28" s="867"/>
      <c r="AG28" s="867"/>
      <c r="AH28" s="867"/>
      <c r="AI28" s="867"/>
      <c r="AJ28" s="867"/>
      <c r="AK28" s="867"/>
      <c r="AL28" s="867"/>
      <c r="AM28" s="868"/>
    </row>
    <row r="29" spans="2:39" ht="24" customHeight="1">
      <c r="B29" s="169"/>
      <c r="C29" s="170">
        <v>1</v>
      </c>
      <c r="D29" s="782" t="str">
        <f>D18</f>
        <v>子牛販売売上</v>
      </c>
      <c r="E29" s="783"/>
      <c r="F29" s="783"/>
      <c r="G29" s="783"/>
      <c r="H29" s="869">
        <v>95</v>
      </c>
      <c r="I29" s="870"/>
      <c r="J29" s="875" t="s">
        <v>102</v>
      </c>
      <c r="K29" s="878">
        <v>33000000</v>
      </c>
      <c r="L29" s="879"/>
      <c r="M29" s="879"/>
      <c r="N29" s="879"/>
      <c r="O29" s="879"/>
      <c r="P29" s="171" t="s">
        <v>17</v>
      </c>
      <c r="Q29" s="880">
        <v>73</v>
      </c>
      <c r="R29" s="881"/>
      <c r="S29" s="881"/>
      <c r="T29" s="172" t="s">
        <v>102</v>
      </c>
      <c r="U29" s="882">
        <f>K29/Q29</f>
        <v>452054.79452054796</v>
      </c>
      <c r="V29" s="883"/>
      <c r="W29" s="883"/>
      <c r="X29" s="173" t="s">
        <v>19</v>
      </c>
      <c r="Y29" s="174"/>
      <c r="Z29" s="796">
        <v>88</v>
      </c>
      <c r="AA29" s="797"/>
      <c r="AB29" s="797"/>
      <c r="AC29" s="221" t="s">
        <v>102</v>
      </c>
      <c r="AD29" s="219"/>
      <c r="AE29" s="596" t="s">
        <v>20</v>
      </c>
      <c r="AF29" s="597"/>
      <c r="AG29" s="597"/>
      <c r="AH29" s="597"/>
      <c r="AI29" s="598"/>
      <c r="AJ29" s="855">
        <f>K35</f>
        <v>37400000</v>
      </c>
      <c r="AK29" s="856"/>
      <c r="AL29" s="856"/>
      <c r="AM29" s="177" t="s">
        <v>19</v>
      </c>
    </row>
    <row r="30" spans="2:39" ht="24" customHeight="1">
      <c r="B30" s="857" t="s">
        <v>21</v>
      </c>
      <c r="C30" s="237">
        <v>2</v>
      </c>
      <c r="D30" s="782" t="str">
        <f>D19</f>
        <v>廃牛売上</v>
      </c>
      <c r="E30" s="783"/>
      <c r="F30" s="783"/>
      <c r="G30" s="783"/>
      <c r="H30" s="871"/>
      <c r="I30" s="872"/>
      <c r="J30" s="876"/>
      <c r="K30" s="785">
        <v>1200000</v>
      </c>
      <c r="L30" s="786"/>
      <c r="M30" s="786"/>
      <c r="N30" s="786"/>
      <c r="O30" s="786"/>
      <c r="P30" s="179" t="s">
        <v>17</v>
      </c>
      <c r="Q30" s="787">
        <v>5</v>
      </c>
      <c r="R30" s="788"/>
      <c r="S30" s="788"/>
      <c r="T30" s="180" t="s">
        <v>102</v>
      </c>
      <c r="U30" s="789">
        <f>K30/Q30</f>
        <v>240000</v>
      </c>
      <c r="V30" s="790"/>
      <c r="W30" s="790"/>
      <c r="X30" s="181" t="s">
        <v>19</v>
      </c>
      <c r="Y30" s="174"/>
      <c r="Z30" s="858" t="s">
        <v>103</v>
      </c>
      <c r="AA30" s="859"/>
      <c r="AB30" s="859"/>
      <c r="AC30" s="860"/>
      <c r="AD30" s="219"/>
      <c r="AE30" s="791" t="s">
        <v>104</v>
      </c>
      <c r="AF30" s="792"/>
      <c r="AG30" s="792"/>
      <c r="AH30" s="792"/>
      <c r="AI30" s="793"/>
      <c r="AJ30" s="794">
        <v>33000000</v>
      </c>
      <c r="AK30" s="795"/>
      <c r="AL30" s="795"/>
      <c r="AM30" s="182" t="s">
        <v>19</v>
      </c>
    </row>
    <row r="31" spans="2:39" ht="24" customHeight="1" thickBot="1">
      <c r="B31" s="857"/>
      <c r="C31" s="238">
        <v>3</v>
      </c>
      <c r="D31" s="782" t="str">
        <f>D20</f>
        <v>堆肥</v>
      </c>
      <c r="E31" s="783"/>
      <c r="F31" s="783"/>
      <c r="G31" s="783"/>
      <c r="H31" s="871"/>
      <c r="I31" s="872"/>
      <c r="J31" s="876"/>
      <c r="K31" s="798">
        <v>2500000</v>
      </c>
      <c r="L31" s="799"/>
      <c r="M31" s="799"/>
      <c r="N31" s="799"/>
      <c r="O31" s="799"/>
      <c r="P31" s="179" t="s">
        <v>17</v>
      </c>
      <c r="Q31" s="787"/>
      <c r="R31" s="788"/>
      <c r="S31" s="788"/>
      <c r="T31" s="184" t="s">
        <v>105</v>
      </c>
      <c r="U31" s="789" t="e">
        <f t="shared" ref="U31:U34" si="3">K31/Q31</f>
        <v>#DIV/0!</v>
      </c>
      <c r="V31" s="790"/>
      <c r="W31" s="790"/>
      <c r="X31" s="181" t="s">
        <v>19</v>
      </c>
      <c r="Y31" s="174"/>
      <c r="Z31" s="936">
        <f>Z29/H29*100</f>
        <v>92.631578947368425</v>
      </c>
      <c r="AA31" s="937"/>
      <c r="AB31" s="937"/>
      <c r="AC31" s="185" t="s">
        <v>106</v>
      </c>
      <c r="AD31" s="176"/>
      <c r="AE31" s="803" t="s">
        <v>107</v>
      </c>
      <c r="AF31" s="804"/>
      <c r="AG31" s="804"/>
      <c r="AH31" s="804"/>
      <c r="AI31" s="805"/>
      <c r="AJ31" s="806">
        <v>12500000</v>
      </c>
      <c r="AK31" s="807"/>
      <c r="AL31" s="807"/>
      <c r="AM31" s="186" t="s">
        <v>19</v>
      </c>
    </row>
    <row r="32" spans="2:39" ht="24" customHeight="1" thickTop="1">
      <c r="B32" s="187" t="s">
        <v>39</v>
      </c>
      <c r="C32" s="188">
        <v>4</v>
      </c>
      <c r="D32" s="782" t="str">
        <f t="shared" ref="D32:D34" si="4">D21</f>
        <v>雑収入</v>
      </c>
      <c r="E32" s="783"/>
      <c r="F32" s="783"/>
      <c r="G32" s="783"/>
      <c r="H32" s="871"/>
      <c r="I32" s="872"/>
      <c r="J32" s="876"/>
      <c r="K32" s="798">
        <v>700000</v>
      </c>
      <c r="L32" s="799"/>
      <c r="M32" s="799"/>
      <c r="N32" s="799"/>
      <c r="O32" s="799"/>
      <c r="P32" s="179" t="s">
        <v>17</v>
      </c>
      <c r="Q32" s="787"/>
      <c r="R32" s="788"/>
      <c r="S32" s="788"/>
      <c r="T32" s="180"/>
      <c r="U32" s="789" t="e">
        <f t="shared" si="3"/>
        <v>#DIV/0!</v>
      </c>
      <c r="V32" s="790"/>
      <c r="W32" s="790"/>
      <c r="X32" s="181" t="s">
        <v>19</v>
      </c>
      <c r="Y32" s="174"/>
      <c r="Z32" s="817" t="s">
        <v>108</v>
      </c>
      <c r="AA32" s="818"/>
      <c r="AB32" s="818"/>
      <c r="AC32" s="819"/>
      <c r="AD32" s="219"/>
      <c r="AE32" s="810" t="s">
        <v>26</v>
      </c>
      <c r="AF32" s="811"/>
      <c r="AG32" s="811"/>
      <c r="AH32" s="811"/>
      <c r="AI32" s="812"/>
      <c r="AJ32" s="813">
        <f>AJ29-AJ30</f>
        <v>4400000</v>
      </c>
      <c r="AK32" s="814"/>
      <c r="AL32" s="814"/>
      <c r="AM32" s="189" t="s">
        <v>19</v>
      </c>
    </row>
    <row r="33" spans="2:39" ht="24" customHeight="1">
      <c r="B33" s="187"/>
      <c r="C33" s="190">
        <v>5</v>
      </c>
      <c r="D33" s="782">
        <f t="shared" si="4"/>
        <v>0</v>
      </c>
      <c r="E33" s="783"/>
      <c r="F33" s="783"/>
      <c r="G33" s="783"/>
      <c r="H33" s="871"/>
      <c r="I33" s="872"/>
      <c r="J33" s="876"/>
      <c r="K33" s="798"/>
      <c r="L33" s="799"/>
      <c r="M33" s="799"/>
      <c r="N33" s="799"/>
      <c r="O33" s="799"/>
      <c r="P33" s="179" t="s">
        <v>17</v>
      </c>
      <c r="Q33" s="798"/>
      <c r="R33" s="799"/>
      <c r="S33" s="799"/>
      <c r="T33" s="192"/>
      <c r="U33" s="789" t="e">
        <f t="shared" si="3"/>
        <v>#DIV/0!</v>
      </c>
      <c r="V33" s="790"/>
      <c r="W33" s="790"/>
      <c r="X33" s="181" t="s">
        <v>19</v>
      </c>
      <c r="Y33" s="174"/>
      <c r="Z33" s="830">
        <v>390</v>
      </c>
      <c r="AA33" s="831"/>
      <c r="AB33" s="831"/>
      <c r="AC33" s="224" t="s">
        <v>109</v>
      </c>
      <c r="AD33" s="219"/>
      <c r="AE33" s="800" t="s">
        <v>27</v>
      </c>
      <c r="AF33" s="801"/>
      <c r="AG33" s="801"/>
      <c r="AH33" s="801"/>
      <c r="AI33" s="802"/>
      <c r="AJ33" s="837">
        <f>AJ32/AJ29*100</f>
        <v>11.76470588235294</v>
      </c>
      <c r="AK33" s="838"/>
      <c r="AL33" s="838"/>
      <c r="AM33" s="194" t="s">
        <v>28</v>
      </c>
    </row>
    <row r="34" spans="2:39" ht="24" customHeight="1" thickBot="1">
      <c r="B34" s="195"/>
      <c r="C34" s="196">
        <v>6</v>
      </c>
      <c r="D34" s="782">
        <f t="shared" si="4"/>
        <v>0</v>
      </c>
      <c r="E34" s="783"/>
      <c r="F34" s="783"/>
      <c r="G34" s="783"/>
      <c r="H34" s="873"/>
      <c r="I34" s="874"/>
      <c r="J34" s="877"/>
      <c r="K34" s="798"/>
      <c r="L34" s="799"/>
      <c r="M34" s="799"/>
      <c r="N34" s="799"/>
      <c r="O34" s="799"/>
      <c r="P34" s="197" t="s">
        <v>17</v>
      </c>
      <c r="Q34" s="919"/>
      <c r="R34" s="920"/>
      <c r="S34" s="920"/>
      <c r="T34" s="198"/>
      <c r="U34" s="789" t="e">
        <f t="shared" si="3"/>
        <v>#DIV/0!</v>
      </c>
      <c r="V34" s="790"/>
      <c r="W34" s="790"/>
      <c r="X34" s="199" t="s">
        <v>19</v>
      </c>
      <c r="Y34" s="174"/>
      <c r="Z34" s="832" t="s">
        <v>110</v>
      </c>
      <c r="AA34" s="833"/>
      <c r="AB34" s="833"/>
      <c r="AC34" s="834"/>
      <c r="AD34" s="176"/>
      <c r="AE34" s="835" t="s">
        <v>111</v>
      </c>
      <c r="AF34" s="836"/>
      <c r="AG34" s="836"/>
      <c r="AH34" s="836"/>
      <c r="AI34" s="836"/>
      <c r="AJ34" s="836"/>
      <c r="AK34" s="836"/>
      <c r="AL34" s="200">
        <f>AJ31/AJ30*100</f>
        <v>37.878787878787875</v>
      </c>
      <c r="AM34" s="201" t="s">
        <v>28</v>
      </c>
    </row>
    <row r="35" spans="2:39" ht="24" customHeight="1" thickBot="1">
      <c r="B35" s="202"/>
      <c r="C35" s="888" t="s">
        <v>112</v>
      </c>
      <c r="D35" s="889"/>
      <c r="E35" s="889"/>
      <c r="F35" s="889"/>
      <c r="G35" s="890"/>
      <c r="H35" s="891">
        <f>SUM(H29:I34)</f>
        <v>95</v>
      </c>
      <c r="I35" s="892"/>
      <c r="J35" s="239" t="s">
        <v>102</v>
      </c>
      <c r="K35" s="903">
        <f>SUM(K29:O34)</f>
        <v>37400000</v>
      </c>
      <c r="L35" s="904"/>
      <c r="M35" s="904"/>
      <c r="N35" s="904"/>
      <c r="O35" s="904"/>
      <c r="P35" s="204" t="s">
        <v>17</v>
      </c>
      <c r="Q35" s="905"/>
      <c r="R35" s="906"/>
      <c r="S35" s="906"/>
      <c r="T35" s="240"/>
      <c r="U35" s="907"/>
      <c r="V35" s="908"/>
      <c r="W35" s="908"/>
      <c r="X35" s="241"/>
      <c r="Y35" s="174"/>
      <c r="Z35" s="893">
        <v>3</v>
      </c>
      <c r="AA35" s="894"/>
      <c r="AB35" s="894"/>
      <c r="AC35" s="207" t="s">
        <v>106</v>
      </c>
      <c r="AD35" s="176"/>
      <c r="AE35" s="895" t="s">
        <v>113</v>
      </c>
      <c r="AF35" s="895"/>
      <c r="AG35" s="895"/>
      <c r="AH35" s="895"/>
      <c r="AI35" s="895"/>
      <c r="AJ35" s="895"/>
      <c r="AK35" s="895"/>
      <c r="AL35" s="895"/>
      <c r="AM35" s="895"/>
    </row>
    <row r="36" spans="2:39" ht="12" customHeight="1" thickBot="1">
      <c r="B36" s="208"/>
      <c r="C36" s="209"/>
      <c r="D36" s="209"/>
      <c r="E36" s="209"/>
      <c r="F36" s="209"/>
      <c r="G36" s="209"/>
      <c r="H36" s="210"/>
      <c r="I36" s="210"/>
      <c r="J36" s="211"/>
      <c r="K36" s="212"/>
      <c r="L36" s="212"/>
      <c r="M36" s="212"/>
      <c r="N36" s="212"/>
      <c r="O36" s="212"/>
      <c r="P36" s="213"/>
      <c r="Q36" s="214"/>
      <c r="R36" s="214"/>
      <c r="S36" s="214"/>
      <c r="T36" s="205"/>
      <c r="U36" s="215"/>
      <c r="V36" s="216"/>
      <c r="W36" s="216"/>
      <c r="X36" s="205"/>
      <c r="Y36" s="174"/>
      <c r="Z36" s="217"/>
      <c r="AA36" s="217"/>
      <c r="AB36" s="217"/>
      <c r="AC36" s="174"/>
      <c r="AD36" s="176"/>
      <c r="AE36" s="896"/>
      <c r="AF36" s="896"/>
      <c r="AG36" s="896"/>
      <c r="AH36" s="896"/>
      <c r="AI36" s="896"/>
      <c r="AJ36" s="896"/>
      <c r="AK36" s="896"/>
      <c r="AL36" s="896"/>
      <c r="AM36" s="896"/>
    </row>
    <row r="37" spans="2:39" ht="24" customHeight="1" thickBot="1">
      <c r="B37" s="169"/>
      <c r="C37" s="606" t="s">
        <v>97</v>
      </c>
      <c r="D37" s="607"/>
      <c r="E37" s="607"/>
      <c r="F37" s="607"/>
      <c r="G37" s="608"/>
      <c r="H37" s="603" t="s">
        <v>98</v>
      </c>
      <c r="I37" s="604"/>
      <c r="J37" s="605"/>
      <c r="K37" s="606" t="s">
        <v>10</v>
      </c>
      <c r="L37" s="607"/>
      <c r="M37" s="607"/>
      <c r="N37" s="607"/>
      <c r="O37" s="607"/>
      <c r="P37" s="608"/>
      <c r="Q37" s="897" t="s">
        <v>115</v>
      </c>
      <c r="R37" s="898"/>
      <c r="S37" s="898"/>
      <c r="T37" s="899"/>
      <c r="U37" s="603" t="s">
        <v>100</v>
      </c>
      <c r="V37" s="604"/>
      <c r="W37" s="604"/>
      <c r="X37" s="605"/>
      <c r="Y37" s="174"/>
      <c r="Z37" s="863" t="s">
        <v>101</v>
      </c>
      <c r="AA37" s="864"/>
      <c r="AB37" s="864"/>
      <c r="AC37" s="865"/>
      <c r="AD37" s="219"/>
      <c r="AE37" s="900" t="s">
        <v>32</v>
      </c>
      <c r="AF37" s="901"/>
      <c r="AG37" s="901"/>
      <c r="AH37" s="901"/>
      <c r="AI37" s="901"/>
      <c r="AJ37" s="901"/>
      <c r="AK37" s="901"/>
      <c r="AL37" s="901"/>
      <c r="AM37" s="902"/>
    </row>
    <row r="38" spans="2:39" ht="24" customHeight="1">
      <c r="B38" s="169"/>
      <c r="C38" s="242">
        <v>1</v>
      </c>
      <c r="D38" s="782" t="str">
        <f>D29</f>
        <v>子牛販売売上</v>
      </c>
      <c r="E38" s="783"/>
      <c r="F38" s="783"/>
      <c r="G38" s="783"/>
      <c r="H38" s="869">
        <v>110</v>
      </c>
      <c r="I38" s="870"/>
      <c r="J38" s="875" t="s">
        <v>102</v>
      </c>
      <c r="K38" s="828">
        <f>Q38*U38</f>
        <v>40500000</v>
      </c>
      <c r="L38" s="829"/>
      <c r="M38" s="829"/>
      <c r="N38" s="829"/>
      <c r="O38" s="829"/>
      <c r="P38" s="171" t="s">
        <v>17</v>
      </c>
      <c r="Q38" s="880">
        <v>90</v>
      </c>
      <c r="R38" s="881"/>
      <c r="S38" s="881"/>
      <c r="T38" s="172" t="s">
        <v>102</v>
      </c>
      <c r="U38" s="913">
        <v>450000</v>
      </c>
      <c r="V38" s="914"/>
      <c r="W38" s="914"/>
      <c r="X38" s="173" t="s">
        <v>19</v>
      </c>
      <c r="Y38" s="174"/>
      <c r="Z38" s="796">
        <v>106</v>
      </c>
      <c r="AA38" s="797"/>
      <c r="AB38" s="797"/>
      <c r="AC38" s="221" t="s">
        <v>102</v>
      </c>
      <c r="AD38" s="219"/>
      <c r="AE38" s="596" t="s">
        <v>20</v>
      </c>
      <c r="AF38" s="597"/>
      <c r="AG38" s="597"/>
      <c r="AH38" s="597"/>
      <c r="AI38" s="598"/>
      <c r="AJ38" s="911">
        <f>K44</f>
        <v>47320000</v>
      </c>
      <c r="AK38" s="912"/>
      <c r="AL38" s="912"/>
      <c r="AM38" s="177" t="s">
        <v>19</v>
      </c>
    </row>
    <row r="39" spans="2:39" ht="24" customHeight="1">
      <c r="B39" s="857" t="s">
        <v>40</v>
      </c>
      <c r="C39" s="178">
        <v>2</v>
      </c>
      <c r="D39" s="782" t="str">
        <f>D30</f>
        <v>廃牛売上</v>
      </c>
      <c r="E39" s="783"/>
      <c r="F39" s="783"/>
      <c r="G39" s="783"/>
      <c r="H39" s="871"/>
      <c r="I39" s="872"/>
      <c r="J39" s="876"/>
      <c r="K39" s="826">
        <f>Q39*U39</f>
        <v>2520000</v>
      </c>
      <c r="L39" s="827"/>
      <c r="M39" s="827"/>
      <c r="N39" s="827"/>
      <c r="O39" s="827"/>
      <c r="P39" s="179" t="s">
        <v>17</v>
      </c>
      <c r="Q39" s="787">
        <v>9</v>
      </c>
      <c r="R39" s="788"/>
      <c r="S39" s="788"/>
      <c r="T39" s="180" t="s">
        <v>102</v>
      </c>
      <c r="U39" s="824">
        <v>280000</v>
      </c>
      <c r="V39" s="825"/>
      <c r="W39" s="825"/>
      <c r="X39" s="181" t="s">
        <v>19</v>
      </c>
      <c r="Y39" s="174"/>
      <c r="Z39" s="858" t="s">
        <v>103</v>
      </c>
      <c r="AA39" s="859"/>
      <c r="AB39" s="859"/>
      <c r="AC39" s="860"/>
      <c r="AD39" s="219"/>
      <c r="AE39" s="791" t="s">
        <v>34</v>
      </c>
      <c r="AF39" s="792"/>
      <c r="AG39" s="792"/>
      <c r="AH39" s="792"/>
      <c r="AI39" s="793"/>
      <c r="AJ39" s="820">
        <v>38000000</v>
      </c>
      <c r="AK39" s="821"/>
      <c r="AL39" s="821"/>
      <c r="AM39" s="182" t="s">
        <v>19</v>
      </c>
    </row>
    <row r="40" spans="2:39" ht="24" customHeight="1" thickBot="1">
      <c r="B40" s="857"/>
      <c r="C40" s="183">
        <v>3</v>
      </c>
      <c r="D40" s="782" t="str">
        <f t="shared" ref="D40:D43" si="5">D31</f>
        <v>堆肥</v>
      </c>
      <c r="E40" s="783"/>
      <c r="F40" s="783"/>
      <c r="G40" s="783"/>
      <c r="H40" s="871"/>
      <c r="I40" s="872"/>
      <c r="J40" s="876"/>
      <c r="K40" s="822">
        <v>3500000</v>
      </c>
      <c r="L40" s="823"/>
      <c r="M40" s="823"/>
      <c r="N40" s="823"/>
      <c r="O40" s="823"/>
      <c r="P40" s="179" t="s">
        <v>17</v>
      </c>
      <c r="Q40" s="798"/>
      <c r="R40" s="799"/>
      <c r="S40" s="799"/>
      <c r="T40" s="184" t="s">
        <v>105</v>
      </c>
      <c r="U40" s="824"/>
      <c r="V40" s="825"/>
      <c r="W40" s="825"/>
      <c r="X40" s="181" t="s">
        <v>19</v>
      </c>
      <c r="Y40" s="174"/>
      <c r="Z40" s="936">
        <f>Z38/H38*100</f>
        <v>96.36363636363636</v>
      </c>
      <c r="AA40" s="937"/>
      <c r="AB40" s="937"/>
      <c r="AC40" s="243" t="s">
        <v>106</v>
      </c>
      <c r="AD40" s="176"/>
      <c r="AE40" s="803" t="s">
        <v>107</v>
      </c>
      <c r="AF40" s="804"/>
      <c r="AG40" s="804"/>
      <c r="AH40" s="804"/>
      <c r="AI40" s="805"/>
      <c r="AJ40" s="806">
        <v>14000000</v>
      </c>
      <c r="AK40" s="807"/>
      <c r="AL40" s="807"/>
      <c r="AM40" s="186" t="s">
        <v>19</v>
      </c>
    </row>
    <row r="41" spans="2:39" ht="24" customHeight="1" thickTop="1">
      <c r="B41" s="223" t="s">
        <v>116</v>
      </c>
      <c r="C41" s="183">
        <v>4</v>
      </c>
      <c r="D41" s="782" t="str">
        <f t="shared" si="5"/>
        <v>雑収入</v>
      </c>
      <c r="E41" s="783"/>
      <c r="F41" s="783"/>
      <c r="G41" s="783"/>
      <c r="H41" s="871"/>
      <c r="I41" s="872"/>
      <c r="J41" s="876"/>
      <c r="K41" s="822">
        <v>800000</v>
      </c>
      <c r="L41" s="823"/>
      <c r="M41" s="823"/>
      <c r="N41" s="823"/>
      <c r="O41" s="823"/>
      <c r="P41" s="179" t="s">
        <v>17</v>
      </c>
      <c r="Q41" s="787"/>
      <c r="R41" s="788"/>
      <c r="S41" s="788"/>
      <c r="T41" s="180"/>
      <c r="U41" s="824"/>
      <c r="V41" s="825"/>
      <c r="W41" s="825"/>
      <c r="X41" s="181" t="s">
        <v>19</v>
      </c>
      <c r="Y41" s="174"/>
      <c r="Z41" s="817" t="s">
        <v>108</v>
      </c>
      <c r="AA41" s="818"/>
      <c r="AB41" s="818"/>
      <c r="AC41" s="819"/>
      <c r="AD41" s="219"/>
      <c r="AE41" s="810" t="s">
        <v>26</v>
      </c>
      <c r="AF41" s="811"/>
      <c r="AG41" s="811"/>
      <c r="AH41" s="811"/>
      <c r="AI41" s="812"/>
      <c r="AJ41" s="815">
        <f>AJ38-AJ39</f>
        <v>9320000</v>
      </c>
      <c r="AK41" s="816"/>
      <c r="AL41" s="816"/>
      <c r="AM41" s="189" t="s">
        <v>19</v>
      </c>
    </row>
    <row r="42" spans="2:39" ht="24" customHeight="1">
      <c r="B42" s="195"/>
      <c r="C42" s="178">
        <v>5</v>
      </c>
      <c r="D42" s="782">
        <f t="shared" si="5"/>
        <v>0</v>
      </c>
      <c r="E42" s="783"/>
      <c r="F42" s="783"/>
      <c r="G42" s="783"/>
      <c r="H42" s="871"/>
      <c r="I42" s="872"/>
      <c r="J42" s="876"/>
      <c r="K42" s="826">
        <f t="shared" ref="K42:K43" si="6">Q42*U42</f>
        <v>0</v>
      </c>
      <c r="L42" s="827"/>
      <c r="M42" s="827"/>
      <c r="N42" s="827"/>
      <c r="O42" s="827"/>
      <c r="P42" s="179" t="s">
        <v>17</v>
      </c>
      <c r="Q42" s="787"/>
      <c r="R42" s="788"/>
      <c r="S42" s="788"/>
      <c r="T42" s="192"/>
      <c r="U42" s="824"/>
      <c r="V42" s="825"/>
      <c r="W42" s="825"/>
      <c r="X42" s="181" t="s">
        <v>19</v>
      </c>
      <c r="Y42" s="174"/>
      <c r="Z42" s="830">
        <v>380</v>
      </c>
      <c r="AA42" s="831"/>
      <c r="AB42" s="831"/>
      <c r="AC42" s="224" t="s">
        <v>109</v>
      </c>
      <c r="AD42" s="219"/>
      <c r="AE42" s="800" t="s">
        <v>27</v>
      </c>
      <c r="AF42" s="801"/>
      <c r="AG42" s="801"/>
      <c r="AH42" s="801"/>
      <c r="AI42" s="802"/>
      <c r="AJ42" s="915">
        <f>AJ41/AJ38*100</f>
        <v>19.695688926458157</v>
      </c>
      <c r="AK42" s="916"/>
      <c r="AL42" s="916"/>
      <c r="AM42" s="194" t="s">
        <v>28</v>
      </c>
    </row>
    <row r="43" spans="2:39" ht="24" customHeight="1" thickBot="1">
      <c r="B43" s="225"/>
      <c r="C43" s="244">
        <v>6</v>
      </c>
      <c r="D43" s="782">
        <f t="shared" si="5"/>
        <v>0</v>
      </c>
      <c r="E43" s="783"/>
      <c r="F43" s="783"/>
      <c r="G43" s="783"/>
      <c r="H43" s="873"/>
      <c r="I43" s="874"/>
      <c r="J43" s="877"/>
      <c r="K43" s="917">
        <f t="shared" si="6"/>
        <v>0</v>
      </c>
      <c r="L43" s="918"/>
      <c r="M43" s="918"/>
      <c r="N43" s="918"/>
      <c r="O43" s="918"/>
      <c r="P43" s="197" t="s">
        <v>17</v>
      </c>
      <c r="Q43" s="919"/>
      <c r="R43" s="920"/>
      <c r="S43" s="920"/>
      <c r="T43" s="198"/>
      <c r="U43" s="824"/>
      <c r="V43" s="825"/>
      <c r="W43" s="825"/>
      <c r="X43" s="199" t="s">
        <v>19</v>
      </c>
      <c r="Y43" s="174"/>
      <c r="Z43" s="832" t="s">
        <v>110</v>
      </c>
      <c r="AA43" s="833"/>
      <c r="AB43" s="833"/>
      <c r="AC43" s="834"/>
      <c r="AD43" s="176"/>
      <c r="AE43" s="835" t="s">
        <v>111</v>
      </c>
      <c r="AF43" s="836"/>
      <c r="AG43" s="836"/>
      <c r="AH43" s="836"/>
      <c r="AI43" s="836"/>
      <c r="AJ43" s="836"/>
      <c r="AK43" s="836"/>
      <c r="AL43" s="200">
        <f>AJ40/AJ39*100</f>
        <v>36.84210526315789</v>
      </c>
      <c r="AM43" s="201" t="s">
        <v>28</v>
      </c>
    </row>
    <row r="44" spans="2:39" ht="23.25" customHeight="1" thickBot="1">
      <c r="B44" s="147"/>
      <c r="C44" s="923" t="s">
        <v>112</v>
      </c>
      <c r="D44" s="924"/>
      <c r="E44" s="924"/>
      <c r="F44" s="924"/>
      <c r="G44" s="925"/>
      <c r="H44" s="926">
        <f>SUM(H38:I43)</f>
        <v>110</v>
      </c>
      <c r="I44" s="927"/>
      <c r="J44" s="227" t="s">
        <v>102</v>
      </c>
      <c r="K44" s="930">
        <f>SUM(K38:O43)</f>
        <v>47320000</v>
      </c>
      <c r="L44" s="931"/>
      <c r="M44" s="931"/>
      <c r="N44" s="931"/>
      <c r="O44" s="931"/>
      <c r="P44" s="245" t="s">
        <v>17</v>
      </c>
      <c r="Q44" s="932"/>
      <c r="R44" s="933"/>
      <c r="S44" s="933"/>
      <c r="T44" s="246"/>
      <c r="U44" s="934"/>
      <c r="V44" s="935"/>
      <c r="W44" s="935"/>
      <c r="X44" s="230"/>
      <c r="Y44" s="174"/>
      <c r="Z44" s="893">
        <v>2</v>
      </c>
      <c r="AA44" s="894"/>
      <c r="AB44" s="894"/>
      <c r="AC44" s="207" t="s">
        <v>106</v>
      </c>
      <c r="AD44" s="176"/>
      <c r="AE44" s="231"/>
      <c r="AF44" s="231"/>
      <c r="AG44" s="231"/>
      <c r="AH44" s="231"/>
      <c r="AI44" s="231"/>
      <c r="AJ44" s="232"/>
      <c r="AK44" s="232"/>
      <c r="AL44" s="232"/>
      <c r="AM44" s="233"/>
    </row>
    <row r="45" spans="2:39" ht="31.5" customHeight="1">
      <c r="C45" s="147"/>
      <c r="D45" s="147"/>
      <c r="E45" s="147"/>
      <c r="F45" s="247" t="s">
        <v>117</v>
      </c>
      <c r="G45" s="147"/>
      <c r="H45" s="147"/>
      <c r="I45" s="147"/>
      <c r="J45" s="147"/>
      <c r="L45" s="147"/>
      <c r="M45" s="147"/>
      <c r="O45" s="147"/>
      <c r="P45" s="147"/>
      <c r="Q45" s="147"/>
      <c r="S45" s="147"/>
      <c r="T45" s="147"/>
      <c r="U45" s="147"/>
      <c r="V45" s="147"/>
      <c r="W45" s="147"/>
      <c r="X45" s="147"/>
      <c r="Y45" s="147"/>
      <c r="Z45" s="147"/>
      <c r="AA45" s="147"/>
      <c r="AB45" s="234"/>
      <c r="AC45" s="174"/>
      <c r="AD45" s="248"/>
      <c r="AE45" s="249"/>
      <c r="AF45" s="249"/>
      <c r="AG45" s="249"/>
      <c r="AH45" s="249"/>
      <c r="AI45" s="249"/>
      <c r="AJ45" s="249"/>
      <c r="AK45" s="249"/>
      <c r="AL45" s="249"/>
      <c r="AM45" s="249"/>
    </row>
    <row r="46" spans="2:39" ht="18.75" customHeight="1">
      <c r="B46" s="250" t="s">
        <v>43</v>
      </c>
      <c r="C46" s="251"/>
      <c r="D46" s="251"/>
      <c r="E46" s="251"/>
      <c r="F46" s="251"/>
      <c r="G46" s="251"/>
      <c r="H46" s="251"/>
      <c r="I46" s="251"/>
      <c r="J46" s="248"/>
      <c r="K46" s="248"/>
      <c r="L46" s="248"/>
      <c r="M46" s="248"/>
      <c r="N46" s="248"/>
      <c r="O46" s="248"/>
      <c r="P46" s="248"/>
      <c r="Q46" s="248"/>
      <c r="R46" s="248"/>
      <c r="S46" s="248"/>
      <c r="T46" s="248"/>
      <c r="U46" s="248"/>
      <c r="V46" s="248"/>
      <c r="W46" s="248"/>
      <c r="X46" s="248"/>
      <c r="Y46" s="248"/>
      <c r="Z46" s="248"/>
      <c r="AA46" s="248"/>
      <c r="AB46" s="248"/>
      <c r="AC46" s="248"/>
      <c r="AD46" s="91"/>
      <c r="AE46" s="70"/>
      <c r="AF46" s="70"/>
      <c r="AG46" s="252"/>
      <c r="AH46" s="176"/>
      <c r="AI46" s="176"/>
      <c r="AJ46" s="176"/>
      <c r="AK46" s="176"/>
      <c r="AL46" s="176"/>
      <c r="AM46" s="176"/>
    </row>
    <row r="47" spans="2:39" ht="3.75" customHeight="1" thickBot="1">
      <c r="C47" s="11"/>
      <c r="D47" s="12"/>
      <c r="E47" s="12"/>
      <c r="F47" s="251"/>
      <c r="G47" s="161"/>
      <c r="H47" s="161"/>
      <c r="I47" s="12"/>
      <c r="J47" s="164"/>
      <c r="K47" s="89"/>
      <c r="L47" s="12"/>
      <c r="M47" s="90"/>
      <c r="N47" s="90"/>
      <c r="O47" s="90"/>
      <c r="P47" s="90"/>
      <c r="Q47" s="90"/>
      <c r="R47" s="90"/>
      <c r="S47" s="90"/>
      <c r="T47" s="90"/>
      <c r="U47" s="90"/>
      <c r="V47" s="91"/>
      <c r="W47" s="91"/>
      <c r="X47" s="91"/>
      <c r="Y47" s="248"/>
      <c r="Z47" s="248"/>
      <c r="AA47" s="248"/>
      <c r="AB47" s="248"/>
      <c r="AC47" s="248"/>
      <c r="AD47" s="91"/>
      <c r="AE47" s="70"/>
      <c r="AF47" s="70"/>
      <c r="AG47" s="252"/>
      <c r="AH47" s="176"/>
      <c r="AI47" s="176"/>
      <c r="AJ47" s="176"/>
      <c r="AK47" s="252"/>
      <c r="AL47" s="176"/>
      <c r="AM47" s="176"/>
    </row>
    <row r="48" spans="2:39" ht="26.25" customHeight="1" thickTop="1">
      <c r="B48" s="253"/>
      <c r="C48" s="727" t="s">
        <v>97</v>
      </c>
      <c r="D48" s="727"/>
      <c r="E48" s="727"/>
      <c r="F48" s="727"/>
      <c r="G48" s="727"/>
      <c r="H48" s="727"/>
      <c r="I48" s="939"/>
      <c r="J48" s="940" t="s">
        <v>10</v>
      </c>
      <c r="K48" s="727"/>
      <c r="L48" s="727"/>
      <c r="M48" s="727"/>
      <c r="N48" s="939"/>
      <c r="O48" s="941" t="s">
        <v>118</v>
      </c>
      <c r="P48" s="942"/>
      <c r="Q48" s="942"/>
      <c r="R48" s="943"/>
      <c r="S48" s="941" t="s">
        <v>100</v>
      </c>
      <c r="T48" s="942"/>
      <c r="U48" s="942"/>
      <c r="V48" s="944"/>
      <c r="X48" s="945" t="s">
        <v>44</v>
      </c>
      <c r="Y48" s="946"/>
      <c r="Z48" s="946"/>
      <c r="AA48" s="946"/>
      <c r="AB48" s="946"/>
      <c r="AC48" s="947"/>
      <c r="AD48" s="91"/>
      <c r="AE48" s="251"/>
      <c r="AK48" s="251"/>
      <c r="AL48" s="251"/>
      <c r="AM48" s="176"/>
    </row>
    <row r="49" spans="1:39" ht="26.25" customHeight="1" thickBot="1">
      <c r="B49" s="254">
        <v>1</v>
      </c>
      <c r="C49" s="848" t="str">
        <f>D38</f>
        <v>子牛販売売上</v>
      </c>
      <c r="D49" s="849"/>
      <c r="E49" s="849"/>
      <c r="F49" s="849"/>
      <c r="G49" s="849"/>
      <c r="H49" s="849"/>
      <c r="I49" s="850"/>
      <c r="J49" s="948">
        <f>K29/K18*100</f>
        <v>81.481481481481481</v>
      </c>
      <c r="K49" s="949"/>
      <c r="L49" s="96">
        <v>74</v>
      </c>
      <c r="M49" s="255" t="s">
        <v>28</v>
      </c>
      <c r="N49" s="256" t="str">
        <f t="shared" ref="N49:N55" si="7">IF(J49&gt;=110,"★",IF(AND(J49&gt;=100,J49&lt;110),"◎",IF(AND(J49&gt;=80,J49&lt;100),"○",IF(AND(J49&gt;=60,J49&lt;80),"◇","△"))))</f>
        <v>○</v>
      </c>
      <c r="O49" s="950">
        <f>Q29/Q18*100</f>
        <v>81.111111111111114</v>
      </c>
      <c r="P49" s="951"/>
      <c r="Q49" s="255" t="s">
        <v>28</v>
      </c>
      <c r="R49" s="257" t="str">
        <f>IF(O49&gt;=110,"★",IF(AND(O49&gt;=100,O49&lt;110),"◎",IF(AND(O49&gt;=80,O49&lt;100),"○",IF(AND(O49&gt;=60,O49&lt;80),"◇","△"))))</f>
        <v>○</v>
      </c>
      <c r="S49" s="952">
        <f>U29/U18*100</f>
        <v>100.4566210045662</v>
      </c>
      <c r="T49" s="953"/>
      <c r="U49" s="255" t="s">
        <v>28</v>
      </c>
      <c r="V49" s="258" t="str">
        <f>IF(S49&gt;=110,"★",IF(AND(S49&gt;=100,S49&lt;110),"◎",IF(AND(S49&gt;=80,S49&lt;100),"○",IF(AND(S49&gt;=60,S49&lt;80),"◇","△"))))</f>
        <v>◎</v>
      </c>
      <c r="X49" s="954">
        <f>AJ32/AJ21*100</f>
        <v>47.210300429184549</v>
      </c>
      <c r="Y49" s="955"/>
      <c r="Z49" s="955"/>
      <c r="AA49" s="98" t="s">
        <v>28</v>
      </c>
      <c r="AB49" s="956" t="str">
        <f>IF(X49&gt;=110,"★",IF(AND(X49&gt;=100,X49&lt;110),"◎",IF(AND(X49&gt;=80,X49&lt;100),"○",IF(AND(X49&gt;=60,X49&lt;80),"◇","△"))))</f>
        <v>△</v>
      </c>
      <c r="AC49" s="957"/>
      <c r="AD49" s="91"/>
      <c r="AE49" s="251"/>
      <c r="AI49" s="157"/>
    </row>
    <row r="50" spans="1:39" ht="26.25" customHeight="1" thickTop="1">
      <c r="B50" s="259">
        <v>2</v>
      </c>
      <c r="C50" s="845" t="str">
        <f>D39</f>
        <v>廃牛売上</v>
      </c>
      <c r="D50" s="846"/>
      <c r="E50" s="846"/>
      <c r="F50" s="846"/>
      <c r="G50" s="846"/>
      <c r="H50" s="846"/>
      <c r="I50" s="847"/>
      <c r="J50" s="839">
        <f>K30/K19*100</f>
        <v>47.619047619047613</v>
      </c>
      <c r="K50" s="840"/>
      <c r="L50" s="104"/>
      <c r="M50" s="260" t="s">
        <v>28</v>
      </c>
      <c r="N50" s="261" t="str">
        <f t="shared" si="7"/>
        <v>△</v>
      </c>
      <c r="O50" s="841">
        <f>Q30/Q19*100</f>
        <v>55.555555555555557</v>
      </c>
      <c r="P50" s="842"/>
      <c r="Q50" s="260" t="s">
        <v>28</v>
      </c>
      <c r="R50" s="262" t="str">
        <f t="shared" ref="R50:R54" si="8">IF(O50&gt;=110,"★",IF(AND(O50&gt;=100,O50&lt;110),"◎",IF(AND(O50&gt;=80,O50&lt;100),"○",IF(AND(O50&gt;=60,O50&lt;80),"◇","△"))))</f>
        <v>△</v>
      </c>
      <c r="S50" s="843">
        <f>U30/U19*100</f>
        <v>85.714285714285708</v>
      </c>
      <c r="T50" s="844"/>
      <c r="U50" s="260" t="s">
        <v>28</v>
      </c>
      <c r="V50" s="263" t="str">
        <f t="shared" ref="V50:V54" si="9">IF(S50&gt;=110,"★",IF(AND(S50&gt;=100,S50&lt;110),"◎",IF(AND(S50&gt;=80,S50&lt;100),"○",IF(AND(S50&gt;=60,S50&lt;80),"◇","△"))))</f>
        <v>○</v>
      </c>
      <c r="X50" s="251"/>
      <c r="Y50" s="248"/>
      <c r="Z50" s="248"/>
      <c r="AA50" s="248"/>
      <c r="AB50" s="248"/>
      <c r="AC50" s="248"/>
      <c r="AD50" s="91"/>
    </row>
    <row r="51" spans="1:39" ht="26.25" customHeight="1">
      <c r="B51" s="259">
        <v>3</v>
      </c>
      <c r="C51" s="845" t="str">
        <f t="shared" ref="C51:C54" si="10">D40</f>
        <v>堆肥</v>
      </c>
      <c r="D51" s="846"/>
      <c r="E51" s="846"/>
      <c r="F51" s="846"/>
      <c r="G51" s="846"/>
      <c r="H51" s="846"/>
      <c r="I51" s="847"/>
      <c r="J51" s="839">
        <f t="shared" ref="J51:J54" si="11">K31/K20*100</f>
        <v>71.428571428571431</v>
      </c>
      <c r="K51" s="840"/>
      <c r="L51" s="104"/>
      <c r="M51" s="260" t="s">
        <v>28</v>
      </c>
      <c r="N51" s="261" t="str">
        <f t="shared" si="7"/>
        <v>◇</v>
      </c>
      <c r="O51" s="841" t="e">
        <f t="shared" ref="O51:O54" si="12">Q31/Q20*100</f>
        <v>#DIV/0!</v>
      </c>
      <c r="P51" s="842"/>
      <c r="Q51" s="260" t="s">
        <v>28</v>
      </c>
      <c r="R51" s="262" t="e">
        <f t="shared" si="8"/>
        <v>#DIV/0!</v>
      </c>
      <c r="S51" s="843" t="e">
        <f t="shared" ref="S51:S54" si="13">U31/U20*100</f>
        <v>#DIV/0!</v>
      </c>
      <c r="T51" s="844"/>
      <c r="U51" s="260" t="s">
        <v>28</v>
      </c>
      <c r="V51" s="263" t="e">
        <f t="shared" si="9"/>
        <v>#DIV/0!</v>
      </c>
      <c r="X51" s="251"/>
      <c r="Y51" s="248"/>
      <c r="Z51" s="248"/>
      <c r="AA51" s="248"/>
      <c r="AB51" s="248"/>
      <c r="AC51" s="248"/>
      <c r="AD51" s="91"/>
    </row>
    <row r="52" spans="1:39" ht="26.25" customHeight="1">
      <c r="B52" s="259">
        <v>4</v>
      </c>
      <c r="C52" s="845" t="str">
        <f t="shared" si="10"/>
        <v>雑収入</v>
      </c>
      <c r="D52" s="846"/>
      <c r="E52" s="846"/>
      <c r="F52" s="846"/>
      <c r="G52" s="846"/>
      <c r="H52" s="846"/>
      <c r="I52" s="847"/>
      <c r="J52" s="839">
        <f t="shared" si="11"/>
        <v>87.5</v>
      </c>
      <c r="K52" s="840"/>
      <c r="L52" s="264"/>
      <c r="M52" s="260" t="s">
        <v>28</v>
      </c>
      <c r="N52" s="261" t="str">
        <f t="shared" si="7"/>
        <v>○</v>
      </c>
      <c r="O52" s="841" t="e">
        <f t="shared" si="12"/>
        <v>#DIV/0!</v>
      </c>
      <c r="P52" s="842"/>
      <c r="Q52" s="260" t="s">
        <v>28</v>
      </c>
      <c r="R52" s="262" t="e">
        <f t="shared" si="8"/>
        <v>#DIV/0!</v>
      </c>
      <c r="S52" s="843" t="e">
        <f t="shared" si="13"/>
        <v>#DIV/0!</v>
      </c>
      <c r="T52" s="844"/>
      <c r="U52" s="260" t="s">
        <v>28</v>
      </c>
      <c r="V52" s="263" t="e">
        <f t="shared" si="9"/>
        <v>#DIV/0!</v>
      </c>
      <c r="X52" s="251"/>
      <c r="Y52" s="248"/>
      <c r="Z52" s="248"/>
      <c r="AA52" s="248"/>
      <c r="AB52" s="248"/>
      <c r="AC52" s="248"/>
      <c r="AD52" s="91"/>
    </row>
    <row r="53" spans="1:39" ht="26.25" customHeight="1">
      <c r="B53" s="259">
        <v>5</v>
      </c>
      <c r="C53" s="845">
        <f t="shared" si="10"/>
        <v>0</v>
      </c>
      <c r="D53" s="846"/>
      <c r="E53" s="846"/>
      <c r="F53" s="846"/>
      <c r="G53" s="846"/>
      <c r="H53" s="846"/>
      <c r="I53" s="847"/>
      <c r="J53" s="839" t="e">
        <f>K33/K22*100</f>
        <v>#DIV/0!</v>
      </c>
      <c r="K53" s="840"/>
      <c r="L53" s="104"/>
      <c r="M53" s="260" t="s">
        <v>28</v>
      </c>
      <c r="N53" s="261" t="e">
        <f t="shared" si="7"/>
        <v>#DIV/0!</v>
      </c>
      <c r="O53" s="841" t="e">
        <f t="shared" si="12"/>
        <v>#DIV/0!</v>
      </c>
      <c r="P53" s="842"/>
      <c r="Q53" s="260" t="s">
        <v>28</v>
      </c>
      <c r="R53" s="262" t="e">
        <f t="shared" si="8"/>
        <v>#DIV/0!</v>
      </c>
      <c r="S53" s="843" t="e">
        <f t="shared" si="13"/>
        <v>#DIV/0!</v>
      </c>
      <c r="T53" s="844"/>
      <c r="U53" s="260" t="s">
        <v>28</v>
      </c>
      <c r="V53" s="263" t="e">
        <f t="shared" si="9"/>
        <v>#DIV/0!</v>
      </c>
      <c r="Y53" s="248"/>
      <c r="Z53" s="248"/>
      <c r="AA53" s="248"/>
      <c r="AB53" s="248"/>
      <c r="AC53" s="248"/>
      <c r="AD53" s="91"/>
    </row>
    <row r="54" spans="1:39" ht="26.25" customHeight="1">
      <c r="B54" s="265">
        <v>6</v>
      </c>
      <c r="C54" s="967">
        <f t="shared" si="10"/>
        <v>0</v>
      </c>
      <c r="D54" s="968"/>
      <c r="E54" s="968"/>
      <c r="F54" s="968"/>
      <c r="G54" s="968"/>
      <c r="H54" s="968"/>
      <c r="I54" s="969"/>
      <c r="J54" s="839" t="e">
        <f t="shared" si="11"/>
        <v>#DIV/0!</v>
      </c>
      <c r="K54" s="840"/>
      <c r="L54" s="266"/>
      <c r="M54" s="267" t="s">
        <v>28</v>
      </c>
      <c r="N54" s="261" t="e">
        <f t="shared" si="7"/>
        <v>#DIV/0!</v>
      </c>
      <c r="O54" s="970" t="e">
        <f t="shared" si="12"/>
        <v>#DIV/0!</v>
      </c>
      <c r="P54" s="971"/>
      <c r="Q54" s="268" t="s">
        <v>28</v>
      </c>
      <c r="R54" s="262" t="e">
        <f t="shared" si="8"/>
        <v>#DIV/0!</v>
      </c>
      <c r="S54" s="972" t="e">
        <f t="shared" si="13"/>
        <v>#DIV/0!</v>
      </c>
      <c r="T54" s="973"/>
      <c r="U54" s="268" t="s">
        <v>28</v>
      </c>
      <c r="V54" s="263" t="e">
        <f t="shared" si="9"/>
        <v>#DIV/0!</v>
      </c>
      <c r="Y54" s="248"/>
      <c r="Z54" s="248"/>
      <c r="AA54" s="248"/>
      <c r="AB54" s="248"/>
      <c r="AC54" s="248"/>
      <c r="AD54" s="91"/>
    </row>
    <row r="55" spans="1:39" ht="26.25" customHeight="1" thickBot="1">
      <c r="B55" s="964" t="s">
        <v>112</v>
      </c>
      <c r="C55" s="965"/>
      <c r="D55" s="965"/>
      <c r="E55" s="965"/>
      <c r="F55" s="965"/>
      <c r="G55" s="965"/>
      <c r="H55" s="965"/>
      <c r="I55" s="966"/>
      <c r="J55" s="958">
        <f>K35/K24*100</f>
        <v>79.036348267117489</v>
      </c>
      <c r="K55" s="959"/>
      <c r="L55" s="117"/>
      <c r="M55" s="269" t="s">
        <v>28</v>
      </c>
      <c r="N55" s="270" t="str">
        <f t="shared" si="7"/>
        <v>◇</v>
      </c>
      <c r="O55" s="960"/>
      <c r="P55" s="961"/>
      <c r="Q55" s="269"/>
      <c r="R55" s="271"/>
      <c r="S55" s="962"/>
      <c r="T55" s="963"/>
      <c r="U55" s="269"/>
      <c r="V55" s="121"/>
      <c r="W55" s="147"/>
      <c r="Y55" s="248"/>
      <c r="Z55" s="248"/>
      <c r="AA55" s="248"/>
      <c r="AB55" s="248"/>
      <c r="AC55" s="248"/>
      <c r="AD55" s="91"/>
    </row>
    <row r="56" spans="1:39" ht="8.25" customHeight="1" thickTop="1">
      <c r="B56" s="64"/>
      <c r="C56" s="272"/>
      <c r="D56" s="272"/>
      <c r="E56" s="272"/>
      <c r="F56" s="272"/>
      <c r="G56" s="272"/>
      <c r="H56" s="272"/>
      <c r="I56" s="272"/>
      <c r="J56" s="273"/>
      <c r="K56" s="273"/>
      <c r="L56" s="274"/>
      <c r="M56" s="275"/>
      <c r="N56" s="276"/>
      <c r="O56" s="277"/>
      <c r="P56" s="277"/>
      <c r="Q56" s="275"/>
      <c r="R56" s="278"/>
      <c r="S56" s="279"/>
      <c r="T56" s="279"/>
      <c r="U56" s="275"/>
      <c r="V56" s="280"/>
      <c r="W56" s="147"/>
      <c r="Y56" s="248"/>
      <c r="Z56" s="248"/>
      <c r="AA56" s="248"/>
      <c r="AB56" s="248"/>
      <c r="AC56" s="248"/>
      <c r="AD56" s="91"/>
    </row>
    <row r="57" spans="1:39" s="134" customFormat="1" ht="17.25" customHeight="1">
      <c r="A57" s="281" t="s">
        <v>119</v>
      </c>
      <c r="B57" s="282"/>
      <c r="C57" s="283"/>
      <c r="D57" s="283"/>
      <c r="E57" s="283"/>
      <c r="F57" s="283"/>
      <c r="G57" s="284"/>
      <c r="H57" s="284"/>
      <c r="I57" s="284"/>
      <c r="J57" s="284"/>
      <c r="K57" s="284"/>
      <c r="L57" s="285"/>
      <c r="M57" s="285"/>
      <c r="N57" s="285"/>
      <c r="O57" s="286"/>
      <c r="P57" s="287"/>
      <c r="Q57" s="287"/>
      <c r="R57" s="287"/>
      <c r="S57" s="176"/>
      <c r="T57" s="252"/>
      <c r="U57" s="252"/>
      <c r="V57" s="252"/>
      <c r="W57" s="288"/>
      <c r="X57" s="288"/>
      <c r="Y57" s="288"/>
      <c r="Z57" s="288"/>
      <c r="AA57" s="288"/>
    </row>
    <row r="58" spans="1:39" s="134" customFormat="1" ht="17.25" customHeight="1">
      <c r="A58" s="938" t="s">
        <v>120</v>
      </c>
      <c r="B58" s="938"/>
      <c r="C58" s="938"/>
      <c r="D58" s="938"/>
      <c r="E58" s="938"/>
      <c r="F58" s="938"/>
      <c r="G58" s="938"/>
      <c r="H58" s="289" t="s">
        <v>121</v>
      </c>
    </row>
    <row r="59" spans="1:39" ht="6.75" customHeight="1">
      <c r="C59" s="290"/>
      <c r="D59" s="290"/>
      <c r="E59" s="290"/>
      <c r="AL59" s="161"/>
      <c r="AM59" s="161"/>
    </row>
    <row r="60" spans="1:39" ht="18" customHeight="1">
      <c r="AL60" s="161"/>
      <c r="AM60" s="161"/>
    </row>
    <row r="61" spans="1:39" ht="18" customHeight="1">
      <c r="AD61" s="70"/>
      <c r="AE61" s="70"/>
      <c r="AF61" s="252"/>
      <c r="AG61" s="176"/>
      <c r="AH61" s="176"/>
      <c r="AI61" s="176"/>
      <c r="AJ61" s="252"/>
      <c r="AK61" s="176"/>
      <c r="AM61" s="161"/>
    </row>
    <row r="62" spans="1:39" ht="19.5" customHeight="1">
      <c r="C62" s="124"/>
      <c r="D62" s="124"/>
      <c r="E62" s="64"/>
      <c r="F62" s="64"/>
      <c r="G62" s="64"/>
      <c r="H62" s="65"/>
      <c r="I62" s="65"/>
      <c r="J62" s="65"/>
      <c r="K62" s="65"/>
      <c r="L62" s="65"/>
      <c r="M62" s="66"/>
      <c r="N62" s="66"/>
      <c r="O62" s="66"/>
      <c r="P62" s="67"/>
      <c r="Q62" s="68"/>
      <c r="R62" s="68"/>
      <c r="S62" s="68"/>
      <c r="T62" s="176"/>
      <c r="U62" s="252"/>
      <c r="V62" s="252"/>
      <c r="W62" s="252"/>
      <c r="X62" s="70"/>
      <c r="Y62" s="70"/>
      <c r="Z62" s="70"/>
      <c r="AA62" s="70"/>
      <c r="AB62" s="70"/>
      <c r="AC62" s="70"/>
      <c r="AE62" s="70"/>
      <c r="AF62" s="252"/>
      <c r="AG62" s="176"/>
      <c r="AH62" s="176"/>
      <c r="AI62" s="176"/>
      <c r="AJ62" s="252"/>
      <c r="AK62" s="176"/>
      <c r="AM62" s="161"/>
    </row>
    <row r="63" spans="1:39" ht="19.8">
      <c r="AM63" s="161"/>
    </row>
    <row r="64" spans="1:39" ht="19.8">
      <c r="AM64" s="176"/>
    </row>
    <row r="65" spans="31:39" ht="19.8">
      <c r="AM65" s="176"/>
    </row>
    <row r="66" spans="31:39" ht="19.8">
      <c r="AE66" s="70"/>
      <c r="AF66" s="70"/>
      <c r="AG66" s="252"/>
      <c r="AH66" s="176"/>
      <c r="AI66" s="176"/>
      <c r="AJ66" s="176"/>
      <c r="AK66" s="252"/>
      <c r="AL66" s="176"/>
      <c r="AM66" s="176"/>
    </row>
  </sheetData>
  <mergeCells count="274">
    <mergeCell ref="A58:G58"/>
    <mergeCell ref="C48:I48"/>
    <mergeCell ref="J48:N48"/>
    <mergeCell ref="O48:R48"/>
    <mergeCell ref="S48:V48"/>
    <mergeCell ref="X48:AC48"/>
    <mergeCell ref="J49:K49"/>
    <mergeCell ref="O49:P49"/>
    <mergeCell ref="S49:T49"/>
    <mergeCell ref="X49:Z49"/>
    <mergeCell ref="AB49:AC49"/>
    <mergeCell ref="J55:K55"/>
    <mergeCell ref="O55:P55"/>
    <mergeCell ref="S55:T55"/>
    <mergeCell ref="B55:I55"/>
    <mergeCell ref="C53:I53"/>
    <mergeCell ref="J53:K53"/>
    <mergeCell ref="O53:P53"/>
    <mergeCell ref="S53:T53"/>
    <mergeCell ref="C54:I54"/>
    <mergeCell ref="J54:K54"/>
    <mergeCell ref="O54:P54"/>
    <mergeCell ref="S54:T54"/>
    <mergeCell ref="C51:I51"/>
    <mergeCell ref="C44:G44"/>
    <mergeCell ref="H44:I44"/>
    <mergeCell ref="Z44:AB44"/>
    <mergeCell ref="Q38:S38"/>
    <mergeCell ref="U38:W38"/>
    <mergeCell ref="Z38:AB38"/>
    <mergeCell ref="AE38:AI38"/>
    <mergeCell ref="AJ38:AL38"/>
    <mergeCell ref="K44:O44"/>
    <mergeCell ref="Q44:S44"/>
    <mergeCell ref="U44:W44"/>
    <mergeCell ref="AE42:AI42"/>
    <mergeCell ref="AJ42:AL42"/>
    <mergeCell ref="D43:G43"/>
    <mergeCell ref="K43:O43"/>
    <mergeCell ref="Q43:S43"/>
    <mergeCell ref="U43:W43"/>
    <mergeCell ref="D41:G41"/>
    <mergeCell ref="K41:O41"/>
    <mergeCell ref="Q41:S41"/>
    <mergeCell ref="U41:W41"/>
    <mergeCell ref="AE41:AI41"/>
    <mergeCell ref="AJ41:AL41"/>
    <mergeCell ref="Q40:S40"/>
    <mergeCell ref="B39:B40"/>
    <mergeCell ref="Z39:AC39"/>
    <mergeCell ref="Z40:AB40"/>
    <mergeCell ref="H35:I35"/>
    <mergeCell ref="Z35:AB35"/>
    <mergeCell ref="AE35:AM36"/>
    <mergeCell ref="C37:G37"/>
    <mergeCell ref="H37:J37"/>
    <mergeCell ref="K37:P37"/>
    <mergeCell ref="Q37:T37"/>
    <mergeCell ref="U37:X37"/>
    <mergeCell ref="Z37:AC37"/>
    <mergeCell ref="AE37:AM37"/>
    <mergeCell ref="AJ40:AL40"/>
    <mergeCell ref="K35:O35"/>
    <mergeCell ref="Q35:S35"/>
    <mergeCell ref="U35:W35"/>
    <mergeCell ref="C35:G35"/>
    <mergeCell ref="H38:I43"/>
    <mergeCell ref="J38:J43"/>
    <mergeCell ref="AE39:AI39"/>
    <mergeCell ref="AJ39:AL39"/>
    <mergeCell ref="D40:G40"/>
    <mergeCell ref="K40:O40"/>
    <mergeCell ref="AE29:AI29"/>
    <mergeCell ref="AJ29:AL29"/>
    <mergeCell ref="B30:B31"/>
    <mergeCell ref="Z30:AC30"/>
    <mergeCell ref="Z31:AB31"/>
    <mergeCell ref="Z32:AC32"/>
    <mergeCell ref="U28:X28"/>
    <mergeCell ref="Z28:AC28"/>
    <mergeCell ref="AE28:AM28"/>
    <mergeCell ref="D29:G29"/>
    <mergeCell ref="H29:I34"/>
    <mergeCell ref="J29:J34"/>
    <mergeCell ref="K29:O29"/>
    <mergeCell ref="Q29:S29"/>
    <mergeCell ref="U29:W29"/>
    <mergeCell ref="Z29:AB29"/>
    <mergeCell ref="Z34:AC34"/>
    <mergeCell ref="AE34:AK34"/>
    <mergeCell ref="D34:G34"/>
    <mergeCell ref="K34:O34"/>
    <mergeCell ref="Q34:S34"/>
    <mergeCell ref="U34:W34"/>
    <mergeCell ref="AJ32:AL32"/>
    <mergeCell ref="D33:G33"/>
    <mergeCell ref="I26:K26"/>
    <mergeCell ref="N26:O26"/>
    <mergeCell ref="C28:G28"/>
    <mergeCell ref="H28:J28"/>
    <mergeCell ref="K28:P28"/>
    <mergeCell ref="Q28:T28"/>
    <mergeCell ref="Z22:AB22"/>
    <mergeCell ref="Z23:AC23"/>
    <mergeCell ref="AE23:AK23"/>
    <mergeCell ref="C24:G24"/>
    <mergeCell ref="H24:I24"/>
    <mergeCell ref="Z24:AB24"/>
    <mergeCell ref="K24:O24"/>
    <mergeCell ref="Q24:S24"/>
    <mergeCell ref="U24:W24"/>
    <mergeCell ref="D22:G22"/>
    <mergeCell ref="K22:O22"/>
    <mergeCell ref="Q22:S22"/>
    <mergeCell ref="U22:W22"/>
    <mergeCell ref="Z18:AB18"/>
    <mergeCell ref="AE18:AI18"/>
    <mergeCell ref="AJ18:AL18"/>
    <mergeCell ref="B19:B20"/>
    <mergeCell ref="Z19:AC19"/>
    <mergeCell ref="Z20:AB20"/>
    <mergeCell ref="D18:G18"/>
    <mergeCell ref="H18:I23"/>
    <mergeCell ref="J18:J23"/>
    <mergeCell ref="K18:O18"/>
    <mergeCell ref="Q18:S18"/>
    <mergeCell ref="U18:W18"/>
    <mergeCell ref="AE22:AI22"/>
    <mergeCell ref="AJ22:AL22"/>
    <mergeCell ref="D23:G23"/>
    <mergeCell ref="K23:O23"/>
    <mergeCell ref="Q23:S23"/>
    <mergeCell ref="U23:W23"/>
    <mergeCell ref="AJ20:AL20"/>
    <mergeCell ref="D21:G21"/>
    <mergeCell ref="K21:O21"/>
    <mergeCell ref="Q21:S21"/>
    <mergeCell ref="U21:W21"/>
    <mergeCell ref="AE21:AI21"/>
    <mergeCell ref="C15:G15"/>
    <mergeCell ref="H15:I15"/>
    <mergeCell ref="Z15:AB15"/>
    <mergeCell ref="AE15:AM16"/>
    <mergeCell ref="C17:G17"/>
    <mergeCell ref="H17:J17"/>
    <mergeCell ref="K17:P17"/>
    <mergeCell ref="Q17:T17"/>
    <mergeCell ref="U17:X17"/>
    <mergeCell ref="Z17:AC17"/>
    <mergeCell ref="AE17:AM17"/>
    <mergeCell ref="K15:O15"/>
    <mergeCell ref="Q15:S15"/>
    <mergeCell ref="U15:W15"/>
    <mergeCell ref="AJ9:AL9"/>
    <mergeCell ref="B10:B11"/>
    <mergeCell ref="Z10:AC10"/>
    <mergeCell ref="Z11:AB11"/>
    <mergeCell ref="Z12:AC12"/>
    <mergeCell ref="Q8:T8"/>
    <mergeCell ref="U8:X8"/>
    <mergeCell ref="Z8:AC8"/>
    <mergeCell ref="AE8:AM8"/>
    <mergeCell ref="D9:G9"/>
    <mergeCell ref="H9:I14"/>
    <mergeCell ref="J9:J14"/>
    <mergeCell ref="K9:O9"/>
    <mergeCell ref="Q9:S9"/>
    <mergeCell ref="U9:W9"/>
    <mergeCell ref="AJ13:AL13"/>
    <mergeCell ref="D14:G14"/>
    <mergeCell ref="K14:O14"/>
    <mergeCell ref="Q14:S14"/>
    <mergeCell ref="U14:W14"/>
    <mergeCell ref="Z13:AB13"/>
    <mergeCell ref="Z14:AC14"/>
    <mergeCell ref="D13:G13"/>
    <mergeCell ref="AE14:AK14"/>
    <mergeCell ref="R4:S4"/>
    <mergeCell ref="T4:X4"/>
    <mergeCell ref="AB4:AC4"/>
    <mergeCell ref="AD4:AM4"/>
    <mergeCell ref="I6:K6"/>
    <mergeCell ref="N6:O6"/>
    <mergeCell ref="C8:G8"/>
    <mergeCell ref="H8:J8"/>
    <mergeCell ref="K8:P8"/>
    <mergeCell ref="J51:K51"/>
    <mergeCell ref="O51:P51"/>
    <mergeCell ref="S51:T51"/>
    <mergeCell ref="C52:I52"/>
    <mergeCell ref="J52:K52"/>
    <mergeCell ref="O52:P52"/>
    <mergeCell ref="S52:T52"/>
    <mergeCell ref="C49:I49"/>
    <mergeCell ref="C50:I50"/>
    <mergeCell ref="J50:K50"/>
    <mergeCell ref="O50:P50"/>
    <mergeCell ref="S50:T50"/>
    <mergeCell ref="D38:G38"/>
    <mergeCell ref="K38:O38"/>
    <mergeCell ref="Z41:AC41"/>
    <mergeCell ref="Z42:AB42"/>
    <mergeCell ref="Z43:AC43"/>
    <mergeCell ref="AE43:AK43"/>
    <mergeCell ref="K33:O33"/>
    <mergeCell ref="Q33:S33"/>
    <mergeCell ref="U33:W33"/>
    <mergeCell ref="AE33:AI33"/>
    <mergeCell ref="AJ33:AL33"/>
    <mergeCell ref="Z33:AB33"/>
    <mergeCell ref="U40:W40"/>
    <mergeCell ref="AE40:AI40"/>
    <mergeCell ref="D39:G39"/>
    <mergeCell ref="K39:O39"/>
    <mergeCell ref="Q39:S39"/>
    <mergeCell ref="U39:W39"/>
    <mergeCell ref="D42:G42"/>
    <mergeCell ref="K42:O42"/>
    <mergeCell ref="Q42:S42"/>
    <mergeCell ref="U42:W42"/>
    <mergeCell ref="D32:G32"/>
    <mergeCell ref="K32:O32"/>
    <mergeCell ref="Q32:S32"/>
    <mergeCell ref="U32:W32"/>
    <mergeCell ref="AE32:AI32"/>
    <mergeCell ref="AE30:AI30"/>
    <mergeCell ref="AJ30:AL30"/>
    <mergeCell ref="D31:G31"/>
    <mergeCell ref="K31:O31"/>
    <mergeCell ref="Q31:S31"/>
    <mergeCell ref="U31:W31"/>
    <mergeCell ref="AE31:AI31"/>
    <mergeCell ref="AJ31:AL31"/>
    <mergeCell ref="D30:G30"/>
    <mergeCell ref="K30:O30"/>
    <mergeCell ref="Q30:S30"/>
    <mergeCell ref="U30:W30"/>
    <mergeCell ref="AJ21:AL21"/>
    <mergeCell ref="Z21:AC21"/>
    <mergeCell ref="AE19:AI19"/>
    <mergeCell ref="AJ19:AL19"/>
    <mergeCell ref="D20:G20"/>
    <mergeCell ref="K20:O20"/>
    <mergeCell ref="Q20:S20"/>
    <mergeCell ref="U20:W20"/>
    <mergeCell ref="AE20:AI20"/>
    <mergeCell ref="D19:G19"/>
    <mergeCell ref="K19:O19"/>
    <mergeCell ref="Q19:S19"/>
    <mergeCell ref="U19:W19"/>
    <mergeCell ref="D10:G10"/>
    <mergeCell ref="K10:O10"/>
    <mergeCell ref="Q10:S10"/>
    <mergeCell ref="U10:W10"/>
    <mergeCell ref="AE10:AI10"/>
    <mergeCell ref="AJ10:AL10"/>
    <mergeCell ref="Z9:AB9"/>
    <mergeCell ref="K13:O13"/>
    <mergeCell ref="Q13:S13"/>
    <mergeCell ref="U13:W13"/>
    <mergeCell ref="AE13:AI13"/>
    <mergeCell ref="AE11:AI11"/>
    <mergeCell ref="AJ11:AL11"/>
    <mergeCell ref="D12:G12"/>
    <mergeCell ref="K12:O12"/>
    <mergeCell ref="Q12:S12"/>
    <mergeCell ref="U12:W12"/>
    <mergeCell ref="AE12:AI12"/>
    <mergeCell ref="AJ12:AL12"/>
    <mergeCell ref="D11:G11"/>
    <mergeCell ref="K11:O11"/>
    <mergeCell ref="Q11:S11"/>
    <mergeCell ref="U11:W11"/>
    <mergeCell ref="AE9:AI9"/>
  </mergeCells>
  <phoneticPr fontId="2"/>
  <conditionalFormatting sqref="K11:T11 Y11 L51:M51 K12:W12 Y13 D12:G12 Y19:Y22 AB25 K32:S32 Y33 Y39:Y42 K14:P14 K13 P13 L53:M54 Q13:W14 M52 K34:S34 K33 Q51:Q54 U51:U54 P33:Q33">
    <cfRule type="containsErrors" dxfId="106" priority="26">
      <formula>ISERROR(D11)</formula>
    </cfRule>
  </conditionalFormatting>
  <conditionalFormatting sqref="Q53:Q54">
    <cfRule type="containsErrors" dxfId="105" priority="25">
      <formula>ISERROR(Q53)</formula>
    </cfRule>
  </conditionalFormatting>
  <conditionalFormatting sqref="Y14:Z14 Y12">
    <cfRule type="containsErrors" dxfId="104" priority="24">
      <formula>ISERROR(Y12)</formula>
    </cfRule>
  </conditionalFormatting>
  <conditionalFormatting sqref="P21:S21">
    <cfRule type="containsErrors" dxfId="103" priority="23">
      <formula>ISERROR(P21)</formula>
    </cfRule>
  </conditionalFormatting>
  <conditionalFormatting sqref="P22:S23">
    <cfRule type="containsErrors" dxfId="102" priority="22">
      <formula>ISERROR(P22)</formula>
    </cfRule>
  </conditionalFormatting>
  <conditionalFormatting sqref="U22:W23">
    <cfRule type="containsErrors" dxfId="101" priority="21">
      <formula>ISERROR(U22)</formula>
    </cfRule>
  </conditionalFormatting>
  <conditionalFormatting sqref="K31:S31 Y31">
    <cfRule type="containsErrors" dxfId="100" priority="20">
      <formula>ISERROR(K31)</formula>
    </cfRule>
  </conditionalFormatting>
  <conditionalFormatting sqref="Y34 Y32">
    <cfRule type="containsErrors" dxfId="99" priority="19">
      <formula>ISERROR(Y32)</formula>
    </cfRule>
  </conditionalFormatting>
  <conditionalFormatting sqref="AB45">
    <cfRule type="containsErrors" dxfId="98" priority="18">
      <formula>ISERROR(AB45)</formula>
    </cfRule>
  </conditionalFormatting>
  <conditionalFormatting sqref="P41">
    <cfRule type="containsErrors" dxfId="97" priority="17">
      <formula>ISERROR(P41)</formula>
    </cfRule>
  </conditionalFormatting>
  <conditionalFormatting sqref="P42:P43">
    <cfRule type="containsErrors" dxfId="96" priority="16">
      <formula>ISERROR(P42)</formula>
    </cfRule>
  </conditionalFormatting>
  <conditionalFormatting sqref="O50:P50 S50:T50 O52:P52 O54:P54 S52:T52 S54:T54 J50:K54">
    <cfRule type="containsErrors" dxfId="95" priority="15">
      <formula>ISERROR(J50)</formula>
    </cfRule>
  </conditionalFormatting>
  <conditionalFormatting sqref="Z23">
    <cfRule type="containsErrors" dxfId="94" priority="14">
      <formula>ISERROR(Z23)</formula>
    </cfRule>
  </conditionalFormatting>
  <conditionalFormatting sqref="Z34">
    <cfRule type="containsErrors" dxfId="93" priority="13">
      <formula>ISERROR(Z34)</formula>
    </cfRule>
  </conditionalFormatting>
  <conditionalFormatting sqref="Z43">
    <cfRule type="containsErrors" dxfId="92" priority="12">
      <formula>ISERROR(Z43)</formula>
    </cfRule>
  </conditionalFormatting>
  <conditionalFormatting sqref="D14">
    <cfRule type="containsErrors" dxfId="91" priority="11">
      <formula>ISERROR(D14)</formula>
    </cfRule>
  </conditionalFormatting>
  <conditionalFormatting sqref="J49:V55">
    <cfRule type="containsErrors" dxfId="90" priority="10">
      <formula>ISERROR(J49)</formula>
    </cfRule>
  </conditionalFormatting>
  <conditionalFormatting sqref="T20:T23">
    <cfRule type="containsErrors" dxfId="89" priority="9">
      <formula>ISERROR(T20)</formula>
    </cfRule>
  </conditionalFormatting>
  <conditionalFormatting sqref="T31:T34">
    <cfRule type="containsErrors" dxfId="88" priority="8">
      <formula>ISERROR(T31)</formula>
    </cfRule>
  </conditionalFormatting>
  <conditionalFormatting sqref="T41:T43">
    <cfRule type="containsErrors" dxfId="87" priority="7">
      <formula>ISERROR(T41)</formula>
    </cfRule>
  </conditionalFormatting>
  <conditionalFormatting sqref="Q41:S41">
    <cfRule type="containsErrors" dxfId="86" priority="6">
      <formula>ISERROR(Q41)</formula>
    </cfRule>
  </conditionalFormatting>
  <conditionalFormatting sqref="Q42:S43">
    <cfRule type="containsErrors" dxfId="85" priority="5">
      <formula>ISERROR(Q42)</formula>
    </cfRule>
  </conditionalFormatting>
  <conditionalFormatting sqref="U42:W43">
    <cfRule type="containsErrors" dxfId="84" priority="4">
      <formula>ISERROR(U42)</formula>
    </cfRule>
  </conditionalFormatting>
  <conditionalFormatting sqref="U31:W34">
    <cfRule type="containsErrors" dxfId="83" priority="3">
      <formula>ISERROR(U31)</formula>
    </cfRule>
  </conditionalFormatting>
  <conditionalFormatting sqref="U11:W12">
    <cfRule type="containsErrors" dxfId="82" priority="2">
      <formula>ISERROR(U11)</formula>
    </cfRule>
  </conditionalFormatting>
  <conditionalFormatting sqref="T40">
    <cfRule type="containsErrors" dxfId="81" priority="1">
      <formula>ISERROR(T40)</formula>
    </cfRule>
  </conditionalFormatting>
  <pageMargins left="0.7" right="0.7" top="0.75" bottom="0.75" header="0.3" footer="0.3"/>
  <pageSetup paperSize="9" scale="45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63"/>
  <sheetViews>
    <sheetView topLeftCell="A7" zoomScale="70" zoomScaleNormal="70" workbookViewId="0">
      <selection activeCell="Z1" sqref="Z1"/>
    </sheetView>
  </sheetViews>
  <sheetFormatPr defaultColWidth="8.3984375" defaultRowHeight="18"/>
  <cols>
    <col min="1" max="1" width="11.09765625" style="296" customWidth="1"/>
    <col min="2" max="2" width="5.09765625" style="296" customWidth="1"/>
    <col min="3" max="3" width="3.19921875" style="296" customWidth="1"/>
    <col min="4" max="4" width="4.59765625" style="296" customWidth="1"/>
    <col min="5" max="5" width="5.5" style="296" customWidth="1"/>
    <col min="6" max="6" width="4.59765625" style="296" customWidth="1"/>
    <col min="7" max="7" width="5.5" style="296" customWidth="1"/>
    <col min="8" max="8" width="2.69921875" style="296" customWidth="1"/>
    <col min="9" max="9" width="3.3984375" style="296" customWidth="1"/>
    <col min="10" max="10" width="4.69921875" style="296" customWidth="1"/>
    <col min="11" max="11" width="6.8984375" style="296" customWidth="1"/>
    <col min="12" max="12" width="4.59765625" style="296" hidden="1" customWidth="1"/>
    <col min="13" max="13" width="3.3984375" style="296" customWidth="1"/>
    <col min="14" max="14" width="4.69921875" style="296" customWidth="1"/>
    <col min="15" max="15" width="4.8984375" style="296" customWidth="1"/>
    <col min="16" max="16" width="4.19921875" style="296" customWidth="1"/>
    <col min="17" max="17" width="3.3984375" style="296" customWidth="1"/>
    <col min="18" max="18" width="4.69921875" style="296" customWidth="1"/>
    <col min="19" max="19" width="4.19921875" style="296" customWidth="1"/>
    <col min="20" max="20" width="5.3984375" style="296" customWidth="1"/>
    <col min="21" max="21" width="3.3984375" style="296" customWidth="1"/>
    <col min="22" max="22" width="4.69921875" style="296" customWidth="1"/>
    <col min="23" max="23" width="2.69921875" style="296" customWidth="1"/>
    <col min="24" max="24" width="5.3984375" style="296" customWidth="1"/>
    <col min="25" max="25" width="0.69921875" style="296" customWidth="1"/>
    <col min="26" max="26" width="2.09765625" style="296" customWidth="1"/>
    <col min="27" max="27" width="4.19921875" style="296" customWidth="1"/>
    <col min="28" max="28" width="3.19921875" style="296" customWidth="1"/>
    <col min="29" max="29" width="4.19921875" style="296" customWidth="1"/>
    <col min="30" max="30" width="1.8984375" style="296" customWidth="1"/>
    <col min="31" max="31" width="4.5" style="296" customWidth="1"/>
    <col min="32" max="32" width="4.69921875" style="296" customWidth="1"/>
    <col min="33" max="33" width="2.5" style="296" customWidth="1"/>
    <col min="34" max="34" width="4.59765625" style="296" customWidth="1"/>
    <col min="35" max="35" width="4.19921875" style="296" customWidth="1"/>
    <col min="36" max="36" width="6.69921875" style="296" customWidth="1"/>
    <col min="37" max="37" width="3.69921875" style="296" customWidth="1"/>
    <col min="38" max="38" width="8.3984375" style="296"/>
    <col min="39" max="39" width="4.69921875" style="296" customWidth="1"/>
    <col min="40" max="16384" width="8.3984375" style="296"/>
  </cols>
  <sheetData>
    <row r="1" spans="2:40" ht="77.25" customHeight="1"/>
    <row r="2" spans="2:40" ht="22.8">
      <c r="B2" s="295" t="s">
        <v>126</v>
      </c>
    </row>
    <row r="3" spans="2:40" ht="6.75" customHeight="1"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S3" s="297"/>
      <c r="T3" s="297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K3" s="297"/>
      <c r="AL3" s="297"/>
      <c r="AM3" s="297"/>
    </row>
    <row r="4" spans="2:40" ht="20.25" customHeight="1"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  <c r="R4" s="974" t="s">
        <v>1</v>
      </c>
      <c r="S4" s="974"/>
      <c r="T4" s="975"/>
      <c r="U4" s="975"/>
      <c r="V4" s="975"/>
      <c r="W4" s="975"/>
      <c r="X4" s="975"/>
      <c r="AB4" s="974" t="s">
        <v>2</v>
      </c>
      <c r="AC4" s="974"/>
      <c r="AD4" s="976"/>
      <c r="AE4" s="976"/>
      <c r="AF4" s="976"/>
      <c r="AG4" s="976"/>
      <c r="AH4" s="976"/>
      <c r="AI4" s="976"/>
      <c r="AJ4" s="976"/>
      <c r="AK4" s="976"/>
      <c r="AL4" s="976"/>
      <c r="AM4" s="976"/>
    </row>
    <row r="5" spans="2:40" ht="29.25" customHeight="1">
      <c r="AD5" s="299"/>
      <c r="AE5" s="299"/>
      <c r="AF5" s="299"/>
      <c r="AG5" s="299"/>
      <c r="AH5" s="299"/>
      <c r="AI5" s="299"/>
      <c r="AJ5" s="299"/>
      <c r="AK5" s="299"/>
      <c r="AL5" s="299"/>
      <c r="AM5" s="299"/>
    </row>
    <row r="6" spans="2:40" ht="18" customHeight="1">
      <c r="B6" s="10" t="s">
        <v>95</v>
      </c>
      <c r="D6" s="11"/>
      <c r="E6" s="12"/>
      <c r="F6" s="12"/>
      <c r="H6" s="300" t="s">
        <v>4</v>
      </c>
      <c r="I6" s="581"/>
      <c r="J6" s="581"/>
      <c r="K6" s="581"/>
      <c r="M6" s="14" t="s">
        <v>5</v>
      </c>
      <c r="N6" s="977"/>
      <c r="O6" s="977"/>
      <c r="P6" s="301" t="s">
        <v>6</v>
      </c>
      <c r="Q6" s="300" t="s">
        <v>7</v>
      </c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</row>
    <row r="7" spans="2:40" ht="6.75" customHeight="1" thickBot="1">
      <c r="C7" s="17"/>
      <c r="D7" s="11"/>
      <c r="E7" s="12"/>
      <c r="F7" s="12"/>
      <c r="G7" s="300"/>
      <c r="H7" s="12"/>
      <c r="I7" s="12"/>
      <c r="J7" s="12"/>
      <c r="K7" s="301"/>
      <c r="L7" s="18"/>
      <c r="M7" s="300"/>
      <c r="N7" s="300"/>
      <c r="O7" s="300"/>
      <c r="P7" s="300"/>
      <c r="Q7" s="300"/>
      <c r="R7" s="300"/>
      <c r="S7" s="300"/>
      <c r="T7" s="300"/>
      <c r="U7" s="300"/>
      <c r="V7" s="300"/>
      <c r="W7" s="300"/>
      <c r="X7" s="300"/>
      <c r="Y7" s="300"/>
      <c r="Z7" s="300"/>
      <c r="AA7" s="300"/>
      <c r="AB7" s="300"/>
      <c r="AC7" s="300"/>
      <c r="AD7" s="300"/>
      <c r="AE7" s="302"/>
      <c r="AF7" s="302"/>
      <c r="AG7" s="302"/>
      <c r="AH7" s="302"/>
      <c r="AI7" s="302"/>
      <c r="AJ7" s="302"/>
      <c r="AK7" s="302"/>
      <c r="AL7" s="302"/>
      <c r="AM7" s="302"/>
    </row>
    <row r="8" spans="2:40" ht="24" customHeight="1" thickBot="1">
      <c r="B8" s="303"/>
      <c r="C8" s="609" t="s">
        <v>97</v>
      </c>
      <c r="D8" s="610"/>
      <c r="E8" s="610"/>
      <c r="F8" s="610"/>
      <c r="G8" s="996"/>
      <c r="H8" s="603" t="s">
        <v>127</v>
      </c>
      <c r="I8" s="604"/>
      <c r="J8" s="605"/>
      <c r="K8" s="606" t="s">
        <v>10</v>
      </c>
      <c r="L8" s="607"/>
      <c r="M8" s="607"/>
      <c r="N8" s="607"/>
      <c r="O8" s="607"/>
      <c r="P8" s="608"/>
      <c r="Q8" s="603" t="s">
        <v>128</v>
      </c>
      <c r="R8" s="604"/>
      <c r="S8" s="604"/>
      <c r="T8" s="605"/>
      <c r="U8" s="603" t="s">
        <v>100</v>
      </c>
      <c r="V8" s="604"/>
      <c r="W8" s="604"/>
      <c r="X8" s="605"/>
      <c r="Y8" s="167"/>
      <c r="Z8" s="997" t="s">
        <v>129</v>
      </c>
      <c r="AA8" s="998"/>
      <c r="AB8" s="998"/>
      <c r="AC8" s="999"/>
      <c r="AD8" s="21"/>
      <c r="AE8" s="978" t="s">
        <v>130</v>
      </c>
      <c r="AF8" s="979"/>
      <c r="AG8" s="979"/>
      <c r="AH8" s="979"/>
      <c r="AI8" s="979"/>
      <c r="AJ8" s="979"/>
      <c r="AK8" s="979"/>
      <c r="AL8" s="979"/>
      <c r="AM8" s="980"/>
    </row>
    <row r="9" spans="2:40" ht="24" customHeight="1">
      <c r="B9" s="304"/>
      <c r="C9" s="242">
        <v>1</v>
      </c>
      <c r="D9" s="782" t="s">
        <v>131</v>
      </c>
      <c r="E9" s="783"/>
      <c r="F9" s="783"/>
      <c r="G9" s="783"/>
      <c r="H9" s="981">
        <v>80</v>
      </c>
      <c r="I9" s="982"/>
      <c r="J9" s="875" t="s">
        <v>102</v>
      </c>
      <c r="K9" s="878">
        <v>121657950</v>
      </c>
      <c r="L9" s="879"/>
      <c r="M9" s="879"/>
      <c r="N9" s="879"/>
      <c r="O9" s="879"/>
      <c r="P9" s="171" t="s">
        <v>17</v>
      </c>
      <c r="Q9" s="987">
        <v>1000000</v>
      </c>
      <c r="R9" s="988"/>
      <c r="S9" s="988"/>
      <c r="T9" s="305" t="s">
        <v>18</v>
      </c>
      <c r="U9" s="989">
        <f>K9/Q9</f>
        <v>121.65795</v>
      </c>
      <c r="V9" s="990"/>
      <c r="W9" s="990"/>
      <c r="X9" s="306" t="s">
        <v>19</v>
      </c>
      <c r="Y9" s="307"/>
      <c r="Z9" s="1000"/>
      <c r="AA9" s="1001"/>
      <c r="AB9" s="1001"/>
      <c r="AC9" s="1002"/>
      <c r="AD9" s="308"/>
      <c r="AE9" s="596" t="s">
        <v>20</v>
      </c>
      <c r="AF9" s="597"/>
      <c r="AG9" s="597"/>
      <c r="AH9" s="597"/>
      <c r="AI9" s="598"/>
      <c r="AJ9" s="991">
        <f>K14</f>
        <v>129657950</v>
      </c>
      <c r="AK9" s="992"/>
      <c r="AL9" s="992"/>
      <c r="AM9" s="309" t="s">
        <v>19</v>
      </c>
    </row>
    <row r="10" spans="2:40" ht="24" customHeight="1">
      <c r="B10" s="1016" t="s">
        <v>21</v>
      </c>
      <c r="C10" s="237">
        <v>2</v>
      </c>
      <c r="D10" s="808" t="s">
        <v>122</v>
      </c>
      <c r="E10" s="809"/>
      <c r="F10" s="809"/>
      <c r="G10" s="887"/>
      <c r="H10" s="983"/>
      <c r="I10" s="984"/>
      <c r="J10" s="876"/>
      <c r="K10" s="785">
        <v>6000000</v>
      </c>
      <c r="L10" s="786"/>
      <c r="M10" s="786"/>
      <c r="N10" s="786"/>
      <c r="O10" s="786"/>
      <c r="P10" s="179" t="s">
        <v>17</v>
      </c>
      <c r="Q10" s="1007">
        <v>70</v>
      </c>
      <c r="R10" s="1008"/>
      <c r="S10" s="1008"/>
      <c r="T10" s="310" t="s">
        <v>102</v>
      </c>
      <c r="U10" s="1009">
        <f>K10/Q10</f>
        <v>85714.28571428571</v>
      </c>
      <c r="V10" s="1010"/>
      <c r="W10" s="1010"/>
      <c r="X10" s="311" t="s">
        <v>19</v>
      </c>
      <c r="Y10" s="307"/>
      <c r="Z10" s="1017">
        <f>Q9/H9</f>
        <v>12500</v>
      </c>
      <c r="AA10" s="1018"/>
      <c r="AB10" s="1018"/>
      <c r="AC10" s="312" t="s">
        <v>105</v>
      </c>
      <c r="AD10" s="308"/>
      <c r="AE10" s="993" t="s">
        <v>104</v>
      </c>
      <c r="AF10" s="994"/>
      <c r="AG10" s="994"/>
      <c r="AH10" s="994"/>
      <c r="AI10" s="995"/>
      <c r="AJ10" s="1003">
        <v>110000000</v>
      </c>
      <c r="AK10" s="1004"/>
      <c r="AL10" s="1004"/>
      <c r="AM10" s="313" t="s">
        <v>19</v>
      </c>
    </row>
    <row r="11" spans="2:40" ht="24" customHeight="1" thickBot="1">
      <c r="B11" s="1016"/>
      <c r="C11" s="238">
        <v>3</v>
      </c>
      <c r="D11" s="782" t="s">
        <v>123</v>
      </c>
      <c r="E11" s="783"/>
      <c r="F11" s="783"/>
      <c r="G11" s="784"/>
      <c r="H11" s="983"/>
      <c r="I11" s="984"/>
      <c r="J11" s="876"/>
      <c r="K11" s="1005">
        <v>2000000</v>
      </c>
      <c r="L11" s="1006"/>
      <c r="M11" s="1006"/>
      <c r="N11" s="1006"/>
      <c r="O11" s="1006"/>
      <c r="P11" s="179" t="s">
        <v>17</v>
      </c>
      <c r="Q11" s="1007">
        <v>14</v>
      </c>
      <c r="R11" s="1008"/>
      <c r="S11" s="1008"/>
      <c r="T11" s="310" t="s">
        <v>102</v>
      </c>
      <c r="U11" s="1009">
        <f t="shared" ref="U11:U13" si="0">K11/Q11</f>
        <v>142857.14285714287</v>
      </c>
      <c r="V11" s="1010"/>
      <c r="W11" s="1010"/>
      <c r="X11" s="311" t="s">
        <v>19</v>
      </c>
      <c r="Y11" s="307"/>
      <c r="AA11" s="314"/>
      <c r="AB11" s="314"/>
      <c r="AC11" s="315"/>
      <c r="AD11" s="316"/>
      <c r="AE11" s="1011" t="s">
        <v>107</v>
      </c>
      <c r="AF11" s="1012"/>
      <c r="AG11" s="1012"/>
      <c r="AH11" s="1012"/>
      <c r="AI11" s="1013"/>
      <c r="AJ11" s="1014">
        <v>65000000</v>
      </c>
      <c r="AK11" s="1015"/>
      <c r="AL11" s="1015"/>
      <c r="AM11" s="317" t="s">
        <v>19</v>
      </c>
    </row>
    <row r="12" spans="2:40" ht="24" customHeight="1" thickTop="1">
      <c r="B12" s="318" t="s">
        <v>29</v>
      </c>
      <c r="C12" s="178">
        <v>4</v>
      </c>
      <c r="D12" s="808" t="s">
        <v>132</v>
      </c>
      <c r="E12" s="809" t="s">
        <v>25</v>
      </c>
      <c r="F12" s="809"/>
      <c r="G12" s="809"/>
      <c r="H12" s="983"/>
      <c r="I12" s="984"/>
      <c r="J12" s="876"/>
      <c r="K12" s="1005"/>
      <c r="L12" s="1006"/>
      <c r="M12" s="1006"/>
      <c r="N12" s="1006"/>
      <c r="O12" s="1006"/>
      <c r="P12" s="179" t="s">
        <v>17</v>
      </c>
      <c r="Q12" s="1007"/>
      <c r="R12" s="1008"/>
      <c r="S12" s="1008"/>
      <c r="T12" s="310"/>
      <c r="U12" s="1009" t="e">
        <f t="shared" si="0"/>
        <v>#DIV/0!</v>
      </c>
      <c r="V12" s="1010"/>
      <c r="W12" s="1010"/>
      <c r="X12" s="311" t="s">
        <v>19</v>
      </c>
      <c r="Y12" s="307"/>
      <c r="Z12" s="1030" t="s">
        <v>133</v>
      </c>
      <c r="AA12" s="1031"/>
      <c r="AB12" s="1031"/>
      <c r="AC12" s="1032"/>
      <c r="AD12" s="308"/>
      <c r="AE12" s="1033" t="s">
        <v>26</v>
      </c>
      <c r="AF12" s="1034"/>
      <c r="AG12" s="1034"/>
      <c r="AH12" s="1034"/>
      <c r="AI12" s="1035"/>
      <c r="AJ12" s="1019">
        <f>AJ9-AJ10</f>
        <v>19657950</v>
      </c>
      <c r="AK12" s="1020"/>
      <c r="AL12" s="1020"/>
      <c r="AM12" s="319" t="s">
        <v>19</v>
      </c>
    </row>
    <row r="13" spans="2:40" ht="24" customHeight="1" thickBot="1">
      <c r="B13" s="320"/>
      <c r="C13" s="244">
        <v>5</v>
      </c>
      <c r="D13" s="884"/>
      <c r="E13" s="885" t="s">
        <v>25</v>
      </c>
      <c r="F13" s="885"/>
      <c r="G13" s="885"/>
      <c r="H13" s="985"/>
      <c r="I13" s="986"/>
      <c r="J13" s="877"/>
      <c r="K13" s="1005"/>
      <c r="L13" s="1006"/>
      <c r="M13" s="1006"/>
      <c r="N13" s="1006"/>
      <c r="O13" s="1006"/>
      <c r="P13" s="197" t="s">
        <v>17</v>
      </c>
      <c r="Q13" s="1021"/>
      <c r="R13" s="1022"/>
      <c r="S13" s="1022"/>
      <c r="T13" s="321"/>
      <c r="U13" s="1009" t="e">
        <f t="shared" si="0"/>
        <v>#DIV/0!</v>
      </c>
      <c r="V13" s="1010"/>
      <c r="W13" s="1010"/>
      <c r="X13" s="322" t="s">
        <v>19</v>
      </c>
      <c r="Y13" s="307"/>
      <c r="Z13" s="1023">
        <f>AJ11/K9*100</f>
        <v>53.428485355868652</v>
      </c>
      <c r="AA13" s="1024"/>
      <c r="AB13" s="1024"/>
      <c r="AC13" s="312" t="s">
        <v>106</v>
      </c>
      <c r="AD13" s="308"/>
      <c r="AE13" s="1025" t="s">
        <v>27</v>
      </c>
      <c r="AF13" s="1026"/>
      <c r="AG13" s="1026"/>
      <c r="AH13" s="1026"/>
      <c r="AI13" s="1027"/>
      <c r="AJ13" s="1028">
        <f>AJ12/AJ9*100</f>
        <v>15.1613919547548</v>
      </c>
      <c r="AK13" s="1029"/>
      <c r="AL13" s="1029"/>
      <c r="AM13" s="323" t="s">
        <v>28</v>
      </c>
    </row>
    <row r="14" spans="2:40" ht="24" customHeight="1">
      <c r="B14" s="324"/>
      <c r="C14" s="888" t="s">
        <v>112</v>
      </c>
      <c r="D14" s="889"/>
      <c r="E14" s="889"/>
      <c r="F14" s="889"/>
      <c r="G14" s="890"/>
      <c r="H14" s="1044">
        <f>SUM(H9:I13)</f>
        <v>80</v>
      </c>
      <c r="I14" s="1045"/>
      <c r="J14" s="239" t="s">
        <v>102</v>
      </c>
      <c r="K14" s="903">
        <f>SUM(K9:O13)</f>
        <v>129657950</v>
      </c>
      <c r="L14" s="904"/>
      <c r="M14" s="904"/>
      <c r="N14" s="904"/>
      <c r="O14" s="904"/>
      <c r="P14" s="204" t="s">
        <v>17</v>
      </c>
      <c r="Q14" s="1046"/>
      <c r="R14" s="1047"/>
      <c r="S14" s="1047"/>
      <c r="T14" s="325"/>
      <c r="U14" s="1048"/>
      <c r="V14" s="1049"/>
      <c r="W14" s="1049"/>
      <c r="X14" s="326"/>
      <c r="Y14" s="307"/>
      <c r="Z14" s="1050"/>
      <c r="AA14" s="1050"/>
      <c r="AB14" s="1050"/>
      <c r="AC14" s="325"/>
      <c r="AD14" s="1040" t="s">
        <v>134</v>
      </c>
      <c r="AE14" s="1040"/>
      <c r="AF14" s="1040"/>
      <c r="AG14" s="1040"/>
      <c r="AH14" s="1040"/>
      <c r="AI14" s="1040"/>
      <c r="AJ14" s="1040"/>
      <c r="AK14" s="1040"/>
      <c r="AL14" s="1040"/>
      <c r="AM14" s="1040"/>
      <c r="AN14" s="327"/>
    </row>
    <row r="15" spans="2:40" ht="13.5" customHeight="1" thickBot="1">
      <c r="B15" s="328"/>
      <c r="C15" s="291"/>
      <c r="D15" s="291"/>
      <c r="E15" s="291"/>
      <c r="F15" s="291"/>
      <c r="G15" s="291"/>
      <c r="H15" s="329"/>
      <c r="I15" s="329"/>
      <c r="J15" s="330"/>
      <c r="K15" s="331"/>
      <c r="L15" s="331"/>
      <c r="M15" s="331"/>
      <c r="N15" s="331"/>
      <c r="O15" s="331"/>
      <c r="P15" s="332"/>
      <c r="Q15" s="333"/>
      <c r="R15" s="333"/>
      <c r="S15" s="333"/>
      <c r="T15" s="334"/>
      <c r="U15" s="335"/>
      <c r="V15" s="336"/>
      <c r="W15" s="336"/>
      <c r="X15" s="334"/>
      <c r="Y15" s="307"/>
      <c r="Z15" s="337"/>
      <c r="AA15" s="337"/>
      <c r="AB15" s="337"/>
      <c r="AC15" s="338"/>
      <c r="AD15" s="1040"/>
      <c r="AE15" s="1040"/>
      <c r="AF15" s="1040"/>
      <c r="AG15" s="1040"/>
      <c r="AH15" s="1040"/>
      <c r="AI15" s="1040"/>
      <c r="AJ15" s="1040"/>
      <c r="AK15" s="1040"/>
      <c r="AL15" s="1040"/>
      <c r="AM15" s="1040"/>
    </row>
    <row r="16" spans="2:40" ht="24" customHeight="1" thickBot="1">
      <c r="B16" s="303"/>
      <c r="C16" s="609" t="s">
        <v>97</v>
      </c>
      <c r="D16" s="610"/>
      <c r="E16" s="610"/>
      <c r="F16" s="610"/>
      <c r="G16" s="996"/>
      <c r="H16" s="603" t="s">
        <v>127</v>
      </c>
      <c r="I16" s="604"/>
      <c r="J16" s="605"/>
      <c r="K16" s="606" t="s">
        <v>10</v>
      </c>
      <c r="L16" s="607"/>
      <c r="M16" s="607"/>
      <c r="N16" s="607"/>
      <c r="O16" s="607"/>
      <c r="P16" s="608"/>
      <c r="Q16" s="603" t="s">
        <v>128</v>
      </c>
      <c r="R16" s="604"/>
      <c r="S16" s="604"/>
      <c r="T16" s="605"/>
      <c r="U16" s="603" t="s">
        <v>100</v>
      </c>
      <c r="V16" s="604"/>
      <c r="W16" s="604"/>
      <c r="X16" s="605"/>
      <c r="Y16" s="307"/>
      <c r="Z16" s="997" t="s">
        <v>129</v>
      </c>
      <c r="AA16" s="998"/>
      <c r="AB16" s="998"/>
      <c r="AC16" s="999"/>
      <c r="AD16" s="308"/>
      <c r="AE16" s="1041" t="s">
        <v>135</v>
      </c>
      <c r="AF16" s="1042"/>
      <c r="AG16" s="1042"/>
      <c r="AH16" s="1042"/>
      <c r="AI16" s="1042"/>
      <c r="AJ16" s="1042"/>
      <c r="AK16" s="1042"/>
      <c r="AL16" s="1042"/>
      <c r="AM16" s="1043"/>
    </row>
    <row r="17" spans="2:40" ht="24" customHeight="1">
      <c r="B17" s="304"/>
      <c r="C17" s="242">
        <v>1</v>
      </c>
      <c r="D17" s="782" t="str">
        <f>D9</f>
        <v>生乳販売売上</v>
      </c>
      <c r="E17" s="783"/>
      <c r="F17" s="783"/>
      <c r="G17" s="783"/>
      <c r="H17" s="981">
        <v>85</v>
      </c>
      <c r="I17" s="982"/>
      <c r="J17" s="1053" t="s">
        <v>102</v>
      </c>
      <c r="K17" s="828">
        <f>Q17*U17</f>
        <v>148500000</v>
      </c>
      <c r="L17" s="829"/>
      <c r="M17" s="829"/>
      <c r="N17" s="829"/>
      <c r="O17" s="829"/>
      <c r="P17" s="171" t="s">
        <v>17</v>
      </c>
      <c r="Q17" s="987">
        <v>1100000</v>
      </c>
      <c r="R17" s="988"/>
      <c r="S17" s="988"/>
      <c r="T17" s="305" t="s">
        <v>18</v>
      </c>
      <c r="U17" s="1056">
        <v>135</v>
      </c>
      <c r="V17" s="1057"/>
      <c r="W17" s="1057"/>
      <c r="X17" s="306" t="s">
        <v>19</v>
      </c>
      <c r="Y17" s="307"/>
      <c r="Z17" s="1000"/>
      <c r="AA17" s="1001"/>
      <c r="AB17" s="1001"/>
      <c r="AC17" s="1002"/>
      <c r="AD17" s="308"/>
      <c r="AE17" s="596" t="s">
        <v>20</v>
      </c>
      <c r="AF17" s="597"/>
      <c r="AG17" s="597"/>
      <c r="AH17" s="597"/>
      <c r="AI17" s="598"/>
      <c r="AJ17" s="1036">
        <f>K22</f>
        <v>158500000</v>
      </c>
      <c r="AK17" s="1037"/>
      <c r="AL17" s="1037"/>
      <c r="AM17" s="309" t="s">
        <v>19</v>
      </c>
    </row>
    <row r="18" spans="2:40" ht="24" customHeight="1">
      <c r="B18" s="1016" t="s">
        <v>40</v>
      </c>
      <c r="C18" s="237">
        <v>2</v>
      </c>
      <c r="D18" s="782" t="str">
        <f t="shared" ref="D18:D21" si="1">D10</f>
        <v>子牛販売売上</v>
      </c>
      <c r="E18" s="783"/>
      <c r="F18" s="783"/>
      <c r="G18" s="783"/>
      <c r="H18" s="983"/>
      <c r="I18" s="984"/>
      <c r="J18" s="1054"/>
      <c r="K18" s="826">
        <f t="shared" ref="K18:K21" si="2">Q18*U18</f>
        <v>7000000</v>
      </c>
      <c r="L18" s="827"/>
      <c r="M18" s="827"/>
      <c r="N18" s="827"/>
      <c r="O18" s="827"/>
      <c r="P18" s="179" t="s">
        <v>17</v>
      </c>
      <c r="Q18" s="1007">
        <v>70</v>
      </c>
      <c r="R18" s="1008"/>
      <c r="S18" s="1008"/>
      <c r="T18" s="310" t="s">
        <v>102</v>
      </c>
      <c r="U18" s="1051">
        <v>100000</v>
      </c>
      <c r="V18" s="1052"/>
      <c r="W18" s="1052"/>
      <c r="X18" s="311" t="s">
        <v>19</v>
      </c>
      <c r="Y18" s="307"/>
      <c r="Z18" s="1017">
        <f>Q17/H17</f>
        <v>12941.176470588236</v>
      </c>
      <c r="AA18" s="1018"/>
      <c r="AB18" s="1018"/>
      <c r="AC18" s="312" t="s">
        <v>105</v>
      </c>
      <c r="AD18" s="308"/>
      <c r="AE18" s="993" t="s">
        <v>34</v>
      </c>
      <c r="AF18" s="994"/>
      <c r="AG18" s="994"/>
      <c r="AH18" s="994"/>
      <c r="AI18" s="995"/>
      <c r="AJ18" s="1038">
        <v>110000000</v>
      </c>
      <c r="AK18" s="1039"/>
      <c r="AL18" s="1039"/>
      <c r="AM18" s="313" t="s">
        <v>19</v>
      </c>
    </row>
    <row r="19" spans="2:40" ht="24" customHeight="1" thickBot="1">
      <c r="B19" s="1016"/>
      <c r="C19" s="238">
        <v>3</v>
      </c>
      <c r="D19" s="782" t="str">
        <f t="shared" si="1"/>
        <v>廃牛売上</v>
      </c>
      <c r="E19" s="783"/>
      <c r="F19" s="783"/>
      <c r="G19" s="783"/>
      <c r="H19" s="983"/>
      <c r="I19" s="984"/>
      <c r="J19" s="1054"/>
      <c r="K19" s="826">
        <f t="shared" si="2"/>
        <v>3000000</v>
      </c>
      <c r="L19" s="827"/>
      <c r="M19" s="827"/>
      <c r="N19" s="827"/>
      <c r="O19" s="827"/>
      <c r="P19" s="179" t="s">
        <v>17</v>
      </c>
      <c r="Q19" s="1007">
        <v>15</v>
      </c>
      <c r="R19" s="1008"/>
      <c r="S19" s="1008"/>
      <c r="T19" s="310" t="s">
        <v>102</v>
      </c>
      <c r="U19" s="1051">
        <v>200000</v>
      </c>
      <c r="V19" s="1052"/>
      <c r="W19" s="1052"/>
      <c r="X19" s="311" t="s">
        <v>19</v>
      </c>
      <c r="Y19" s="307"/>
      <c r="AA19" s="314"/>
      <c r="AB19" s="314"/>
      <c r="AC19" s="315"/>
      <c r="AD19" s="316"/>
      <c r="AE19" s="1011" t="s">
        <v>107</v>
      </c>
      <c r="AF19" s="1012"/>
      <c r="AG19" s="1012"/>
      <c r="AH19" s="1012"/>
      <c r="AI19" s="1013"/>
      <c r="AJ19" s="1014">
        <v>60000000</v>
      </c>
      <c r="AK19" s="1015"/>
      <c r="AL19" s="1015"/>
      <c r="AM19" s="317" t="s">
        <v>19</v>
      </c>
    </row>
    <row r="20" spans="2:40" ht="24" customHeight="1" thickTop="1">
      <c r="B20" s="339" t="s">
        <v>35</v>
      </c>
      <c r="C20" s="178">
        <v>4</v>
      </c>
      <c r="D20" s="782" t="str">
        <f t="shared" si="1"/>
        <v>その他</v>
      </c>
      <c r="E20" s="783"/>
      <c r="F20" s="783"/>
      <c r="G20" s="783"/>
      <c r="H20" s="983"/>
      <c r="I20" s="984"/>
      <c r="J20" s="1054"/>
      <c r="K20" s="826">
        <f t="shared" si="2"/>
        <v>0</v>
      </c>
      <c r="L20" s="827"/>
      <c r="M20" s="827"/>
      <c r="N20" s="827"/>
      <c r="O20" s="827"/>
      <c r="P20" s="179" t="s">
        <v>17</v>
      </c>
      <c r="Q20" s="1007"/>
      <c r="R20" s="1008"/>
      <c r="S20" s="1008"/>
      <c r="T20" s="310"/>
      <c r="U20" s="1051"/>
      <c r="V20" s="1052"/>
      <c r="W20" s="1052"/>
      <c r="X20" s="311" t="s">
        <v>19</v>
      </c>
      <c r="Y20" s="307"/>
      <c r="Z20" s="1030" t="s">
        <v>133</v>
      </c>
      <c r="AA20" s="1031"/>
      <c r="AB20" s="1031"/>
      <c r="AC20" s="1032"/>
      <c r="AD20" s="308"/>
      <c r="AE20" s="1033" t="s">
        <v>26</v>
      </c>
      <c r="AF20" s="1034"/>
      <c r="AG20" s="1034"/>
      <c r="AH20" s="1034"/>
      <c r="AI20" s="1035"/>
      <c r="AJ20" s="1064">
        <f>AJ17-AJ18</f>
        <v>48500000</v>
      </c>
      <c r="AK20" s="1065"/>
      <c r="AL20" s="1065"/>
      <c r="AM20" s="319" t="s">
        <v>19</v>
      </c>
    </row>
    <row r="21" spans="2:40" ht="24" customHeight="1" thickBot="1">
      <c r="B21" s="320"/>
      <c r="C21" s="244">
        <v>5</v>
      </c>
      <c r="D21" s="782">
        <f t="shared" si="1"/>
        <v>0</v>
      </c>
      <c r="E21" s="783"/>
      <c r="F21" s="783"/>
      <c r="G21" s="783"/>
      <c r="H21" s="985"/>
      <c r="I21" s="986"/>
      <c r="J21" s="1055"/>
      <c r="K21" s="917">
        <f t="shared" si="2"/>
        <v>0</v>
      </c>
      <c r="L21" s="918"/>
      <c r="M21" s="918"/>
      <c r="N21" s="918"/>
      <c r="O21" s="918"/>
      <c r="P21" s="197" t="s">
        <v>17</v>
      </c>
      <c r="Q21" s="1021"/>
      <c r="R21" s="1022"/>
      <c r="S21" s="1022"/>
      <c r="T21" s="321"/>
      <c r="U21" s="1051"/>
      <c r="V21" s="1052"/>
      <c r="W21" s="1052"/>
      <c r="X21" s="322" t="s">
        <v>19</v>
      </c>
      <c r="Y21" s="307"/>
      <c r="Z21" s="1023">
        <f>AJ19/K17*100</f>
        <v>40.404040404040401</v>
      </c>
      <c r="AA21" s="1024"/>
      <c r="AB21" s="1024"/>
      <c r="AC21" s="312" t="s">
        <v>106</v>
      </c>
      <c r="AD21" s="308"/>
      <c r="AE21" s="1025" t="s">
        <v>27</v>
      </c>
      <c r="AF21" s="1026"/>
      <c r="AG21" s="1026"/>
      <c r="AH21" s="1026"/>
      <c r="AI21" s="1027"/>
      <c r="AJ21" s="1066">
        <f>AJ20/AJ17*100</f>
        <v>30.5993690851735</v>
      </c>
      <c r="AK21" s="1067"/>
      <c r="AL21" s="1067"/>
      <c r="AM21" s="323" t="s">
        <v>28</v>
      </c>
    </row>
    <row r="22" spans="2:40" ht="24" customHeight="1">
      <c r="B22" s="340"/>
      <c r="C22" s="923" t="s">
        <v>112</v>
      </c>
      <c r="D22" s="924"/>
      <c r="E22" s="924"/>
      <c r="F22" s="924"/>
      <c r="G22" s="925"/>
      <c r="H22" s="1058">
        <f>SUM(H17:I21)</f>
        <v>85</v>
      </c>
      <c r="I22" s="1059"/>
      <c r="J22" s="341" t="s">
        <v>102</v>
      </c>
      <c r="K22" s="930">
        <f>SUM(K17:O21)</f>
        <v>158500000</v>
      </c>
      <c r="L22" s="931"/>
      <c r="M22" s="931"/>
      <c r="N22" s="931"/>
      <c r="O22" s="931"/>
      <c r="P22" s="245" t="s">
        <v>17</v>
      </c>
      <c r="Q22" s="1060"/>
      <c r="R22" s="1061"/>
      <c r="S22" s="1061"/>
      <c r="T22" s="334"/>
      <c r="U22" s="1062"/>
      <c r="V22" s="1063"/>
      <c r="W22" s="1063"/>
      <c r="X22" s="342"/>
      <c r="Y22" s="307"/>
      <c r="Z22" s="343"/>
      <c r="AA22" s="343"/>
      <c r="AB22" s="343"/>
      <c r="AC22" s="307"/>
      <c r="AD22" s="316"/>
      <c r="AE22" s="344"/>
      <c r="AF22" s="344"/>
      <c r="AG22" s="344"/>
      <c r="AH22" s="344"/>
      <c r="AI22" s="344"/>
      <c r="AJ22" s="345"/>
      <c r="AK22" s="345"/>
      <c r="AL22" s="345"/>
      <c r="AM22" s="346"/>
    </row>
    <row r="23" spans="2:40" ht="26.25" customHeight="1">
      <c r="B23" s="297"/>
      <c r="C23" s="297"/>
      <c r="D23" s="297"/>
      <c r="E23" s="297"/>
      <c r="F23" s="297"/>
      <c r="G23" s="297"/>
      <c r="H23" s="297"/>
      <c r="I23" s="297"/>
      <c r="J23" s="297"/>
      <c r="K23" s="297"/>
      <c r="L23" s="297"/>
      <c r="M23" s="297"/>
      <c r="N23" s="297"/>
      <c r="O23" s="297"/>
      <c r="P23" s="297"/>
      <c r="Q23" s="297"/>
      <c r="R23" s="297"/>
      <c r="S23" s="297"/>
      <c r="T23" s="297"/>
      <c r="U23" s="297"/>
      <c r="V23" s="297"/>
      <c r="W23" s="297"/>
      <c r="X23" s="297"/>
      <c r="Y23" s="297"/>
      <c r="Z23" s="297"/>
      <c r="AA23" s="297"/>
      <c r="AB23" s="343"/>
      <c r="AC23" s="307"/>
      <c r="AD23" s="316"/>
      <c r="AE23" s="344"/>
      <c r="AF23" s="344"/>
      <c r="AG23" s="344"/>
      <c r="AH23" s="344"/>
      <c r="AI23" s="344"/>
      <c r="AJ23" s="345"/>
      <c r="AK23" s="345"/>
      <c r="AL23" s="345"/>
      <c r="AM23" s="346"/>
    </row>
    <row r="24" spans="2:40" ht="26.25" customHeight="1">
      <c r="AC24" s="347"/>
      <c r="AD24" s="348"/>
      <c r="AE24" s="349"/>
      <c r="AF24" s="349"/>
      <c r="AG24" s="349"/>
      <c r="AH24" s="349"/>
      <c r="AI24" s="349"/>
      <c r="AJ24" s="349"/>
      <c r="AK24" s="349"/>
      <c r="AL24" s="349"/>
      <c r="AM24" s="349"/>
      <c r="AN24" s="349"/>
    </row>
    <row r="25" spans="2:40" ht="18.75" customHeight="1">
      <c r="B25" s="10" t="s">
        <v>114</v>
      </c>
      <c r="C25" s="350"/>
      <c r="D25" s="11"/>
      <c r="E25" s="12"/>
      <c r="F25" s="12"/>
      <c r="G25" s="300"/>
      <c r="H25" s="300" t="s">
        <v>4</v>
      </c>
      <c r="I25" s="581"/>
      <c r="J25" s="581"/>
      <c r="K25" s="581"/>
      <c r="M25" s="14" t="s">
        <v>5</v>
      </c>
      <c r="N25" s="977"/>
      <c r="O25" s="977"/>
      <c r="P25" s="301" t="s">
        <v>6</v>
      </c>
      <c r="Q25" s="300" t="s">
        <v>7</v>
      </c>
      <c r="R25" s="300"/>
      <c r="S25" s="300"/>
      <c r="T25" s="300"/>
      <c r="U25" s="300"/>
      <c r="V25" s="300"/>
      <c r="W25" s="300"/>
      <c r="X25" s="300"/>
      <c r="Y25" s="300"/>
      <c r="Z25" s="300"/>
      <c r="AA25" s="300"/>
      <c r="AB25" s="300"/>
      <c r="AC25" s="348"/>
      <c r="AD25" s="348"/>
      <c r="AE25" s="349"/>
      <c r="AF25" s="349"/>
      <c r="AG25" s="349"/>
      <c r="AH25" s="349"/>
      <c r="AI25" s="349"/>
      <c r="AJ25" s="349"/>
      <c r="AK25" s="349"/>
      <c r="AL25" s="349"/>
      <c r="AM25" s="349"/>
      <c r="AN25" s="349"/>
    </row>
    <row r="26" spans="2:40" ht="6.75" customHeight="1" thickBot="1">
      <c r="C26" s="17"/>
      <c r="D26" s="11"/>
      <c r="E26" s="12"/>
      <c r="F26" s="12"/>
      <c r="G26" s="300"/>
      <c r="H26" s="12"/>
      <c r="I26" s="12"/>
      <c r="J26" s="12"/>
      <c r="K26" s="301"/>
      <c r="L26" s="18"/>
      <c r="M26" s="300"/>
      <c r="N26" s="300"/>
      <c r="O26" s="300"/>
      <c r="P26" s="300"/>
      <c r="Q26" s="300"/>
      <c r="R26" s="300"/>
      <c r="S26" s="300"/>
      <c r="T26" s="300"/>
      <c r="U26" s="300"/>
      <c r="V26" s="300"/>
      <c r="W26" s="300"/>
      <c r="X26" s="300"/>
      <c r="Y26" s="300"/>
      <c r="Z26" s="300"/>
      <c r="AA26" s="300"/>
      <c r="AB26" s="300"/>
      <c r="AC26" s="300"/>
      <c r="AD26" s="300"/>
      <c r="AE26" s="302"/>
      <c r="AF26" s="302"/>
      <c r="AG26" s="302"/>
      <c r="AH26" s="302"/>
      <c r="AI26" s="302"/>
      <c r="AJ26" s="302"/>
      <c r="AK26" s="302"/>
      <c r="AL26" s="302"/>
      <c r="AM26" s="302"/>
    </row>
    <row r="27" spans="2:40" ht="24" customHeight="1" thickBot="1">
      <c r="B27" s="303"/>
      <c r="C27" s="609" t="s">
        <v>97</v>
      </c>
      <c r="D27" s="610"/>
      <c r="E27" s="610"/>
      <c r="F27" s="610"/>
      <c r="G27" s="996"/>
      <c r="H27" s="603" t="s">
        <v>127</v>
      </c>
      <c r="I27" s="604"/>
      <c r="J27" s="605"/>
      <c r="K27" s="606" t="s">
        <v>10</v>
      </c>
      <c r="L27" s="607"/>
      <c r="M27" s="607"/>
      <c r="N27" s="607"/>
      <c r="O27" s="607"/>
      <c r="P27" s="608"/>
      <c r="Q27" s="603" t="s">
        <v>128</v>
      </c>
      <c r="R27" s="604"/>
      <c r="S27" s="604"/>
      <c r="T27" s="605"/>
      <c r="U27" s="603" t="s">
        <v>100</v>
      </c>
      <c r="V27" s="604"/>
      <c r="W27" s="604"/>
      <c r="X27" s="605"/>
      <c r="Y27" s="167"/>
      <c r="Z27" s="997" t="s">
        <v>129</v>
      </c>
      <c r="AA27" s="998"/>
      <c r="AB27" s="998"/>
      <c r="AC27" s="999"/>
      <c r="AD27" s="21"/>
      <c r="AE27" s="978" t="s">
        <v>130</v>
      </c>
      <c r="AF27" s="979"/>
      <c r="AG27" s="979"/>
      <c r="AH27" s="979"/>
      <c r="AI27" s="979"/>
      <c r="AJ27" s="979"/>
      <c r="AK27" s="979"/>
      <c r="AL27" s="979"/>
      <c r="AM27" s="980"/>
    </row>
    <row r="28" spans="2:40" ht="24" customHeight="1">
      <c r="B28" s="304"/>
      <c r="C28" s="242">
        <v>1</v>
      </c>
      <c r="D28" s="782" t="str">
        <f>D17</f>
        <v>生乳販売売上</v>
      </c>
      <c r="E28" s="783"/>
      <c r="F28" s="783"/>
      <c r="G28" s="783"/>
      <c r="H28" s="981">
        <v>82</v>
      </c>
      <c r="I28" s="982"/>
      <c r="J28" s="875" t="s">
        <v>102</v>
      </c>
      <c r="K28" s="878">
        <v>125657950</v>
      </c>
      <c r="L28" s="879"/>
      <c r="M28" s="879"/>
      <c r="N28" s="879"/>
      <c r="O28" s="879"/>
      <c r="P28" s="25" t="s">
        <v>17</v>
      </c>
      <c r="Q28" s="987">
        <v>1000000</v>
      </c>
      <c r="R28" s="988"/>
      <c r="S28" s="988"/>
      <c r="T28" s="305" t="s">
        <v>18</v>
      </c>
      <c r="U28" s="989">
        <f>K28/Q28</f>
        <v>125.65795</v>
      </c>
      <c r="V28" s="990"/>
      <c r="W28" s="990"/>
      <c r="X28" s="306" t="s">
        <v>19</v>
      </c>
      <c r="Y28" s="307"/>
      <c r="Z28" s="1000"/>
      <c r="AA28" s="1001"/>
      <c r="AB28" s="1001"/>
      <c r="AC28" s="1002"/>
      <c r="AD28" s="308"/>
      <c r="AE28" s="596" t="s">
        <v>20</v>
      </c>
      <c r="AF28" s="597"/>
      <c r="AG28" s="597"/>
      <c r="AH28" s="597"/>
      <c r="AI28" s="598"/>
      <c r="AJ28" s="991">
        <f>K33</f>
        <v>133157950</v>
      </c>
      <c r="AK28" s="992"/>
      <c r="AL28" s="992"/>
      <c r="AM28" s="309" t="s">
        <v>19</v>
      </c>
    </row>
    <row r="29" spans="2:40" ht="24" customHeight="1">
      <c r="B29" s="1016" t="s">
        <v>21</v>
      </c>
      <c r="C29" s="237">
        <v>2</v>
      </c>
      <c r="D29" s="782" t="str">
        <f t="shared" ref="D29:D32" si="3">D18</f>
        <v>子牛販売売上</v>
      </c>
      <c r="E29" s="783"/>
      <c r="F29" s="783"/>
      <c r="G29" s="783"/>
      <c r="H29" s="983"/>
      <c r="I29" s="984"/>
      <c r="J29" s="876"/>
      <c r="K29" s="785">
        <v>6000000</v>
      </c>
      <c r="L29" s="786"/>
      <c r="M29" s="786"/>
      <c r="N29" s="786"/>
      <c r="O29" s="786"/>
      <c r="P29" s="32" t="s">
        <v>17</v>
      </c>
      <c r="Q29" s="1007">
        <v>70</v>
      </c>
      <c r="R29" s="1008"/>
      <c r="S29" s="1008"/>
      <c r="T29" s="310" t="s">
        <v>102</v>
      </c>
      <c r="U29" s="1009">
        <f>K29/Q29</f>
        <v>85714.28571428571</v>
      </c>
      <c r="V29" s="1010"/>
      <c r="W29" s="1010"/>
      <c r="X29" s="311" t="s">
        <v>19</v>
      </c>
      <c r="Y29" s="307"/>
      <c r="Z29" s="1017">
        <f>Q28/H28</f>
        <v>12195.121951219513</v>
      </c>
      <c r="AA29" s="1018"/>
      <c r="AB29" s="1018"/>
      <c r="AC29" s="312" t="s">
        <v>105</v>
      </c>
      <c r="AD29" s="308"/>
      <c r="AE29" s="993" t="s">
        <v>104</v>
      </c>
      <c r="AF29" s="994"/>
      <c r="AG29" s="994"/>
      <c r="AH29" s="994"/>
      <c r="AI29" s="995"/>
      <c r="AJ29" s="1003">
        <v>105000000</v>
      </c>
      <c r="AK29" s="1004"/>
      <c r="AL29" s="1004"/>
      <c r="AM29" s="313" t="s">
        <v>19</v>
      </c>
    </row>
    <row r="30" spans="2:40" ht="24" customHeight="1" thickBot="1">
      <c r="B30" s="1016"/>
      <c r="C30" s="238">
        <v>3</v>
      </c>
      <c r="D30" s="782" t="str">
        <f t="shared" si="3"/>
        <v>廃牛売上</v>
      </c>
      <c r="E30" s="783"/>
      <c r="F30" s="783"/>
      <c r="G30" s="783"/>
      <c r="H30" s="983"/>
      <c r="I30" s="984"/>
      <c r="J30" s="876"/>
      <c r="K30" s="1005">
        <v>1500000</v>
      </c>
      <c r="L30" s="1006"/>
      <c r="M30" s="1006"/>
      <c r="N30" s="1006"/>
      <c r="O30" s="1006"/>
      <c r="P30" s="32" t="s">
        <v>17</v>
      </c>
      <c r="Q30" s="1007">
        <v>10</v>
      </c>
      <c r="R30" s="1008"/>
      <c r="S30" s="1008"/>
      <c r="T30" s="310" t="s">
        <v>102</v>
      </c>
      <c r="U30" s="1009">
        <f t="shared" ref="U30:U32" si="4">K30/Q30</f>
        <v>150000</v>
      </c>
      <c r="V30" s="1010"/>
      <c r="W30" s="1010"/>
      <c r="X30" s="311" t="s">
        <v>19</v>
      </c>
      <c r="Y30" s="307"/>
      <c r="AA30" s="314"/>
      <c r="AB30" s="314"/>
      <c r="AC30" s="315"/>
      <c r="AD30" s="316"/>
      <c r="AE30" s="1011" t="s">
        <v>107</v>
      </c>
      <c r="AF30" s="1012"/>
      <c r="AG30" s="1012"/>
      <c r="AH30" s="1012"/>
      <c r="AI30" s="1013"/>
      <c r="AJ30" s="1014">
        <v>64000000</v>
      </c>
      <c r="AK30" s="1015"/>
      <c r="AL30" s="1015"/>
      <c r="AM30" s="317" t="s">
        <v>19</v>
      </c>
    </row>
    <row r="31" spans="2:40" ht="24" customHeight="1" thickTop="1">
      <c r="B31" s="351" t="s">
        <v>39</v>
      </c>
      <c r="C31" s="178">
        <v>4</v>
      </c>
      <c r="D31" s="782" t="str">
        <f t="shared" si="3"/>
        <v>その他</v>
      </c>
      <c r="E31" s="783"/>
      <c r="F31" s="783"/>
      <c r="G31" s="783"/>
      <c r="H31" s="983"/>
      <c r="I31" s="984"/>
      <c r="J31" s="876"/>
      <c r="K31" s="1005"/>
      <c r="L31" s="1006"/>
      <c r="M31" s="1006"/>
      <c r="N31" s="1006"/>
      <c r="O31" s="1006"/>
      <c r="P31" s="32" t="s">
        <v>17</v>
      </c>
      <c r="Q31" s="1007"/>
      <c r="R31" s="1008"/>
      <c r="S31" s="1008"/>
      <c r="T31" s="310"/>
      <c r="U31" s="1009" t="e">
        <f t="shared" si="4"/>
        <v>#DIV/0!</v>
      </c>
      <c r="V31" s="1010"/>
      <c r="W31" s="1010"/>
      <c r="X31" s="311" t="s">
        <v>19</v>
      </c>
      <c r="Y31" s="307"/>
      <c r="Z31" s="1030" t="s">
        <v>133</v>
      </c>
      <c r="AA31" s="1031"/>
      <c r="AB31" s="1031"/>
      <c r="AC31" s="1032"/>
      <c r="AD31" s="308"/>
      <c r="AE31" s="1033" t="s">
        <v>26</v>
      </c>
      <c r="AF31" s="1034"/>
      <c r="AG31" s="1034"/>
      <c r="AH31" s="1034"/>
      <c r="AI31" s="1035"/>
      <c r="AJ31" s="1019">
        <f>AJ28-AJ29</f>
        <v>28157950</v>
      </c>
      <c r="AK31" s="1020"/>
      <c r="AL31" s="1020"/>
      <c r="AM31" s="319" t="s">
        <v>19</v>
      </c>
    </row>
    <row r="32" spans="2:40" ht="24" customHeight="1" thickBot="1">
      <c r="B32" s="320"/>
      <c r="C32" s="244">
        <v>5</v>
      </c>
      <c r="D32" s="782">
        <f t="shared" si="3"/>
        <v>0</v>
      </c>
      <c r="E32" s="783"/>
      <c r="F32" s="783"/>
      <c r="G32" s="783"/>
      <c r="H32" s="985"/>
      <c r="I32" s="986"/>
      <c r="J32" s="877"/>
      <c r="K32" s="1005"/>
      <c r="L32" s="1006"/>
      <c r="M32" s="1006"/>
      <c r="N32" s="1006"/>
      <c r="O32" s="1006"/>
      <c r="P32" s="43" t="s">
        <v>17</v>
      </c>
      <c r="Q32" s="1021"/>
      <c r="R32" s="1022"/>
      <c r="S32" s="1022"/>
      <c r="T32" s="321"/>
      <c r="U32" s="1009" t="e">
        <f t="shared" si="4"/>
        <v>#DIV/0!</v>
      </c>
      <c r="V32" s="1010"/>
      <c r="W32" s="1010"/>
      <c r="X32" s="322" t="s">
        <v>19</v>
      </c>
      <c r="Y32" s="307"/>
      <c r="Z32" s="1023">
        <f>AJ30/K28*100</f>
        <v>50.931914773398731</v>
      </c>
      <c r="AA32" s="1024"/>
      <c r="AB32" s="1024"/>
      <c r="AC32" s="322" t="s">
        <v>106</v>
      </c>
      <c r="AD32" s="308"/>
      <c r="AE32" s="1025" t="s">
        <v>27</v>
      </c>
      <c r="AF32" s="1026"/>
      <c r="AG32" s="1026"/>
      <c r="AH32" s="1026"/>
      <c r="AI32" s="1027"/>
      <c r="AJ32" s="1028">
        <f>AJ31/AJ28*100</f>
        <v>21.146277785141631</v>
      </c>
      <c r="AK32" s="1029"/>
      <c r="AL32" s="1029"/>
      <c r="AM32" s="323" t="s">
        <v>28</v>
      </c>
    </row>
    <row r="33" spans="2:40" ht="24" customHeight="1">
      <c r="B33" s="324"/>
      <c r="C33" s="888" t="s">
        <v>112</v>
      </c>
      <c r="D33" s="889"/>
      <c r="E33" s="889"/>
      <c r="F33" s="889"/>
      <c r="G33" s="890"/>
      <c r="H33" s="1044">
        <f>SUM(H28:I32)</f>
        <v>82</v>
      </c>
      <c r="I33" s="1045"/>
      <c r="J33" s="239" t="s">
        <v>102</v>
      </c>
      <c r="K33" s="903">
        <f>SUM(K28:O32)</f>
        <v>133157950</v>
      </c>
      <c r="L33" s="904"/>
      <c r="M33" s="904"/>
      <c r="N33" s="904"/>
      <c r="O33" s="904"/>
      <c r="P33" s="352" t="s">
        <v>136</v>
      </c>
      <c r="Q33" s="1046"/>
      <c r="R33" s="1047"/>
      <c r="S33" s="1047"/>
      <c r="T33" s="325"/>
      <c r="U33" s="1048"/>
      <c r="V33" s="1049"/>
      <c r="W33" s="1049"/>
      <c r="X33" s="326"/>
      <c r="Y33" s="307"/>
      <c r="Z33" s="1050"/>
      <c r="AA33" s="1050"/>
      <c r="AB33" s="1050"/>
      <c r="AC33" s="325"/>
      <c r="AD33" s="327"/>
      <c r="AE33" s="1040" t="s">
        <v>134</v>
      </c>
      <c r="AF33" s="1040"/>
      <c r="AG33" s="1040"/>
      <c r="AH33" s="1040"/>
      <c r="AI33" s="1040"/>
      <c r="AJ33" s="1040"/>
      <c r="AK33" s="1040"/>
      <c r="AL33" s="1040"/>
      <c r="AM33" s="1040"/>
      <c r="AN33" s="1040"/>
    </row>
    <row r="34" spans="2:40" ht="13.5" customHeight="1" thickBot="1">
      <c r="B34" s="328"/>
      <c r="C34" s="291"/>
      <c r="D34" s="291"/>
      <c r="E34" s="291"/>
      <c r="F34" s="291"/>
      <c r="G34" s="291"/>
      <c r="H34" s="329"/>
      <c r="I34" s="329"/>
      <c r="J34" s="330"/>
      <c r="K34" s="331"/>
      <c r="L34" s="331"/>
      <c r="M34" s="331"/>
      <c r="N34" s="331"/>
      <c r="O34" s="331"/>
      <c r="P34" s="332"/>
      <c r="Q34" s="333"/>
      <c r="R34" s="333"/>
      <c r="S34" s="333"/>
      <c r="T34" s="334"/>
      <c r="U34" s="335"/>
      <c r="V34" s="336"/>
      <c r="W34" s="336"/>
      <c r="X34" s="334"/>
      <c r="Y34" s="307"/>
      <c r="Z34" s="337"/>
      <c r="AA34" s="337"/>
      <c r="AB34" s="337"/>
      <c r="AC34" s="338"/>
      <c r="AD34" s="316"/>
      <c r="AE34" s="1040"/>
      <c r="AF34" s="1040"/>
      <c r="AG34" s="1040"/>
      <c r="AH34" s="1040"/>
      <c r="AI34" s="1040"/>
      <c r="AJ34" s="1040"/>
      <c r="AK34" s="1040"/>
      <c r="AL34" s="1040"/>
      <c r="AM34" s="1040"/>
      <c r="AN34" s="1040"/>
    </row>
    <row r="35" spans="2:40" ht="24" customHeight="1" thickBot="1">
      <c r="B35" s="303"/>
      <c r="C35" s="609" t="s">
        <v>97</v>
      </c>
      <c r="D35" s="610"/>
      <c r="E35" s="610"/>
      <c r="F35" s="610"/>
      <c r="G35" s="996"/>
      <c r="H35" s="603" t="s">
        <v>127</v>
      </c>
      <c r="I35" s="604"/>
      <c r="J35" s="605"/>
      <c r="K35" s="606" t="s">
        <v>10</v>
      </c>
      <c r="L35" s="607"/>
      <c r="M35" s="607"/>
      <c r="N35" s="607"/>
      <c r="O35" s="607"/>
      <c r="P35" s="608"/>
      <c r="Q35" s="603" t="s">
        <v>128</v>
      </c>
      <c r="R35" s="604"/>
      <c r="S35" s="604"/>
      <c r="T35" s="605"/>
      <c r="U35" s="603" t="s">
        <v>100</v>
      </c>
      <c r="V35" s="604"/>
      <c r="W35" s="604"/>
      <c r="X35" s="605"/>
      <c r="Y35" s="307"/>
      <c r="Z35" s="997" t="s">
        <v>129</v>
      </c>
      <c r="AA35" s="998"/>
      <c r="AB35" s="998"/>
      <c r="AC35" s="999"/>
      <c r="AD35" s="308"/>
      <c r="AE35" s="1041" t="s">
        <v>135</v>
      </c>
      <c r="AF35" s="1042"/>
      <c r="AG35" s="1042"/>
      <c r="AH35" s="1042"/>
      <c r="AI35" s="1042"/>
      <c r="AJ35" s="1042"/>
      <c r="AK35" s="1042"/>
      <c r="AL35" s="1042"/>
      <c r="AM35" s="1043"/>
    </row>
    <row r="36" spans="2:40" ht="24" customHeight="1">
      <c r="B36" s="304"/>
      <c r="C36" s="242">
        <v>1</v>
      </c>
      <c r="D36" s="782" t="str">
        <f>D28</f>
        <v>生乳販売売上</v>
      </c>
      <c r="E36" s="783"/>
      <c r="F36" s="783"/>
      <c r="G36" s="783"/>
      <c r="H36" s="981">
        <v>85</v>
      </c>
      <c r="I36" s="982"/>
      <c r="J36" s="875" t="s">
        <v>102</v>
      </c>
      <c r="K36" s="828">
        <f>Q36*U36</f>
        <v>148500000</v>
      </c>
      <c r="L36" s="829"/>
      <c r="M36" s="829"/>
      <c r="N36" s="829"/>
      <c r="O36" s="829"/>
      <c r="P36" s="25" t="s">
        <v>17</v>
      </c>
      <c r="Q36" s="987">
        <v>1100000</v>
      </c>
      <c r="R36" s="988"/>
      <c r="S36" s="988"/>
      <c r="T36" s="305" t="s">
        <v>18</v>
      </c>
      <c r="U36" s="1056">
        <v>135</v>
      </c>
      <c r="V36" s="1057"/>
      <c r="W36" s="1057"/>
      <c r="X36" s="353" t="s">
        <v>19</v>
      </c>
      <c r="Y36" s="307"/>
      <c r="Z36" s="1000"/>
      <c r="AA36" s="1001"/>
      <c r="AB36" s="1001"/>
      <c r="AC36" s="1002"/>
      <c r="AD36" s="308"/>
      <c r="AE36" s="596" t="s">
        <v>20</v>
      </c>
      <c r="AF36" s="597"/>
      <c r="AG36" s="597"/>
      <c r="AH36" s="597"/>
      <c r="AI36" s="598"/>
      <c r="AJ36" s="1036">
        <f>K41</f>
        <v>158500000</v>
      </c>
      <c r="AK36" s="1037"/>
      <c r="AL36" s="1037"/>
      <c r="AM36" s="309" t="s">
        <v>19</v>
      </c>
    </row>
    <row r="37" spans="2:40" ht="24" customHeight="1">
      <c r="B37" s="1016" t="s">
        <v>40</v>
      </c>
      <c r="C37" s="237">
        <v>2</v>
      </c>
      <c r="D37" s="782" t="str">
        <f t="shared" ref="D37:D40" si="5">D29</f>
        <v>子牛販売売上</v>
      </c>
      <c r="E37" s="783"/>
      <c r="F37" s="783"/>
      <c r="G37" s="783"/>
      <c r="H37" s="983"/>
      <c r="I37" s="984"/>
      <c r="J37" s="876"/>
      <c r="K37" s="826">
        <f>Q37*U37</f>
        <v>7000000</v>
      </c>
      <c r="L37" s="827"/>
      <c r="M37" s="827"/>
      <c r="N37" s="827"/>
      <c r="O37" s="827"/>
      <c r="P37" s="32" t="s">
        <v>17</v>
      </c>
      <c r="Q37" s="1007">
        <v>70</v>
      </c>
      <c r="R37" s="1008"/>
      <c r="S37" s="1008"/>
      <c r="T37" s="310" t="s">
        <v>102</v>
      </c>
      <c r="U37" s="1051">
        <v>100000</v>
      </c>
      <c r="V37" s="1052"/>
      <c r="W37" s="1052"/>
      <c r="X37" s="354" t="s">
        <v>19</v>
      </c>
      <c r="Y37" s="307"/>
      <c r="Z37" s="1017">
        <f>Q36/H36</f>
        <v>12941.176470588236</v>
      </c>
      <c r="AA37" s="1018"/>
      <c r="AB37" s="1018"/>
      <c r="AC37" s="312" t="s">
        <v>105</v>
      </c>
      <c r="AD37" s="308"/>
      <c r="AE37" s="993" t="s">
        <v>34</v>
      </c>
      <c r="AF37" s="994"/>
      <c r="AG37" s="994"/>
      <c r="AH37" s="994"/>
      <c r="AI37" s="995"/>
      <c r="AJ37" s="1038">
        <v>110000000</v>
      </c>
      <c r="AK37" s="1039"/>
      <c r="AL37" s="1039"/>
      <c r="AM37" s="313" t="s">
        <v>19</v>
      </c>
    </row>
    <row r="38" spans="2:40" ht="24" customHeight="1" thickBot="1">
      <c r="B38" s="1016"/>
      <c r="C38" s="238">
        <v>3</v>
      </c>
      <c r="D38" s="782" t="str">
        <f t="shared" si="5"/>
        <v>廃牛売上</v>
      </c>
      <c r="E38" s="783"/>
      <c r="F38" s="783"/>
      <c r="G38" s="783"/>
      <c r="H38" s="983"/>
      <c r="I38" s="984"/>
      <c r="J38" s="876"/>
      <c r="K38" s="826">
        <f t="shared" ref="K38:K40" si="6">Q38*U38</f>
        <v>3000000</v>
      </c>
      <c r="L38" s="827"/>
      <c r="M38" s="827"/>
      <c r="N38" s="827"/>
      <c r="O38" s="827"/>
      <c r="P38" s="32" t="s">
        <v>17</v>
      </c>
      <c r="Q38" s="1007">
        <v>15</v>
      </c>
      <c r="R38" s="1008"/>
      <c r="S38" s="1008"/>
      <c r="T38" s="310" t="s">
        <v>102</v>
      </c>
      <c r="U38" s="1051">
        <v>200000</v>
      </c>
      <c r="V38" s="1052"/>
      <c r="W38" s="1052"/>
      <c r="X38" s="354" t="s">
        <v>19</v>
      </c>
      <c r="Y38" s="307"/>
      <c r="AA38" s="314"/>
      <c r="AB38" s="314"/>
      <c r="AC38" s="315"/>
      <c r="AD38" s="316"/>
      <c r="AE38" s="1011" t="s">
        <v>107</v>
      </c>
      <c r="AF38" s="1012"/>
      <c r="AG38" s="1012"/>
      <c r="AH38" s="1012"/>
      <c r="AI38" s="1013"/>
      <c r="AJ38" s="1014">
        <v>65000000</v>
      </c>
      <c r="AK38" s="1015"/>
      <c r="AL38" s="1015"/>
      <c r="AM38" s="317" t="s">
        <v>19</v>
      </c>
    </row>
    <row r="39" spans="2:40" ht="24" customHeight="1" thickTop="1">
      <c r="B39" s="351" t="s">
        <v>116</v>
      </c>
      <c r="C39" s="178">
        <v>4</v>
      </c>
      <c r="D39" s="782" t="str">
        <f t="shared" si="5"/>
        <v>その他</v>
      </c>
      <c r="E39" s="783"/>
      <c r="F39" s="783"/>
      <c r="G39" s="783"/>
      <c r="H39" s="983"/>
      <c r="I39" s="984"/>
      <c r="J39" s="876"/>
      <c r="K39" s="826">
        <f t="shared" si="6"/>
        <v>0</v>
      </c>
      <c r="L39" s="827"/>
      <c r="M39" s="827"/>
      <c r="N39" s="827"/>
      <c r="O39" s="827"/>
      <c r="P39" s="32" t="s">
        <v>17</v>
      </c>
      <c r="Q39" s="1007"/>
      <c r="R39" s="1008"/>
      <c r="S39" s="1008"/>
      <c r="T39" s="310"/>
      <c r="U39" s="1051"/>
      <c r="V39" s="1052"/>
      <c r="W39" s="1052"/>
      <c r="X39" s="354" t="s">
        <v>19</v>
      </c>
      <c r="Y39" s="307"/>
      <c r="Z39" s="1030" t="s">
        <v>133</v>
      </c>
      <c r="AA39" s="1031"/>
      <c r="AB39" s="1031"/>
      <c r="AC39" s="1032"/>
      <c r="AD39" s="308"/>
      <c r="AE39" s="1033" t="s">
        <v>26</v>
      </c>
      <c r="AF39" s="1034"/>
      <c r="AG39" s="1034"/>
      <c r="AH39" s="1034"/>
      <c r="AI39" s="1035"/>
      <c r="AJ39" s="1064">
        <f>AJ36-AJ37</f>
        <v>48500000</v>
      </c>
      <c r="AK39" s="1065"/>
      <c r="AL39" s="1065"/>
      <c r="AM39" s="319" t="s">
        <v>19</v>
      </c>
    </row>
    <row r="40" spans="2:40" ht="24" customHeight="1" thickBot="1">
      <c r="B40" s="320"/>
      <c r="C40" s="244">
        <v>5</v>
      </c>
      <c r="D40" s="782">
        <f t="shared" si="5"/>
        <v>0</v>
      </c>
      <c r="E40" s="783"/>
      <c r="F40" s="783"/>
      <c r="G40" s="783"/>
      <c r="H40" s="985"/>
      <c r="I40" s="986"/>
      <c r="J40" s="877"/>
      <c r="K40" s="917">
        <f t="shared" si="6"/>
        <v>0</v>
      </c>
      <c r="L40" s="918"/>
      <c r="M40" s="918"/>
      <c r="N40" s="918"/>
      <c r="O40" s="918"/>
      <c r="P40" s="43" t="s">
        <v>17</v>
      </c>
      <c r="Q40" s="1021"/>
      <c r="R40" s="1022"/>
      <c r="S40" s="1022"/>
      <c r="T40" s="321"/>
      <c r="U40" s="1051"/>
      <c r="V40" s="1052"/>
      <c r="W40" s="1052"/>
      <c r="X40" s="312" t="s">
        <v>19</v>
      </c>
      <c r="Y40" s="307"/>
      <c r="Z40" s="1023">
        <f>AJ38/K36*100</f>
        <v>43.771043771043772</v>
      </c>
      <c r="AA40" s="1024"/>
      <c r="AB40" s="1024"/>
      <c r="AC40" s="322" t="s">
        <v>106</v>
      </c>
      <c r="AD40" s="308"/>
      <c r="AE40" s="1025" t="s">
        <v>27</v>
      </c>
      <c r="AF40" s="1026"/>
      <c r="AG40" s="1026"/>
      <c r="AH40" s="1026"/>
      <c r="AI40" s="1027"/>
      <c r="AJ40" s="1066">
        <f>AJ39/AJ36*100</f>
        <v>30.5993690851735</v>
      </c>
      <c r="AK40" s="1067"/>
      <c r="AL40" s="1067"/>
      <c r="AM40" s="323" t="s">
        <v>28</v>
      </c>
    </row>
    <row r="41" spans="2:40" ht="24" customHeight="1">
      <c r="B41" s="340"/>
      <c r="C41" s="923" t="s">
        <v>112</v>
      </c>
      <c r="D41" s="924"/>
      <c r="E41" s="924"/>
      <c r="F41" s="924"/>
      <c r="G41" s="925"/>
      <c r="H41" s="1058">
        <f>SUM(H36:I40)</f>
        <v>85</v>
      </c>
      <c r="I41" s="1059"/>
      <c r="J41" s="355" t="s">
        <v>102</v>
      </c>
      <c r="K41" s="930">
        <f>SUM(K36:O40)</f>
        <v>158500000</v>
      </c>
      <c r="L41" s="931"/>
      <c r="M41" s="931"/>
      <c r="N41" s="931"/>
      <c r="O41" s="931"/>
      <c r="P41" s="60" t="s">
        <v>17</v>
      </c>
      <c r="Q41" s="1060"/>
      <c r="R41" s="1061"/>
      <c r="S41" s="1061"/>
      <c r="T41" s="334"/>
      <c r="U41" s="1062"/>
      <c r="V41" s="1063"/>
      <c r="W41" s="1063"/>
      <c r="X41" s="342"/>
      <c r="Y41" s="307"/>
      <c r="Z41" s="343"/>
      <c r="AA41" s="343"/>
      <c r="AB41" s="343"/>
      <c r="AC41" s="307"/>
      <c r="AD41" s="316"/>
      <c r="AE41" s="344"/>
      <c r="AF41" s="344"/>
      <c r="AG41" s="344"/>
      <c r="AH41" s="344"/>
      <c r="AI41" s="344"/>
      <c r="AJ41" s="345"/>
      <c r="AK41" s="345"/>
      <c r="AL41" s="345"/>
      <c r="AM41" s="346"/>
    </row>
    <row r="42" spans="2:40" ht="23.25" customHeight="1">
      <c r="B42" s="297"/>
      <c r="C42" s="297"/>
      <c r="D42" s="297"/>
      <c r="E42" s="297"/>
      <c r="F42" s="297"/>
      <c r="G42" s="297"/>
      <c r="H42" s="297"/>
      <c r="I42" s="297"/>
      <c r="J42" s="297"/>
      <c r="K42" s="297"/>
      <c r="L42" s="297"/>
      <c r="M42" s="297"/>
      <c r="N42" s="297"/>
      <c r="O42" s="297"/>
      <c r="P42" s="297"/>
      <c r="Q42" s="297"/>
      <c r="R42" s="297"/>
      <c r="S42" s="297"/>
      <c r="T42" s="297"/>
      <c r="U42" s="297"/>
      <c r="V42" s="297"/>
      <c r="W42" s="297"/>
      <c r="X42" s="297"/>
      <c r="Y42" s="297"/>
      <c r="Z42" s="297"/>
      <c r="AA42" s="297"/>
      <c r="AB42" s="343"/>
      <c r="AC42" s="307"/>
      <c r="AD42" s="316"/>
      <c r="AE42" s="344"/>
      <c r="AF42" s="344"/>
      <c r="AG42" s="344"/>
      <c r="AH42" s="344"/>
      <c r="AI42" s="344"/>
      <c r="AJ42" s="345"/>
      <c r="AK42" s="345"/>
      <c r="AL42" s="345"/>
      <c r="AM42" s="346"/>
    </row>
    <row r="43" spans="2:40" ht="17.25" customHeight="1">
      <c r="C43" s="356"/>
      <c r="D43" s="356"/>
      <c r="E43" s="356"/>
      <c r="F43" s="356"/>
      <c r="G43" s="356"/>
      <c r="H43" s="356"/>
      <c r="I43" s="356"/>
      <c r="J43" s="357"/>
      <c r="K43" s="357"/>
      <c r="L43" s="357"/>
      <c r="M43" s="357"/>
      <c r="N43" s="357"/>
      <c r="O43" s="357"/>
      <c r="P43" s="357"/>
      <c r="Q43" s="357"/>
      <c r="R43" s="357"/>
      <c r="S43" s="357"/>
      <c r="T43" s="357"/>
      <c r="U43" s="357"/>
      <c r="V43" s="357"/>
      <c r="W43" s="357"/>
      <c r="X43" s="357"/>
      <c r="Y43" s="357"/>
      <c r="Z43" s="357"/>
      <c r="AA43" s="357"/>
      <c r="AB43" s="357"/>
      <c r="AC43" s="357"/>
      <c r="AD43" s="357"/>
      <c r="AE43" s="358"/>
      <c r="AF43" s="358"/>
      <c r="AG43" s="358"/>
      <c r="AH43" s="358"/>
      <c r="AI43" s="358"/>
      <c r="AJ43" s="358"/>
      <c r="AK43" s="358"/>
      <c r="AL43" s="358"/>
      <c r="AM43" s="358"/>
    </row>
    <row r="44" spans="2:40" ht="18" customHeight="1">
      <c r="B44" s="88" t="s">
        <v>43</v>
      </c>
      <c r="C44" s="11"/>
      <c r="D44" s="12"/>
      <c r="E44" s="12"/>
      <c r="F44" s="356"/>
      <c r="G44" s="300"/>
      <c r="H44" s="300"/>
      <c r="I44" s="12"/>
      <c r="J44" s="301"/>
      <c r="K44" s="89"/>
      <c r="L44" s="12"/>
      <c r="M44" s="90"/>
      <c r="N44" s="90"/>
      <c r="O44" s="90"/>
      <c r="P44" s="90"/>
      <c r="Q44" s="90"/>
      <c r="R44" s="90"/>
      <c r="S44" s="90"/>
      <c r="T44" s="90"/>
      <c r="U44" s="90"/>
      <c r="V44" s="91"/>
      <c r="W44" s="91"/>
      <c r="X44" s="91"/>
      <c r="Y44" s="91"/>
      <c r="Z44" s="91"/>
      <c r="AA44" s="91"/>
      <c r="AB44" s="91"/>
      <c r="AC44" s="91"/>
      <c r="AD44" s="91"/>
      <c r="AE44" s="70"/>
      <c r="AF44" s="70"/>
      <c r="AG44" s="359"/>
      <c r="AH44" s="316"/>
      <c r="AI44" s="316"/>
      <c r="AJ44" s="316"/>
      <c r="AK44" s="316"/>
      <c r="AL44" s="316"/>
      <c r="AM44" s="316"/>
    </row>
    <row r="45" spans="2:40" ht="6.75" customHeight="1" thickBot="1">
      <c r="B45" s="17"/>
      <c r="C45" s="11"/>
      <c r="D45" s="12"/>
      <c r="E45" s="12"/>
      <c r="F45" s="356"/>
      <c r="G45" s="300"/>
      <c r="H45" s="300"/>
      <c r="I45" s="12"/>
      <c r="J45" s="301"/>
      <c r="K45" s="89"/>
      <c r="L45" s="12"/>
      <c r="M45" s="90"/>
      <c r="N45" s="90"/>
      <c r="O45" s="90"/>
      <c r="P45" s="90"/>
      <c r="Q45" s="90"/>
      <c r="R45" s="90"/>
      <c r="S45" s="90"/>
      <c r="T45" s="90"/>
      <c r="U45" s="90"/>
      <c r="V45" s="91"/>
      <c r="W45" s="91"/>
      <c r="X45" s="91"/>
      <c r="Y45" s="91"/>
      <c r="Z45" s="91"/>
      <c r="AA45" s="91"/>
      <c r="AB45" s="91"/>
      <c r="AC45" s="91"/>
      <c r="AD45" s="91"/>
      <c r="AE45" s="70"/>
      <c r="AF45" s="70"/>
      <c r="AG45" s="359"/>
      <c r="AH45" s="316"/>
      <c r="AI45" s="316"/>
      <c r="AJ45" s="316"/>
      <c r="AK45" s="359"/>
      <c r="AL45" s="316"/>
      <c r="AM45" s="316"/>
    </row>
    <row r="46" spans="2:40" ht="26.25" customHeight="1" thickTop="1">
      <c r="B46" s="726" t="s">
        <v>8</v>
      </c>
      <c r="C46" s="727"/>
      <c r="D46" s="727"/>
      <c r="E46" s="727"/>
      <c r="F46" s="727"/>
      <c r="G46" s="727"/>
      <c r="H46" s="727"/>
      <c r="I46" s="939"/>
      <c r="J46" s="1068" t="s">
        <v>10</v>
      </c>
      <c r="K46" s="946"/>
      <c r="L46" s="946"/>
      <c r="M46" s="946"/>
      <c r="N46" s="1069"/>
      <c r="O46" s="941" t="s">
        <v>128</v>
      </c>
      <c r="P46" s="942"/>
      <c r="Q46" s="942"/>
      <c r="R46" s="943"/>
      <c r="S46" s="749" t="s">
        <v>100</v>
      </c>
      <c r="T46" s="750"/>
      <c r="U46" s="750"/>
      <c r="V46" s="1070"/>
      <c r="Y46" s="1071" t="s">
        <v>137</v>
      </c>
      <c r="Z46" s="1072"/>
      <c r="AA46" s="1072"/>
      <c r="AB46" s="1072"/>
      <c r="AC46" s="1072"/>
      <c r="AD46" s="1073"/>
      <c r="AE46" s="70"/>
      <c r="AF46" s="70"/>
      <c r="AG46" s="359"/>
      <c r="AH46" s="316"/>
      <c r="AI46" s="316"/>
      <c r="AJ46" s="316"/>
      <c r="AK46" s="359"/>
      <c r="AL46" s="316"/>
      <c r="AM46" s="316"/>
    </row>
    <row r="47" spans="2:40" ht="26.25" customHeight="1" thickBot="1">
      <c r="B47" s="360">
        <v>1</v>
      </c>
      <c r="C47" s="1077" t="str">
        <f>D36</f>
        <v>生乳販売売上</v>
      </c>
      <c r="D47" s="849"/>
      <c r="E47" s="849"/>
      <c r="F47" s="849"/>
      <c r="G47" s="849"/>
      <c r="H47" s="849"/>
      <c r="I47" s="850"/>
      <c r="J47" s="948">
        <f t="shared" ref="J47:J52" si="7">K28/K17*100</f>
        <v>84.618148148148151</v>
      </c>
      <c r="K47" s="949"/>
      <c r="L47" s="96">
        <v>74</v>
      </c>
      <c r="M47" s="361" t="s">
        <v>28</v>
      </c>
      <c r="N47" s="362" t="str">
        <f t="shared" ref="N47:N52" si="8">IF(J47&gt;=110,"★",IF(AND(J47&gt;=100,J47&lt;110),"◎",IF(AND(J47&gt;=80,J47&lt;100),"○",IF(AND(J47&gt;=60,J47&lt;80),"◇","△"))))</f>
        <v>○</v>
      </c>
      <c r="O47" s="950">
        <f>Q28/Q17*100</f>
        <v>90.909090909090907</v>
      </c>
      <c r="P47" s="951"/>
      <c r="Q47" s="361" t="s">
        <v>28</v>
      </c>
      <c r="R47" s="363" t="str">
        <f>IF(O47&gt;=110,"★",IF(AND(O47&gt;=100,O47&lt;110),"◎",IF(AND(O47&gt;=80,O47&lt;100),"○",IF(AND(O47&gt;=60,O47&lt;80),"◇","△"))))</f>
        <v>○</v>
      </c>
      <c r="S47" s="952">
        <f>U28/U17*100</f>
        <v>93.079962962962952</v>
      </c>
      <c r="T47" s="953"/>
      <c r="U47" s="361" t="s">
        <v>28</v>
      </c>
      <c r="V47" s="364" t="str">
        <f>IF(S47&gt;=110,"★",IF(AND(S47&gt;=100,S47&lt;110),"◎",IF(AND(S47&gt;=80,S47&lt;100),"○",IF(AND(S47&gt;=60,S47&lt;80),"◇","△"))))</f>
        <v>○</v>
      </c>
      <c r="X47" s="300"/>
      <c r="Y47" s="1074"/>
      <c r="Z47" s="1075"/>
      <c r="AA47" s="1075"/>
      <c r="AB47" s="1075"/>
      <c r="AC47" s="1075"/>
      <c r="AD47" s="1076"/>
      <c r="AE47" s="356"/>
      <c r="AF47" s="356"/>
      <c r="AG47" s="356"/>
      <c r="AH47" s="316"/>
      <c r="AI47" s="316"/>
      <c r="AJ47" s="356"/>
      <c r="AK47" s="356"/>
      <c r="AL47" s="356"/>
      <c r="AM47" s="316"/>
    </row>
    <row r="48" spans="2:40" ht="26.25" customHeight="1" thickTop="1">
      <c r="B48" s="365">
        <v>2</v>
      </c>
      <c r="C48" s="1078" t="str">
        <f t="shared" ref="C48:C51" si="9">D37</f>
        <v>子牛販売売上</v>
      </c>
      <c r="D48" s="846"/>
      <c r="E48" s="846"/>
      <c r="F48" s="846"/>
      <c r="G48" s="846"/>
      <c r="H48" s="846"/>
      <c r="I48" s="847"/>
      <c r="J48" s="839">
        <f t="shared" si="7"/>
        <v>85.714285714285708</v>
      </c>
      <c r="K48" s="840"/>
      <c r="L48" s="104"/>
      <c r="M48" s="366" t="s">
        <v>28</v>
      </c>
      <c r="N48" s="367" t="str">
        <f t="shared" si="8"/>
        <v>○</v>
      </c>
      <c r="O48" s="841">
        <f t="shared" ref="O48:O51" si="10">Q29/Q18*100</f>
        <v>100</v>
      </c>
      <c r="P48" s="842"/>
      <c r="Q48" s="366" t="s">
        <v>28</v>
      </c>
      <c r="R48" s="368" t="str">
        <f t="shared" ref="R48:R51" si="11">IF(O48&gt;=110,"★",IF(AND(O48&gt;=100,O48&lt;110),"◎",IF(AND(O48&gt;=80,O48&lt;100),"○",IF(AND(O48&gt;=60,O48&lt;80),"◇","△"))))</f>
        <v>◎</v>
      </c>
      <c r="S48" s="843">
        <f t="shared" ref="S48:S51" si="12">U29/U18*100</f>
        <v>85.714285714285708</v>
      </c>
      <c r="T48" s="844"/>
      <c r="U48" s="366" t="s">
        <v>28</v>
      </c>
      <c r="V48" s="369" t="str">
        <f t="shared" ref="V48:V51" si="13">IF(S48&gt;=110,"★",IF(AND(S48&gt;=100,S48&lt;110),"◎",IF(AND(S48&gt;=80,S48&lt;100),"○",IF(AND(S48&gt;=60,S48&lt;80),"◇","△"))))</f>
        <v>○</v>
      </c>
      <c r="X48" s="356"/>
      <c r="Y48" s="1079">
        <f>Z29/Z18*100</f>
        <v>94.235033259423503</v>
      </c>
      <c r="Z48" s="1080"/>
      <c r="AA48" s="1080"/>
      <c r="AB48" s="370" t="s">
        <v>106</v>
      </c>
      <c r="AC48" s="1081" t="str">
        <f>IF(Y48&gt;=110,"★",IF(AND(Y48&gt;=100,Y48&lt;110),"◎",IF(AND(Y48&gt;=80,Y48&lt;100),"○",IF(AND(Y48&gt;=60,Y48&lt;80),"◇","△"))))</f>
        <v>○</v>
      </c>
      <c r="AD48" s="1082"/>
      <c r="AE48" s="356"/>
      <c r="AF48" s="726" t="s">
        <v>44</v>
      </c>
      <c r="AG48" s="727"/>
      <c r="AH48" s="727"/>
      <c r="AI48" s="727"/>
      <c r="AJ48" s="728"/>
    </row>
    <row r="49" spans="1:39" ht="26.25" customHeight="1" thickBot="1">
      <c r="B49" s="365">
        <v>3</v>
      </c>
      <c r="C49" s="1078" t="str">
        <f t="shared" si="9"/>
        <v>廃牛売上</v>
      </c>
      <c r="D49" s="846"/>
      <c r="E49" s="846"/>
      <c r="F49" s="846"/>
      <c r="G49" s="846"/>
      <c r="H49" s="846"/>
      <c r="I49" s="847"/>
      <c r="J49" s="839">
        <f t="shared" si="7"/>
        <v>50</v>
      </c>
      <c r="K49" s="840"/>
      <c r="L49" s="104"/>
      <c r="M49" s="366" t="s">
        <v>28</v>
      </c>
      <c r="N49" s="367" t="str">
        <f t="shared" si="8"/>
        <v>△</v>
      </c>
      <c r="O49" s="841">
        <f t="shared" si="10"/>
        <v>66.666666666666657</v>
      </c>
      <c r="P49" s="842"/>
      <c r="Q49" s="366" t="s">
        <v>28</v>
      </c>
      <c r="R49" s="368" t="str">
        <f t="shared" si="11"/>
        <v>◇</v>
      </c>
      <c r="S49" s="843">
        <f>U30/U19*100</f>
        <v>75</v>
      </c>
      <c r="T49" s="844"/>
      <c r="U49" s="366" t="s">
        <v>28</v>
      </c>
      <c r="V49" s="369" t="str">
        <f t="shared" si="13"/>
        <v>◇</v>
      </c>
      <c r="X49" s="356"/>
      <c r="Y49" s="1083" t="s">
        <v>133</v>
      </c>
      <c r="Z49" s="1084"/>
      <c r="AA49" s="1084"/>
      <c r="AB49" s="1084"/>
      <c r="AC49" s="1084"/>
      <c r="AD49" s="1085"/>
      <c r="AF49" s="1089">
        <f>AJ31/AJ20*100</f>
        <v>58.057628865979382</v>
      </c>
      <c r="AG49" s="1090"/>
      <c r="AH49" s="1090"/>
      <c r="AI49" s="371" t="s">
        <v>28</v>
      </c>
      <c r="AJ49" s="372" t="str">
        <f>IF(AF49&gt;=110,"★",IF(AND(AF49&gt;=100,AF49&lt;110),"◎",IF(AND(AF49&gt;=80,AF49&lt;100),"○",IF(AND(AF49&gt;=60,AF49&lt;80),"◇","△"))))</f>
        <v>△</v>
      </c>
    </row>
    <row r="50" spans="1:39" ht="26.25" customHeight="1" thickTop="1">
      <c r="B50" s="365">
        <v>4</v>
      </c>
      <c r="C50" s="1078" t="str">
        <f t="shared" si="9"/>
        <v>その他</v>
      </c>
      <c r="D50" s="846"/>
      <c r="E50" s="846"/>
      <c r="F50" s="846"/>
      <c r="G50" s="846"/>
      <c r="H50" s="846"/>
      <c r="I50" s="847"/>
      <c r="J50" s="839" t="e">
        <f t="shared" si="7"/>
        <v>#DIV/0!</v>
      </c>
      <c r="K50" s="840"/>
      <c r="L50" s="104"/>
      <c r="M50" s="366" t="s">
        <v>28</v>
      </c>
      <c r="N50" s="367" t="e">
        <f t="shared" si="8"/>
        <v>#DIV/0!</v>
      </c>
      <c r="O50" s="841" t="e">
        <f>Q31/Q20*100</f>
        <v>#DIV/0!</v>
      </c>
      <c r="P50" s="842"/>
      <c r="Q50" s="366" t="s">
        <v>28</v>
      </c>
      <c r="R50" s="368" t="e">
        <f t="shared" si="11"/>
        <v>#DIV/0!</v>
      </c>
      <c r="S50" s="843" t="e">
        <f>U31/U20*100</f>
        <v>#DIV/0!</v>
      </c>
      <c r="T50" s="844"/>
      <c r="U50" s="366" t="s">
        <v>28</v>
      </c>
      <c r="V50" s="369" t="e">
        <f t="shared" si="13"/>
        <v>#DIV/0!</v>
      </c>
      <c r="Y50" s="1086"/>
      <c r="Z50" s="1087"/>
      <c r="AA50" s="1087"/>
      <c r="AB50" s="1087"/>
      <c r="AC50" s="1087"/>
      <c r="AD50" s="1088"/>
    </row>
    <row r="51" spans="1:39" ht="26.25" customHeight="1">
      <c r="B51" s="373">
        <v>5</v>
      </c>
      <c r="C51" s="1094">
        <f t="shared" si="9"/>
        <v>0</v>
      </c>
      <c r="D51" s="968"/>
      <c r="E51" s="968"/>
      <c r="F51" s="968"/>
      <c r="G51" s="968"/>
      <c r="H51" s="968"/>
      <c r="I51" s="969"/>
      <c r="J51" s="1095" t="e">
        <f t="shared" si="7"/>
        <v>#DIV/0!</v>
      </c>
      <c r="K51" s="1096"/>
      <c r="L51" s="266"/>
      <c r="M51" s="374" t="s">
        <v>28</v>
      </c>
      <c r="N51" s="375" t="e">
        <f t="shared" si="8"/>
        <v>#DIV/0!</v>
      </c>
      <c r="O51" s="970" t="e">
        <f t="shared" si="10"/>
        <v>#DIV/0!</v>
      </c>
      <c r="P51" s="971"/>
      <c r="Q51" s="376" t="s">
        <v>28</v>
      </c>
      <c r="R51" s="377" t="e">
        <f t="shared" si="11"/>
        <v>#DIV/0!</v>
      </c>
      <c r="S51" s="972" t="e">
        <f t="shared" si="12"/>
        <v>#DIV/0!</v>
      </c>
      <c r="T51" s="973"/>
      <c r="U51" s="376" t="s">
        <v>28</v>
      </c>
      <c r="V51" s="369" t="e">
        <f t="shared" si="13"/>
        <v>#DIV/0!</v>
      </c>
      <c r="Y51" s="1079">
        <f>Z32/Z21*100</f>
        <v>126.05648906416187</v>
      </c>
      <c r="Z51" s="1080"/>
      <c r="AA51" s="1080"/>
      <c r="AB51" s="370" t="s">
        <v>106</v>
      </c>
      <c r="AC51" s="1081" t="str">
        <f>IF(Y51&gt;=120,"△",IF(AND(Y51&gt;=110,Y51&lt;120),"◇",IF(AND(Y51&gt;=100,Y51&lt;110),"○",IF(AND(Y51&gt;=90,Y51&lt;100),"◎","★"))))</f>
        <v>△</v>
      </c>
      <c r="AD51" s="1082"/>
    </row>
    <row r="52" spans="1:39" ht="26.25" customHeight="1" thickBot="1">
      <c r="B52" s="964" t="s">
        <v>112</v>
      </c>
      <c r="C52" s="965"/>
      <c r="D52" s="965"/>
      <c r="E52" s="965"/>
      <c r="F52" s="965"/>
      <c r="G52" s="965"/>
      <c r="H52" s="965"/>
      <c r="I52" s="966"/>
      <c r="J52" s="958">
        <f t="shared" si="7"/>
        <v>84.011324921135639</v>
      </c>
      <c r="K52" s="959"/>
      <c r="L52" s="117"/>
      <c r="M52" s="118" t="s">
        <v>28</v>
      </c>
      <c r="N52" s="378" t="str">
        <f t="shared" si="8"/>
        <v>○</v>
      </c>
      <c r="O52" s="960"/>
      <c r="P52" s="961"/>
      <c r="Q52" s="118"/>
      <c r="R52" s="379"/>
      <c r="S52" s="1092"/>
      <c r="T52" s="1093"/>
      <c r="U52" s="118"/>
      <c r="V52" s="121"/>
      <c r="W52" s="297"/>
      <c r="Y52" s="300"/>
      <c r="Z52" s="300"/>
      <c r="AA52" s="380"/>
      <c r="AB52" s="380"/>
      <c r="AC52" s="380"/>
      <c r="AD52" s="107"/>
    </row>
    <row r="53" spans="1:39" ht="6" customHeight="1" thickTop="1">
      <c r="B53" s="64"/>
      <c r="C53" s="64"/>
      <c r="D53" s="64"/>
      <c r="E53" s="64"/>
      <c r="F53" s="64"/>
      <c r="G53" s="65"/>
      <c r="H53" s="65"/>
      <c r="I53" s="65"/>
      <c r="J53" s="65"/>
      <c r="K53" s="65"/>
      <c r="L53" s="66"/>
      <c r="M53" s="66"/>
      <c r="N53" s="66"/>
      <c r="O53" s="67"/>
      <c r="P53" s="68"/>
      <c r="Q53" s="68"/>
      <c r="R53" s="68"/>
      <c r="S53" s="316"/>
      <c r="T53" s="359"/>
      <c r="U53" s="359"/>
      <c r="V53" s="359"/>
      <c r="W53" s="70"/>
      <c r="X53" s="70"/>
      <c r="Y53" s="70"/>
      <c r="Z53" s="70"/>
      <c r="AA53" s="70"/>
    </row>
    <row r="54" spans="1:39" ht="23.25" customHeight="1">
      <c r="A54" s="381" t="s">
        <v>138</v>
      </c>
      <c r="B54" s="382"/>
      <c r="C54" s="124"/>
      <c r="D54" s="64"/>
      <c r="E54" s="64"/>
      <c r="F54" s="64"/>
      <c r="G54" s="65"/>
      <c r="H54" s="65"/>
      <c r="I54" s="65"/>
      <c r="J54" s="65"/>
      <c r="K54" s="65"/>
      <c r="L54" s="66"/>
      <c r="M54" s="66"/>
      <c r="N54" s="66"/>
      <c r="O54" s="67"/>
      <c r="P54" s="68"/>
      <c r="Q54" s="68"/>
      <c r="R54" s="68"/>
      <c r="S54" s="316"/>
      <c r="T54" s="359"/>
      <c r="U54" s="359"/>
      <c r="V54" s="359"/>
      <c r="W54" s="70"/>
      <c r="X54" s="70"/>
      <c r="Y54" s="70"/>
      <c r="Z54" s="70"/>
      <c r="AA54" s="70"/>
    </row>
    <row r="55" spans="1:39" ht="19.5" customHeight="1">
      <c r="B55" s="1091" t="s">
        <v>139</v>
      </c>
      <c r="C55" s="1091"/>
      <c r="D55" s="1091"/>
      <c r="E55" s="1091"/>
      <c r="F55" s="383" t="s">
        <v>140</v>
      </c>
      <c r="AE55" s="300"/>
      <c r="AF55" s="380"/>
      <c r="AG55" s="380"/>
      <c r="AH55" s="380"/>
      <c r="AI55" s="107"/>
    </row>
    <row r="56" spans="1:39" ht="10.5" customHeight="1">
      <c r="AL56" s="300"/>
      <c r="AM56" s="300"/>
    </row>
    <row r="57" spans="1:39" ht="18" customHeight="1">
      <c r="AL57" s="300"/>
      <c r="AM57" s="300"/>
    </row>
    <row r="58" spans="1:39" ht="18" customHeight="1">
      <c r="C58" s="124"/>
      <c r="D58" s="124"/>
      <c r="E58" s="64"/>
      <c r="F58" s="64"/>
      <c r="G58" s="64"/>
      <c r="H58" s="65"/>
      <c r="I58" s="65"/>
      <c r="J58" s="65"/>
      <c r="K58" s="65"/>
      <c r="L58" s="65"/>
      <c r="M58" s="66"/>
      <c r="N58" s="66"/>
      <c r="O58" s="66"/>
      <c r="P58" s="67"/>
      <c r="Q58" s="68"/>
      <c r="R58" s="68"/>
      <c r="S58" s="68"/>
      <c r="T58" s="316"/>
      <c r="U58" s="359"/>
      <c r="V58" s="359"/>
      <c r="W58" s="359"/>
      <c r="X58" s="70"/>
      <c r="Y58" s="70"/>
      <c r="Z58" s="70"/>
      <c r="AA58" s="70"/>
      <c r="AB58" s="70"/>
      <c r="AC58" s="70"/>
      <c r="AD58" s="70"/>
      <c r="AE58" s="70"/>
      <c r="AF58" s="359"/>
      <c r="AG58" s="316"/>
      <c r="AH58" s="316"/>
      <c r="AI58" s="316"/>
      <c r="AJ58" s="359"/>
      <c r="AK58" s="316"/>
      <c r="AM58" s="300"/>
    </row>
    <row r="59" spans="1:39" ht="19.5" customHeight="1">
      <c r="AE59" s="70"/>
      <c r="AF59" s="359"/>
      <c r="AG59" s="316"/>
      <c r="AH59" s="316"/>
      <c r="AI59" s="316"/>
      <c r="AJ59" s="359"/>
      <c r="AK59" s="316"/>
      <c r="AM59" s="300"/>
    </row>
    <row r="60" spans="1:39" ht="19.8">
      <c r="AM60" s="300"/>
    </row>
    <row r="61" spans="1:39" ht="19.8">
      <c r="AM61" s="316"/>
    </row>
    <row r="62" spans="1:39" ht="19.8">
      <c r="AM62" s="316"/>
    </row>
    <row r="63" spans="1:39" ht="19.8">
      <c r="AE63" s="70"/>
      <c r="AF63" s="70"/>
      <c r="AG63" s="359"/>
      <c r="AH63" s="316"/>
      <c r="AI63" s="316"/>
      <c r="AJ63" s="316"/>
      <c r="AK63" s="359"/>
      <c r="AL63" s="316"/>
      <c r="AM63" s="316"/>
    </row>
  </sheetData>
  <mergeCells count="241">
    <mergeCell ref="B55:E55"/>
    <mergeCell ref="Y51:AA51"/>
    <mergeCell ref="AC51:AD51"/>
    <mergeCell ref="B52:I52"/>
    <mergeCell ref="J52:K52"/>
    <mergeCell ref="O52:P52"/>
    <mergeCell ref="S52:T52"/>
    <mergeCell ref="O50:P50"/>
    <mergeCell ref="S50:T50"/>
    <mergeCell ref="C51:I51"/>
    <mergeCell ref="J51:K51"/>
    <mergeCell ref="O51:P51"/>
    <mergeCell ref="S51:T51"/>
    <mergeCell ref="C48:I48"/>
    <mergeCell ref="J48:K48"/>
    <mergeCell ref="O48:P48"/>
    <mergeCell ref="S48:T48"/>
    <mergeCell ref="Y48:AA48"/>
    <mergeCell ref="AC48:AD48"/>
    <mergeCell ref="AF48:AJ48"/>
    <mergeCell ref="C49:I49"/>
    <mergeCell ref="J49:K49"/>
    <mergeCell ref="O49:P49"/>
    <mergeCell ref="S49:T49"/>
    <mergeCell ref="Y49:AD50"/>
    <mergeCell ref="AF49:AH49"/>
    <mergeCell ref="C50:I50"/>
    <mergeCell ref="J50:K50"/>
    <mergeCell ref="B46:I46"/>
    <mergeCell ref="J46:N46"/>
    <mergeCell ref="O46:R46"/>
    <mergeCell ref="S46:V46"/>
    <mergeCell ref="Y46:AD47"/>
    <mergeCell ref="C47:I47"/>
    <mergeCell ref="J47:K47"/>
    <mergeCell ref="O47:P47"/>
    <mergeCell ref="S47:T47"/>
    <mergeCell ref="AJ40:AL40"/>
    <mergeCell ref="D39:G39"/>
    <mergeCell ref="K39:O39"/>
    <mergeCell ref="Q39:S39"/>
    <mergeCell ref="U39:W39"/>
    <mergeCell ref="Z39:AC39"/>
    <mergeCell ref="AE39:AI39"/>
    <mergeCell ref="C41:G41"/>
    <mergeCell ref="H41:I41"/>
    <mergeCell ref="K41:O41"/>
    <mergeCell ref="Q41:S41"/>
    <mergeCell ref="U41:W41"/>
    <mergeCell ref="B37:B38"/>
    <mergeCell ref="D37:G37"/>
    <mergeCell ref="K37:O37"/>
    <mergeCell ref="Q37:S37"/>
    <mergeCell ref="U37:W37"/>
    <mergeCell ref="Z37:AB37"/>
    <mergeCell ref="D38:G38"/>
    <mergeCell ref="K38:O38"/>
    <mergeCell ref="Q38:S38"/>
    <mergeCell ref="U38:W38"/>
    <mergeCell ref="J36:J40"/>
    <mergeCell ref="K36:O36"/>
    <mergeCell ref="Q36:S36"/>
    <mergeCell ref="U36:W36"/>
    <mergeCell ref="D40:G40"/>
    <mergeCell ref="K40:O40"/>
    <mergeCell ref="Q40:S40"/>
    <mergeCell ref="U40:W40"/>
    <mergeCell ref="Z40:AB40"/>
    <mergeCell ref="AE36:AI36"/>
    <mergeCell ref="AJ36:AL36"/>
    <mergeCell ref="AE37:AI37"/>
    <mergeCell ref="AJ37:AL37"/>
    <mergeCell ref="AE38:AI38"/>
    <mergeCell ref="AJ38:AL38"/>
    <mergeCell ref="AE33:AN34"/>
    <mergeCell ref="C35:G35"/>
    <mergeCell ref="H35:J35"/>
    <mergeCell ref="K35:P35"/>
    <mergeCell ref="Q35:T35"/>
    <mergeCell ref="U35:X35"/>
    <mergeCell ref="Z35:AC36"/>
    <mergeCell ref="AE35:AM35"/>
    <mergeCell ref="D36:G36"/>
    <mergeCell ref="H36:I40"/>
    <mergeCell ref="C33:G33"/>
    <mergeCell ref="H33:I33"/>
    <mergeCell ref="K33:O33"/>
    <mergeCell ref="Q33:S33"/>
    <mergeCell ref="U33:W33"/>
    <mergeCell ref="Z33:AB33"/>
    <mergeCell ref="AJ39:AL39"/>
    <mergeCell ref="AE40:AI40"/>
    <mergeCell ref="B29:B30"/>
    <mergeCell ref="D29:G29"/>
    <mergeCell ref="K29:O29"/>
    <mergeCell ref="Q29:S29"/>
    <mergeCell ref="U29:W29"/>
    <mergeCell ref="Z29:AB29"/>
    <mergeCell ref="AJ31:AL31"/>
    <mergeCell ref="D32:G32"/>
    <mergeCell ref="K32:O32"/>
    <mergeCell ref="Q32:S32"/>
    <mergeCell ref="U32:W32"/>
    <mergeCell ref="Z32:AB32"/>
    <mergeCell ref="AE32:AI32"/>
    <mergeCell ref="AJ32:AL32"/>
    <mergeCell ref="D31:G31"/>
    <mergeCell ref="K31:O31"/>
    <mergeCell ref="Q31:S31"/>
    <mergeCell ref="U31:W31"/>
    <mergeCell ref="Z31:AC31"/>
    <mergeCell ref="AE31:AI31"/>
    <mergeCell ref="AE27:AM27"/>
    <mergeCell ref="D28:G28"/>
    <mergeCell ref="H28:I32"/>
    <mergeCell ref="J28:J32"/>
    <mergeCell ref="K28:O28"/>
    <mergeCell ref="Q28:S28"/>
    <mergeCell ref="U28:W28"/>
    <mergeCell ref="AE28:AI28"/>
    <mergeCell ref="AJ28:AL28"/>
    <mergeCell ref="AE29:AI29"/>
    <mergeCell ref="C27:G27"/>
    <mergeCell ref="H27:J27"/>
    <mergeCell ref="K27:P27"/>
    <mergeCell ref="Q27:T27"/>
    <mergeCell ref="U27:X27"/>
    <mergeCell ref="Z27:AC28"/>
    <mergeCell ref="AJ29:AL29"/>
    <mergeCell ref="D30:G30"/>
    <mergeCell ref="K30:O30"/>
    <mergeCell ref="Q30:S30"/>
    <mergeCell ref="U30:W30"/>
    <mergeCell ref="AE30:AI30"/>
    <mergeCell ref="AJ30:AL30"/>
    <mergeCell ref="C22:G22"/>
    <mergeCell ref="H22:I22"/>
    <mergeCell ref="K22:O22"/>
    <mergeCell ref="Q22:S22"/>
    <mergeCell ref="U22:W22"/>
    <mergeCell ref="I25:K25"/>
    <mergeCell ref="N25:O25"/>
    <mergeCell ref="AJ20:AL20"/>
    <mergeCell ref="D21:G21"/>
    <mergeCell ref="K21:O21"/>
    <mergeCell ref="Q21:S21"/>
    <mergeCell ref="U21:W21"/>
    <mergeCell ref="Z21:AB21"/>
    <mergeCell ref="AE21:AI21"/>
    <mergeCell ref="AJ21:AL21"/>
    <mergeCell ref="D20:G20"/>
    <mergeCell ref="K20:O20"/>
    <mergeCell ref="Q20:S20"/>
    <mergeCell ref="U20:W20"/>
    <mergeCell ref="Z20:AC20"/>
    <mergeCell ref="AE20:AI20"/>
    <mergeCell ref="B18:B19"/>
    <mergeCell ref="D18:G18"/>
    <mergeCell ref="K18:O18"/>
    <mergeCell ref="Q18:S18"/>
    <mergeCell ref="U18:W18"/>
    <mergeCell ref="Z18:AB18"/>
    <mergeCell ref="D19:G19"/>
    <mergeCell ref="K19:O19"/>
    <mergeCell ref="Q19:S19"/>
    <mergeCell ref="U19:W19"/>
    <mergeCell ref="J17:J21"/>
    <mergeCell ref="K17:O17"/>
    <mergeCell ref="Q17:S17"/>
    <mergeCell ref="U17:W17"/>
    <mergeCell ref="AE17:AI17"/>
    <mergeCell ref="AJ17:AL17"/>
    <mergeCell ref="AE18:AI18"/>
    <mergeCell ref="AJ18:AL18"/>
    <mergeCell ref="AE19:AI19"/>
    <mergeCell ref="AJ19:AL19"/>
    <mergeCell ref="AD14:AM15"/>
    <mergeCell ref="C16:G16"/>
    <mergeCell ref="H16:J16"/>
    <mergeCell ref="K16:P16"/>
    <mergeCell ref="Q16:T16"/>
    <mergeCell ref="U16:X16"/>
    <mergeCell ref="Z16:AC17"/>
    <mergeCell ref="AE16:AM16"/>
    <mergeCell ref="D17:G17"/>
    <mergeCell ref="H17:I21"/>
    <mergeCell ref="C14:G14"/>
    <mergeCell ref="H14:I14"/>
    <mergeCell ref="K14:O14"/>
    <mergeCell ref="Q14:S14"/>
    <mergeCell ref="U14:W14"/>
    <mergeCell ref="Z14:AB14"/>
    <mergeCell ref="AJ12:AL12"/>
    <mergeCell ref="D13:G13"/>
    <mergeCell ref="K13:O13"/>
    <mergeCell ref="Q13:S13"/>
    <mergeCell ref="U13:W13"/>
    <mergeCell ref="Z13:AB13"/>
    <mergeCell ref="AE13:AI13"/>
    <mergeCell ref="AJ13:AL13"/>
    <mergeCell ref="D12:G12"/>
    <mergeCell ref="K12:O12"/>
    <mergeCell ref="Q12:S12"/>
    <mergeCell ref="U12:W12"/>
    <mergeCell ref="Z12:AC12"/>
    <mergeCell ref="AE12:AI12"/>
    <mergeCell ref="K11:O11"/>
    <mergeCell ref="Q11:S11"/>
    <mergeCell ref="U11:W11"/>
    <mergeCell ref="AE11:AI11"/>
    <mergeCell ref="AJ11:AL11"/>
    <mergeCell ref="B10:B11"/>
    <mergeCell ref="D10:G10"/>
    <mergeCell ref="K10:O10"/>
    <mergeCell ref="Q10:S10"/>
    <mergeCell ref="U10:W10"/>
    <mergeCell ref="Z10:AB10"/>
    <mergeCell ref="R4:S4"/>
    <mergeCell ref="T4:X4"/>
    <mergeCell ref="AB4:AC4"/>
    <mergeCell ref="AD4:AM4"/>
    <mergeCell ref="I6:K6"/>
    <mergeCell ref="N6:O6"/>
    <mergeCell ref="AE8:AM8"/>
    <mergeCell ref="D9:G9"/>
    <mergeCell ref="H9:I13"/>
    <mergeCell ref="J9:J13"/>
    <mergeCell ref="K9:O9"/>
    <mergeCell ref="Q9:S9"/>
    <mergeCell ref="U9:W9"/>
    <mergeCell ref="AE9:AI9"/>
    <mergeCell ref="AJ9:AL9"/>
    <mergeCell ref="AE10:AI10"/>
    <mergeCell ref="C8:G8"/>
    <mergeCell ref="H8:J8"/>
    <mergeCell ref="K8:P8"/>
    <mergeCell ref="Q8:T8"/>
    <mergeCell ref="U8:X8"/>
    <mergeCell ref="Z8:AC9"/>
    <mergeCell ref="AJ10:AL10"/>
    <mergeCell ref="D11:G11"/>
  </mergeCells>
  <phoneticPr fontId="2"/>
  <conditionalFormatting sqref="Q49:Q51 U49:U51 K11:T11 Y11 L49:M51">
    <cfRule type="containsErrors" dxfId="80" priority="24">
      <formula>ISERROR(K11)</formula>
    </cfRule>
  </conditionalFormatting>
  <conditionalFormatting sqref="Q50:Q51">
    <cfRule type="containsErrors" dxfId="79" priority="23">
      <formula>ISERROR(Q50)</formula>
    </cfRule>
  </conditionalFormatting>
  <conditionalFormatting sqref="Y13:AB13 Y12 Y18:Y20 K12:T13">
    <cfRule type="containsErrors" dxfId="78" priority="22">
      <formula>ISERROR(K12)</formula>
    </cfRule>
  </conditionalFormatting>
  <conditionalFormatting sqref="N50:N51 R50:R51 V50:V51">
    <cfRule type="containsErrors" dxfId="77" priority="21">
      <formula>ISERROR(N50)</formula>
    </cfRule>
  </conditionalFormatting>
  <conditionalFormatting sqref="Y49">
    <cfRule type="containsErrors" dxfId="76" priority="17">
      <formula>ISERROR(Y49)</formula>
    </cfRule>
  </conditionalFormatting>
  <conditionalFormatting sqref="D12:G13">
    <cfRule type="containsErrors" dxfId="75" priority="16">
      <formula>ISERROR(D12)</formula>
    </cfRule>
  </conditionalFormatting>
  <conditionalFormatting sqref="Y51 AB51">
    <cfRule type="containsErrors" dxfId="74" priority="20">
      <formula>ISERROR(Y51)</formula>
    </cfRule>
  </conditionalFormatting>
  <conditionalFormatting sqref="V49 R49 N49">
    <cfRule type="containsErrors" dxfId="73" priority="19">
      <formula>ISERROR(N49)</formula>
    </cfRule>
  </conditionalFormatting>
  <conditionalFormatting sqref="N49 R49 V49">
    <cfRule type="containsErrors" dxfId="72" priority="18">
      <formula>ISERROR(N49)</formula>
    </cfRule>
  </conditionalFormatting>
  <conditionalFormatting sqref="U12:W13">
    <cfRule type="containsErrors" dxfId="71" priority="15">
      <formula>ISERROR(U12)</formula>
    </cfRule>
  </conditionalFormatting>
  <conditionalFormatting sqref="Z21:AB22 AB23">
    <cfRule type="containsErrors" dxfId="70" priority="14">
      <formula>ISERROR(Z21)</formula>
    </cfRule>
  </conditionalFormatting>
  <conditionalFormatting sqref="P19:T19">
    <cfRule type="containsErrors" dxfId="69" priority="13">
      <formula>ISERROR(P19)</formula>
    </cfRule>
  </conditionalFormatting>
  <conditionalFormatting sqref="P20:T21">
    <cfRule type="containsErrors" dxfId="68" priority="12">
      <formula>ISERROR(P20)</formula>
    </cfRule>
  </conditionalFormatting>
  <conditionalFormatting sqref="U20:W21">
    <cfRule type="containsErrors" dxfId="67" priority="11">
      <formula>ISERROR(U20)</formula>
    </cfRule>
  </conditionalFormatting>
  <conditionalFormatting sqref="K30:T30 Y30">
    <cfRule type="containsErrors" dxfId="66" priority="10">
      <formula>ISERROR(K30)</formula>
    </cfRule>
  </conditionalFormatting>
  <conditionalFormatting sqref="Y32:AB32 Y31 Y37:Y39 K31:T32">
    <cfRule type="containsErrors" dxfId="65" priority="9">
      <formula>ISERROR(K31)</formula>
    </cfRule>
  </conditionalFormatting>
  <conditionalFormatting sqref="U31:W32">
    <cfRule type="containsErrors" dxfId="64" priority="8">
      <formula>ISERROR(U31)</formula>
    </cfRule>
  </conditionalFormatting>
  <conditionalFormatting sqref="Z40:AB41 AB42">
    <cfRule type="containsErrors" dxfId="63" priority="7">
      <formula>ISERROR(Z40)</formula>
    </cfRule>
  </conditionalFormatting>
  <conditionalFormatting sqref="P38 T38">
    <cfRule type="containsErrors" dxfId="62" priority="6">
      <formula>ISERROR(P38)</formula>
    </cfRule>
  </conditionalFormatting>
  <conditionalFormatting sqref="P39:P40 T39:T40">
    <cfRule type="containsErrors" dxfId="61" priority="5">
      <formula>ISERROR(P39)</formula>
    </cfRule>
  </conditionalFormatting>
  <conditionalFormatting sqref="J48:K51 O48:P51 S48:T51">
    <cfRule type="containsErrors" dxfId="60" priority="4">
      <formula>ISERROR(J48)</formula>
    </cfRule>
  </conditionalFormatting>
  <conditionalFormatting sqref="Q38:S38">
    <cfRule type="containsErrors" dxfId="59" priority="3">
      <formula>ISERROR(Q38)</formula>
    </cfRule>
  </conditionalFormatting>
  <conditionalFormatting sqref="Q39:S40">
    <cfRule type="containsErrors" dxfId="58" priority="2">
      <formula>ISERROR(Q39)</formula>
    </cfRule>
  </conditionalFormatting>
  <conditionalFormatting sqref="U39:W40">
    <cfRule type="containsErrors" dxfId="57" priority="1">
      <formula>ISERROR(U39)</formula>
    </cfRule>
  </conditionalFormatting>
  <pageMargins left="0.7" right="0.7" top="0.75" bottom="0.75" header="0.3" footer="0.3"/>
  <pageSetup paperSize="9" scale="45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W60"/>
  <sheetViews>
    <sheetView topLeftCell="A22" zoomScale="70" zoomScaleNormal="70" workbookViewId="0">
      <selection activeCell="AC1" sqref="AC1"/>
    </sheetView>
  </sheetViews>
  <sheetFormatPr defaultColWidth="8.3984375" defaultRowHeight="18"/>
  <cols>
    <col min="1" max="1" width="2.5" style="384" customWidth="1"/>
    <col min="2" max="2" width="7.8984375" style="384" customWidth="1"/>
    <col min="3" max="3" width="4.69921875" style="384" customWidth="1"/>
    <col min="4" max="4" width="3.19921875" style="384" customWidth="1"/>
    <col min="5" max="5" width="4.59765625" style="384" customWidth="1"/>
    <col min="6" max="6" width="5.5" style="384" customWidth="1"/>
    <col min="7" max="7" width="4.59765625" style="384" customWidth="1"/>
    <col min="8" max="8" width="5.5" style="384" customWidth="1"/>
    <col min="9" max="10" width="4" style="384" customWidth="1"/>
    <col min="11" max="11" width="4.69921875" style="384" customWidth="1"/>
    <col min="12" max="12" width="6.8984375" style="384" customWidth="1"/>
    <col min="13" max="13" width="4.59765625" style="384" hidden="1" customWidth="1"/>
    <col min="14" max="14" width="3.3984375" style="384" customWidth="1"/>
    <col min="15" max="15" width="4.69921875" style="384" customWidth="1"/>
    <col min="16" max="16" width="4.8984375" style="384" customWidth="1"/>
    <col min="17" max="17" width="4.19921875" style="384" customWidth="1"/>
    <col min="18" max="18" width="3.3984375" style="384" customWidth="1"/>
    <col min="19" max="19" width="4.69921875" style="384" customWidth="1"/>
    <col min="20" max="20" width="4.19921875" style="384" customWidth="1"/>
    <col min="21" max="21" width="5.3984375" style="384" customWidth="1"/>
    <col min="22" max="22" width="3.3984375" style="384" customWidth="1"/>
    <col min="23" max="23" width="4.69921875" style="384" customWidth="1"/>
    <col min="24" max="24" width="2.69921875" style="384" customWidth="1"/>
    <col min="25" max="25" width="5.3984375" style="384" customWidth="1"/>
    <col min="26" max="26" width="0.69921875" style="384" customWidth="1"/>
    <col min="27" max="27" width="2.09765625" style="384" customWidth="1"/>
    <col min="28" max="28" width="4.19921875" style="384" customWidth="1"/>
    <col min="29" max="29" width="3.19921875" style="384" customWidth="1"/>
    <col min="30" max="30" width="4.19921875" style="384" customWidth="1"/>
    <col min="31" max="31" width="1.8984375" style="384" customWidth="1"/>
    <col min="32" max="32" width="4.5" style="384" customWidth="1"/>
    <col min="33" max="33" width="4.69921875" style="384" customWidth="1"/>
    <col min="34" max="34" width="2.5" style="384" customWidth="1"/>
    <col min="35" max="35" width="4.59765625" style="384" customWidth="1"/>
    <col min="36" max="36" width="4.19921875" style="384" customWidth="1"/>
    <col min="37" max="37" width="6.69921875" style="384" customWidth="1"/>
    <col min="38" max="38" width="3.69921875" style="384" customWidth="1"/>
    <col min="39" max="39" width="8.3984375" style="384"/>
    <col min="40" max="40" width="4.69921875" style="384" customWidth="1"/>
    <col min="41" max="16384" width="8.3984375" style="384"/>
  </cols>
  <sheetData>
    <row r="1" spans="3:49" ht="77.25" customHeight="1"/>
    <row r="2" spans="3:49" ht="26.4">
      <c r="C2" s="385" t="s">
        <v>141</v>
      </c>
      <c r="S2" s="1097" t="s">
        <v>1</v>
      </c>
      <c r="T2" s="1097"/>
      <c r="U2" s="1098"/>
      <c r="V2" s="1098"/>
      <c r="W2" s="1098"/>
      <c r="X2" s="1098"/>
      <c r="Y2" s="1098"/>
      <c r="Z2" s="386"/>
      <c r="AA2" s="386"/>
      <c r="AB2" s="386"/>
      <c r="AC2" s="1097" t="s">
        <v>2</v>
      </c>
      <c r="AD2" s="1097"/>
      <c r="AE2" s="1098"/>
      <c r="AF2" s="1098"/>
      <c r="AG2" s="1098"/>
      <c r="AH2" s="1098"/>
      <c r="AI2" s="1098"/>
      <c r="AJ2" s="1098"/>
      <c r="AK2" s="1098"/>
      <c r="AL2" s="1098"/>
      <c r="AM2" s="1098"/>
      <c r="AN2" s="1098"/>
    </row>
    <row r="3" spans="3:49" ht="6.75" customHeight="1"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  <c r="Q3" s="387"/>
    </row>
    <row r="4" spans="3:49" ht="34.950000000000003" customHeight="1" thickBot="1">
      <c r="G4" s="64"/>
    </row>
    <row r="5" spans="3:49" ht="34.950000000000003" customHeight="1">
      <c r="C5" s="388" t="s">
        <v>142</v>
      </c>
      <c r="E5" s="11"/>
      <c r="F5" s="12"/>
      <c r="G5" s="12"/>
      <c r="H5" s="389" t="s">
        <v>4</v>
      </c>
      <c r="I5" s="1099"/>
      <c r="J5" s="1099"/>
      <c r="K5" s="1099"/>
      <c r="L5" s="390" t="s">
        <v>5</v>
      </c>
      <c r="M5" s="391" t="s">
        <v>5</v>
      </c>
      <c r="N5" s="1100"/>
      <c r="O5" s="1100"/>
      <c r="P5" s="392" t="s">
        <v>6</v>
      </c>
      <c r="Q5" s="393" t="s">
        <v>7</v>
      </c>
      <c r="S5" s="394"/>
      <c r="T5" s="394"/>
      <c r="U5" s="394"/>
      <c r="V5" s="394"/>
      <c r="W5" s="394"/>
      <c r="X5" s="394"/>
      <c r="Y5" s="394"/>
      <c r="Z5" s="394"/>
      <c r="AA5" s="1101" t="s">
        <v>143</v>
      </c>
      <c r="AB5" s="1102"/>
      <c r="AC5" s="1102"/>
      <c r="AD5" s="1103"/>
      <c r="AE5" s="394"/>
      <c r="AO5" s="1107" t="s">
        <v>14</v>
      </c>
      <c r="AP5" s="1108"/>
      <c r="AQ5" s="1108"/>
      <c r="AR5" s="1108"/>
      <c r="AS5" s="1108"/>
      <c r="AT5" s="1108"/>
      <c r="AU5" s="1108"/>
      <c r="AV5" s="1108"/>
      <c r="AW5" s="1109"/>
    </row>
    <row r="6" spans="3:49" ht="34.950000000000003" customHeight="1" thickBot="1">
      <c r="D6" s="17"/>
      <c r="E6" s="11"/>
      <c r="F6" s="12"/>
      <c r="G6" s="12"/>
      <c r="H6" s="394"/>
      <c r="I6" s="12"/>
      <c r="J6" s="12"/>
      <c r="K6" s="12"/>
      <c r="L6" s="395"/>
      <c r="M6" s="18"/>
      <c r="N6" s="394"/>
      <c r="O6" s="394"/>
      <c r="P6" s="394"/>
      <c r="Q6" s="394"/>
      <c r="R6" s="394"/>
      <c r="S6" s="394"/>
      <c r="T6" s="394"/>
      <c r="U6" s="394"/>
      <c r="V6" s="394"/>
      <c r="W6" s="394"/>
      <c r="X6" s="394"/>
      <c r="Y6" s="394"/>
      <c r="Z6" s="394"/>
      <c r="AA6" s="1104"/>
      <c r="AB6" s="1105"/>
      <c r="AC6" s="1105"/>
      <c r="AD6" s="1106"/>
      <c r="AE6" s="394"/>
      <c r="AO6" s="1110"/>
      <c r="AP6" s="1111"/>
      <c r="AQ6" s="1111"/>
      <c r="AR6" s="1111"/>
      <c r="AS6" s="1111"/>
      <c r="AT6" s="1111"/>
      <c r="AU6" s="1111"/>
      <c r="AV6" s="1111"/>
      <c r="AW6" s="1112"/>
    </row>
    <row r="7" spans="3:49" ht="34.950000000000003" customHeight="1" thickBot="1">
      <c r="C7" s="396"/>
      <c r="D7" s="609" t="s">
        <v>97</v>
      </c>
      <c r="E7" s="610"/>
      <c r="F7" s="610"/>
      <c r="G7" s="610"/>
      <c r="H7" s="996"/>
      <c r="I7" s="603" t="s">
        <v>144</v>
      </c>
      <c r="J7" s="604"/>
      <c r="K7" s="605"/>
      <c r="L7" s="606" t="s">
        <v>10</v>
      </c>
      <c r="M7" s="607"/>
      <c r="N7" s="607"/>
      <c r="O7" s="607"/>
      <c r="P7" s="607"/>
      <c r="Q7" s="608"/>
      <c r="R7" s="603" t="s">
        <v>99</v>
      </c>
      <c r="S7" s="604"/>
      <c r="T7" s="604"/>
      <c r="U7" s="605"/>
      <c r="V7" s="603" t="s">
        <v>100</v>
      </c>
      <c r="W7" s="604"/>
      <c r="X7" s="604"/>
      <c r="Y7" s="605"/>
      <c r="Z7" s="167"/>
      <c r="AA7" s="1113">
        <v>2.2000000000000002</v>
      </c>
      <c r="AB7" s="1114"/>
      <c r="AC7" s="1114"/>
      <c r="AD7" s="397" t="s">
        <v>145</v>
      </c>
      <c r="AE7" s="168"/>
      <c r="AF7" s="1115" t="s">
        <v>146</v>
      </c>
      <c r="AG7" s="1116"/>
      <c r="AH7" s="1116"/>
      <c r="AI7" s="1116"/>
      <c r="AJ7" s="1116"/>
      <c r="AK7" s="1116"/>
      <c r="AL7" s="1116"/>
      <c r="AM7" s="1116"/>
      <c r="AN7" s="1117"/>
      <c r="AO7" s="596" t="s">
        <v>20</v>
      </c>
      <c r="AP7" s="597"/>
      <c r="AQ7" s="597"/>
      <c r="AR7" s="597"/>
      <c r="AS7" s="598"/>
      <c r="AT7" s="1118">
        <f>U13</f>
        <v>0</v>
      </c>
      <c r="AU7" s="1119"/>
      <c r="AV7" s="1119"/>
      <c r="AW7" s="398" t="s">
        <v>19</v>
      </c>
    </row>
    <row r="8" spans="3:49" ht="34.950000000000003" customHeight="1" thickBot="1">
      <c r="C8" s="399"/>
      <c r="D8" s="242">
        <v>1</v>
      </c>
      <c r="E8" s="782" t="s">
        <v>147</v>
      </c>
      <c r="F8" s="783"/>
      <c r="G8" s="783"/>
      <c r="H8" s="783"/>
      <c r="I8" s="1133">
        <v>671</v>
      </c>
      <c r="J8" s="1134"/>
      <c r="K8" s="875" t="s">
        <v>102</v>
      </c>
      <c r="L8" s="878">
        <v>260000000</v>
      </c>
      <c r="M8" s="879"/>
      <c r="N8" s="879"/>
      <c r="O8" s="879"/>
      <c r="P8" s="879"/>
      <c r="Q8" s="171" t="s">
        <v>17</v>
      </c>
      <c r="R8" s="1139">
        <v>13000</v>
      </c>
      <c r="S8" s="1140"/>
      <c r="T8" s="1140"/>
      <c r="U8" s="400" t="s">
        <v>102</v>
      </c>
      <c r="V8" s="1141">
        <f>L8/R8</f>
        <v>20000</v>
      </c>
      <c r="W8" s="1142"/>
      <c r="X8" s="1142"/>
      <c r="Y8" s="401" t="s">
        <v>19</v>
      </c>
      <c r="Z8" s="402"/>
      <c r="AA8" s="1120" t="s">
        <v>148</v>
      </c>
      <c r="AB8" s="1121"/>
      <c r="AC8" s="1121"/>
      <c r="AD8" s="1122"/>
      <c r="AE8" s="403"/>
      <c r="AF8" s="596" t="s">
        <v>20</v>
      </c>
      <c r="AG8" s="597"/>
      <c r="AH8" s="597"/>
      <c r="AI8" s="597"/>
      <c r="AJ8" s="598"/>
      <c r="AK8" s="1118">
        <f>L13</f>
        <v>274000200</v>
      </c>
      <c r="AL8" s="1119"/>
      <c r="AM8" s="1119"/>
      <c r="AN8" s="404" t="s">
        <v>19</v>
      </c>
      <c r="AO8" s="1123" t="s">
        <v>104</v>
      </c>
      <c r="AP8" s="1124"/>
      <c r="AQ8" s="1124"/>
      <c r="AR8" s="1124"/>
      <c r="AS8" s="1125"/>
      <c r="AT8" s="1126">
        <v>240000000</v>
      </c>
      <c r="AU8" s="1127"/>
      <c r="AV8" s="1127"/>
      <c r="AW8" s="405" t="s">
        <v>19</v>
      </c>
    </row>
    <row r="9" spans="3:49" ht="34.950000000000003" customHeight="1" thickTop="1" thickBot="1">
      <c r="C9" s="1128" t="s">
        <v>21</v>
      </c>
      <c r="D9" s="237">
        <v>2</v>
      </c>
      <c r="E9" s="808" t="s">
        <v>149</v>
      </c>
      <c r="F9" s="809"/>
      <c r="G9" s="809"/>
      <c r="H9" s="887"/>
      <c r="I9" s="1135"/>
      <c r="J9" s="1136"/>
      <c r="K9" s="876"/>
      <c r="L9" s="785">
        <v>10000000</v>
      </c>
      <c r="M9" s="786"/>
      <c r="N9" s="786"/>
      <c r="O9" s="786"/>
      <c r="P9" s="786"/>
      <c r="Q9" s="179" t="s">
        <v>17</v>
      </c>
      <c r="R9" s="1129">
        <v>3000</v>
      </c>
      <c r="S9" s="1130"/>
      <c r="T9" s="1130"/>
      <c r="U9" s="406" t="s">
        <v>102</v>
      </c>
      <c r="V9" s="1131">
        <f>L9/R9</f>
        <v>3333.3333333333335</v>
      </c>
      <c r="W9" s="1132"/>
      <c r="X9" s="1132"/>
      <c r="Y9" s="407" t="s">
        <v>19</v>
      </c>
      <c r="Z9" s="402"/>
      <c r="AA9" s="1143">
        <v>9.5</v>
      </c>
      <c r="AB9" s="1144"/>
      <c r="AC9" s="1144"/>
      <c r="AD9" s="408" t="s">
        <v>102</v>
      </c>
      <c r="AE9" s="403"/>
      <c r="AF9" s="1123" t="s">
        <v>23</v>
      </c>
      <c r="AG9" s="1124"/>
      <c r="AH9" s="1124"/>
      <c r="AI9" s="1124"/>
      <c r="AJ9" s="1125"/>
      <c r="AK9" s="1126">
        <v>240000000</v>
      </c>
      <c r="AL9" s="1127"/>
      <c r="AM9" s="1127"/>
      <c r="AN9" s="409" t="s">
        <v>19</v>
      </c>
      <c r="AO9" s="1145" t="s">
        <v>26</v>
      </c>
      <c r="AP9" s="1146"/>
      <c r="AQ9" s="1146"/>
      <c r="AR9" s="1146"/>
      <c r="AS9" s="1147"/>
      <c r="AT9" s="1148">
        <f>AT7-AT8</f>
        <v>-240000000</v>
      </c>
      <c r="AU9" s="1149"/>
      <c r="AV9" s="1149"/>
      <c r="AW9" s="410" t="s">
        <v>19</v>
      </c>
    </row>
    <row r="10" spans="3:49" ht="34.950000000000003" customHeight="1" thickTop="1" thickBot="1">
      <c r="C10" s="1128"/>
      <c r="D10" s="238">
        <v>3</v>
      </c>
      <c r="E10" s="782" t="s">
        <v>150</v>
      </c>
      <c r="F10" s="783"/>
      <c r="G10" s="783"/>
      <c r="H10" s="784"/>
      <c r="I10" s="1135"/>
      <c r="J10" s="1136"/>
      <c r="K10" s="876"/>
      <c r="L10" s="1150">
        <v>4000000</v>
      </c>
      <c r="M10" s="1151"/>
      <c r="N10" s="1151"/>
      <c r="O10" s="1151"/>
      <c r="P10" s="1151"/>
      <c r="Q10" s="179" t="s">
        <v>17</v>
      </c>
      <c r="R10" s="1129">
        <v>500</v>
      </c>
      <c r="S10" s="1130"/>
      <c r="T10" s="1130"/>
      <c r="U10" s="406"/>
      <c r="V10" s="1131">
        <f t="shared" ref="V10:V12" si="0">L10/R10</f>
        <v>8000</v>
      </c>
      <c r="W10" s="1132"/>
      <c r="X10" s="1132"/>
      <c r="Y10" s="407" t="s">
        <v>19</v>
      </c>
      <c r="Z10" s="402"/>
      <c r="AA10" s="1120" t="s">
        <v>151</v>
      </c>
      <c r="AB10" s="1121"/>
      <c r="AC10" s="1121"/>
      <c r="AD10" s="1122"/>
      <c r="AE10" s="403"/>
      <c r="AF10" s="1145" t="s">
        <v>26</v>
      </c>
      <c r="AG10" s="1146"/>
      <c r="AH10" s="1146"/>
      <c r="AI10" s="1146"/>
      <c r="AJ10" s="1147"/>
      <c r="AK10" s="1162">
        <f>AK8-AK9</f>
        <v>34000200</v>
      </c>
      <c r="AL10" s="1163"/>
      <c r="AM10" s="1163"/>
      <c r="AN10" s="411" t="s">
        <v>19</v>
      </c>
      <c r="AO10" s="1164" t="s">
        <v>27</v>
      </c>
      <c r="AP10" s="1165"/>
      <c r="AQ10" s="1165"/>
      <c r="AR10" s="1165"/>
      <c r="AS10" s="1166"/>
      <c r="AT10" s="1152" t="e">
        <f>AT9/AT7*100</f>
        <v>#DIV/0!</v>
      </c>
      <c r="AU10" s="1153"/>
      <c r="AV10" s="1153"/>
      <c r="AW10" s="412" t="s">
        <v>28</v>
      </c>
    </row>
    <row r="11" spans="3:49" ht="34.950000000000003" customHeight="1" thickBot="1">
      <c r="C11" s="413" t="s">
        <v>29</v>
      </c>
      <c r="D11" s="178">
        <v>4</v>
      </c>
      <c r="E11" s="808" t="s">
        <v>132</v>
      </c>
      <c r="F11" s="809" t="s">
        <v>25</v>
      </c>
      <c r="G11" s="809"/>
      <c r="H11" s="809"/>
      <c r="I11" s="1135"/>
      <c r="J11" s="1136"/>
      <c r="K11" s="876"/>
      <c r="L11" s="1150">
        <v>200</v>
      </c>
      <c r="M11" s="1151"/>
      <c r="N11" s="1151"/>
      <c r="O11" s="1151"/>
      <c r="P11" s="1151"/>
      <c r="Q11" s="179" t="s">
        <v>17</v>
      </c>
      <c r="R11" s="1129">
        <v>500</v>
      </c>
      <c r="S11" s="1130"/>
      <c r="T11" s="1130"/>
      <c r="U11" s="406"/>
      <c r="V11" s="1131">
        <f t="shared" si="0"/>
        <v>0.4</v>
      </c>
      <c r="W11" s="1132"/>
      <c r="X11" s="1132"/>
      <c r="Y11" s="407" t="s">
        <v>19</v>
      </c>
      <c r="Z11" s="402"/>
      <c r="AA11" s="1167">
        <v>9</v>
      </c>
      <c r="AB11" s="1168"/>
      <c r="AC11" s="1168"/>
      <c r="AD11" s="408" t="s">
        <v>102</v>
      </c>
      <c r="AE11" s="403"/>
      <c r="AF11" s="1164" t="s">
        <v>27</v>
      </c>
      <c r="AG11" s="1165"/>
      <c r="AH11" s="1165"/>
      <c r="AI11" s="1165"/>
      <c r="AJ11" s="1166"/>
      <c r="AK11" s="1152">
        <f>AK10/AK8*100</f>
        <v>12.408823059253242</v>
      </c>
      <c r="AL11" s="1153"/>
      <c r="AM11" s="1153"/>
      <c r="AN11" s="414" t="s">
        <v>28</v>
      </c>
      <c r="AO11" s="1154" t="s">
        <v>152</v>
      </c>
      <c r="AP11" s="1154"/>
      <c r="AQ11" s="1154"/>
      <c r="AR11" s="1154"/>
      <c r="AS11" s="1154"/>
      <c r="AT11" s="1154"/>
      <c r="AU11" s="1154"/>
      <c r="AV11" s="1154"/>
      <c r="AW11" s="1154"/>
    </row>
    <row r="12" spans="3:49" ht="34.950000000000003" customHeight="1">
      <c r="C12" s="415"/>
      <c r="D12" s="244">
        <v>5</v>
      </c>
      <c r="E12" s="884"/>
      <c r="F12" s="885" t="s">
        <v>25</v>
      </c>
      <c r="G12" s="885"/>
      <c r="H12" s="885"/>
      <c r="I12" s="1137"/>
      <c r="J12" s="1138"/>
      <c r="K12" s="877"/>
      <c r="L12" s="1150"/>
      <c r="M12" s="1151"/>
      <c r="N12" s="1151"/>
      <c r="O12" s="1151"/>
      <c r="P12" s="1151"/>
      <c r="Q12" s="197" t="s">
        <v>17</v>
      </c>
      <c r="R12" s="1155"/>
      <c r="S12" s="1156"/>
      <c r="T12" s="1156"/>
      <c r="U12" s="416"/>
      <c r="V12" s="1131" t="e">
        <f t="shared" si="0"/>
        <v>#DIV/0!</v>
      </c>
      <c r="W12" s="1132"/>
      <c r="X12" s="1132"/>
      <c r="Y12" s="408" t="s">
        <v>19</v>
      </c>
      <c r="Z12" s="402"/>
      <c r="AA12" s="1157" t="s">
        <v>153</v>
      </c>
      <c r="AB12" s="1158"/>
      <c r="AC12" s="1158"/>
      <c r="AD12" s="1159"/>
      <c r="AE12" s="417"/>
      <c r="AF12" s="1160" t="s">
        <v>154</v>
      </c>
      <c r="AG12" s="1161"/>
      <c r="AH12" s="1161"/>
      <c r="AI12" s="1161"/>
      <c r="AJ12" s="1161"/>
      <c r="AK12" s="1161"/>
      <c r="AL12" s="1161"/>
      <c r="AM12" s="1161"/>
      <c r="AN12" s="1161"/>
    </row>
    <row r="13" spans="3:49" ht="34.950000000000003" customHeight="1">
      <c r="C13" s="418"/>
      <c r="D13" s="1173" t="s">
        <v>155</v>
      </c>
      <c r="E13" s="1174"/>
      <c r="F13" s="1174"/>
      <c r="G13" s="1174"/>
      <c r="H13" s="1175"/>
      <c r="I13" s="1176">
        <f>SUM(I8:J12)</f>
        <v>671</v>
      </c>
      <c r="J13" s="1177"/>
      <c r="K13" s="203" t="s">
        <v>102</v>
      </c>
      <c r="L13" s="903">
        <f>SUM(L8:P12)</f>
        <v>274000200</v>
      </c>
      <c r="M13" s="904"/>
      <c r="N13" s="904"/>
      <c r="O13" s="904"/>
      <c r="P13" s="904"/>
      <c r="Q13" s="204" t="s">
        <v>17</v>
      </c>
      <c r="R13" s="1178"/>
      <c r="S13" s="1179"/>
      <c r="T13" s="1179"/>
      <c r="U13" s="419"/>
      <c r="V13" s="1180"/>
      <c r="W13" s="1181"/>
      <c r="X13" s="1181"/>
      <c r="Y13" s="420"/>
      <c r="Z13" s="421"/>
      <c r="AA13" s="1182">
        <f>(AA9-AA11)/AA9*100</f>
        <v>5.2631578947368416</v>
      </c>
      <c r="AB13" s="1183"/>
      <c r="AC13" s="1183"/>
      <c r="AD13" s="408" t="s">
        <v>106</v>
      </c>
      <c r="AE13" s="422"/>
      <c r="AF13" s="423"/>
      <c r="AG13" s="423"/>
      <c r="AH13" s="423"/>
      <c r="AI13" s="423"/>
      <c r="AJ13" s="423"/>
      <c r="AK13" s="423"/>
      <c r="AL13" s="423"/>
      <c r="AM13" s="423"/>
      <c r="AN13" s="423"/>
    </row>
    <row r="14" spans="3:49" ht="34.950000000000003" customHeight="1">
      <c r="C14" s="424"/>
      <c r="D14" s="209"/>
      <c r="E14" s="209"/>
      <c r="F14" s="209"/>
      <c r="G14" s="209"/>
      <c r="H14" s="209"/>
      <c r="I14" s="425"/>
      <c r="J14" s="425"/>
      <c r="K14" s="211"/>
      <c r="L14" s="212"/>
      <c r="M14" s="212"/>
      <c r="N14" s="212"/>
      <c r="O14" s="212"/>
      <c r="P14" s="212"/>
      <c r="Q14" s="213"/>
      <c r="R14" s="426"/>
      <c r="S14" s="426"/>
      <c r="T14" s="426"/>
      <c r="U14" s="419"/>
      <c r="V14" s="427"/>
      <c r="W14" s="428"/>
      <c r="X14" s="428"/>
      <c r="Y14" s="419"/>
      <c r="Z14" s="421"/>
      <c r="AA14" s="429"/>
      <c r="AB14" s="429"/>
      <c r="AC14" s="429"/>
      <c r="AD14" s="421"/>
      <c r="AE14" s="403"/>
      <c r="AF14" s="423"/>
      <c r="AG14" s="423"/>
      <c r="AH14" s="423"/>
      <c r="AI14" s="423"/>
      <c r="AJ14" s="423"/>
      <c r="AK14" s="423"/>
      <c r="AL14" s="423"/>
      <c r="AM14" s="423"/>
      <c r="AN14" s="423"/>
    </row>
    <row r="15" spans="3:49" ht="34.950000000000003" customHeight="1">
      <c r="C15" s="424"/>
      <c r="D15" s="430"/>
      <c r="E15" s="430"/>
      <c r="F15" s="430"/>
      <c r="G15" s="430"/>
      <c r="H15" s="430"/>
      <c r="I15" s="431"/>
      <c r="J15" s="431"/>
      <c r="K15" s="432"/>
      <c r="L15" s="433"/>
      <c r="M15" s="433"/>
      <c r="N15" s="433"/>
      <c r="O15" s="433"/>
      <c r="P15" s="433"/>
      <c r="Q15" s="434"/>
      <c r="R15" s="435"/>
      <c r="S15" s="435"/>
      <c r="T15" s="435"/>
      <c r="U15" s="421"/>
      <c r="V15" s="436"/>
      <c r="W15" s="437"/>
      <c r="X15" s="437"/>
      <c r="Y15" s="421"/>
      <c r="Z15" s="421"/>
      <c r="AE15" s="403"/>
      <c r="AF15" s="423"/>
      <c r="AG15" s="423"/>
      <c r="AH15" s="423"/>
      <c r="AI15" s="423"/>
      <c r="AJ15" s="423"/>
      <c r="AK15" s="423"/>
      <c r="AL15" s="423"/>
      <c r="AM15" s="423"/>
      <c r="AN15" s="423"/>
    </row>
    <row r="16" spans="3:49" ht="34.950000000000003" customHeight="1" thickBot="1">
      <c r="C16" s="424"/>
      <c r="D16" s="430"/>
      <c r="E16" s="430"/>
      <c r="F16" s="430"/>
      <c r="G16" s="430"/>
      <c r="H16" s="430"/>
      <c r="I16" s="431"/>
      <c r="J16" s="431"/>
      <c r="K16" s="432"/>
      <c r="L16" s="433"/>
      <c r="M16" s="433"/>
      <c r="N16" s="433"/>
      <c r="O16" s="433"/>
      <c r="P16" s="433"/>
      <c r="Q16" s="434"/>
      <c r="R16" s="435"/>
      <c r="S16" s="435"/>
      <c r="T16" s="435"/>
      <c r="U16" s="421"/>
      <c r="V16" s="436"/>
      <c r="W16" s="437"/>
      <c r="X16" s="437"/>
      <c r="Y16" s="421"/>
      <c r="Z16" s="421"/>
      <c r="AA16" s="1101" t="s">
        <v>143</v>
      </c>
      <c r="AB16" s="1169"/>
      <c r="AC16" s="1169"/>
      <c r="AD16" s="1170"/>
      <c r="AE16" s="403"/>
      <c r="AF16" s="423"/>
      <c r="AG16" s="423"/>
      <c r="AH16" s="423"/>
      <c r="AI16" s="423"/>
      <c r="AJ16" s="423"/>
      <c r="AK16" s="423"/>
      <c r="AL16" s="423"/>
      <c r="AM16" s="423"/>
      <c r="AN16" s="423"/>
    </row>
    <row r="17" spans="3:40" ht="34.950000000000003" customHeight="1" thickBot="1">
      <c r="C17" s="438"/>
      <c r="D17" s="609" t="s">
        <v>97</v>
      </c>
      <c r="E17" s="610"/>
      <c r="F17" s="610"/>
      <c r="G17" s="610"/>
      <c r="H17" s="996"/>
      <c r="I17" s="1171" t="s">
        <v>144</v>
      </c>
      <c r="J17" s="1171"/>
      <c r="K17" s="1171"/>
      <c r="L17" s="1172" t="s">
        <v>10</v>
      </c>
      <c r="M17" s="1172"/>
      <c r="N17" s="1172"/>
      <c r="O17" s="1172"/>
      <c r="P17" s="1172"/>
      <c r="Q17" s="1172"/>
      <c r="R17" s="1171" t="s">
        <v>99</v>
      </c>
      <c r="S17" s="1171"/>
      <c r="T17" s="1171"/>
      <c r="U17" s="1171"/>
      <c r="V17" s="1171" t="s">
        <v>100</v>
      </c>
      <c r="W17" s="1171"/>
      <c r="X17" s="1171"/>
      <c r="Y17" s="1171"/>
      <c r="Z17" s="421"/>
      <c r="AA17" s="1113">
        <v>2.2000000000000002</v>
      </c>
      <c r="AB17" s="1114"/>
      <c r="AC17" s="1114"/>
      <c r="AD17" s="397" t="s">
        <v>145</v>
      </c>
      <c r="AE17" s="403"/>
      <c r="AF17" s="1115" t="s">
        <v>156</v>
      </c>
      <c r="AG17" s="1116"/>
      <c r="AH17" s="1116"/>
      <c r="AI17" s="1116"/>
      <c r="AJ17" s="1116"/>
      <c r="AK17" s="1116"/>
      <c r="AL17" s="1116"/>
      <c r="AM17" s="1116"/>
      <c r="AN17" s="1117"/>
    </row>
    <row r="18" spans="3:40" ht="34.950000000000003" customHeight="1">
      <c r="C18" s="439"/>
      <c r="D18" s="242">
        <v>1</v>
      </c>
      <c r="E18" s="782" t="s">
        <v>147</v>
      </c>
      <c r="F18" s="783"/>
      <c r="G18" s="783"/>
      <c r="H18" s="783"/>
      <c r="I18" s="1135">
        <v>700</v>
      </c>
      <c r="J18" s="1136"/>
      <c r="K18" s="876" t="s">
        <v>102</v>
      </c>
      <c r="L18" s="1185">
        <f>R18*V18</f>
        <v>281400000</v>
      </c>
      <c r="M18" s="1186"/>
      <c r="N18" s="1186"/>
      <c r="O18" s="1186"/>
      <c r="P18" s="1186"/>
      <c r="Q18" s="440" t="s">
        <v>17</v>
      </c>
      <c r="R18" s="1189">
        <v>13400</v>
      </c>
      <c r="S18" s="1190"/>
      <c r="T18" s="1190"/>
      <c r="U18" s="400" t="s">
        <v>102</v>
      </c>
      <c r="V18" s="1189">
        <v>21000</v>
      </c>
      <c r="W18" s="1190"/>
      <c r="X18" s="1190"/>
      <c r="Y18" s="401" t="s">
        <v>19</v>
      </c>
      <c r="Z18" s="421"/>
      <c r="AA18" s="1120" t="s">
        <v>148</v>
      </c>
      <c r="AB18" s="1121"/>
      <c r="AC18" s="1121"/>
      <c r="AD18" s="1122"/>
      <c r="AE18" s="441"/>
      <c r="AF18" s="596" t="s">
        <v>20</v>
      </c>
      <c r="AG18" s="597"/>
      <c r="AH18" s="597"/>
      <c r="AI18" s="597"/>
      <c r="AJ18" s="598"/>
      <c r="AK18" s="1118">
        <f>L23</f>
        <v>292700000</v>
      </c>
      <c r="AL18" s="1119"/>
      <c r="AM18" s="1119"/>
      <c r="AN18" s="404" t="s">
        <v>19</v>
      </c>
    </row>
    <row r="19" spans="3:40" ht="34.950000000000003" customHeight="1" thickBot="1">
      <c r="C19" s="1184" t="s">
        <v>33</v>
      </c>
      <c r="D19" s="237">
        <v>2</v>
      </c>
      <c r="E19" s="808" t="s">
        <v>149</v>
      </c>
      <c r="F19" s="809"/>
      <c r="G19" s="809"/>
      <c r="H19" s="887"/>
      <c r="I19" s="1135"/>
      <c r="J19" s="1136"/>
      <c r="K19" s="876"/>
      <c r="L19" s="1185">
        <f t="shared" ref="L19:L22" si="1">R19*V19</f>
        <v>11200000</v>
      </c>
      <c r="M19" s="1186"/>
      <c r="N19" s="1186"/>
      <c r="O19" s="1186"/>
      <c r="P19" s="1186"/>
      <c r="Q19" s="442" t="s">
        <v>17</v>
      </c>
      <c r="R19" s="1187">
        <v>3200</v>
      </c>
      <c r="S19" s="1188"/>
      <c r="T19" s="1188"/>
      <c r="U19" s="406" t="s">
        <v>102</v>
      </c>
      <c r="V19" s="1187">
        <v>3500</v>
      </c>
      <c r="W19" s="1188"/>
      <c r="X19" s="1188"/>
      <c r="Y19" s="407" t="s">
        <v>19</v>
      </c>
      <c r="Z19" s="421"/>
      <c r="AA19" s="1143">
        <v>9.5</v>
      </c>
      <c r="AB19" s="1144"/>
      <c r="AC19" s="1144"/>
      <c r="AD19" s="408" t="s">
        <v>102</v>
      </c>
      <c r="AE19" s="441"/>
      <c r="AF19" s="1123" t="s">
        <v>34</v>
      </c>
      <c r="AG19" s="1124"/>
      <c r="AH19" s="1124"/>
      <c r="AI19" s="1124"/>
      <c r="AJ19" s="1125"/>
      <c r="AK19" s="1126">
        <v>240000000</v>
      </c>
      <c r="AL19" s="1127"/>
      <c r="AM19" s="1127"/>
      <c r="AN19" s="409" t="s">
        <v>19</v>
      </c>
    </row>
    <row r="20" spans="3:40" ht="34.950000000000003" customHeight="1" thickTop="1">
      <c r="C20" s="1184"/>
      <c r="D20" s="238">
        <v>3</v>
      </c>
      <c r="E20" s="782" t="s">
        <v>150</v>
      </c>
      <c r="F20" s="783"/>
      <c r="G20" s="783"/>
      <c r="H20" s="784"/>
      <c r="I20" s="1135"/>
      <c r="J20" s="1136"/>
      <c r="K20" s="876"/>
      <c r="L20" s="1185">
        <f t="shared" si="1"/>
        <v>100000</v>
      </c>
      <c r="M20" s="1186"/>
      <c r="N20" s="1186"/>
      <c r="O20" s="1186"/>
      <c r="P20" s="1186"/>
      <c r="Q20" s="442" t="s">
        <v>17</v>
      </c>
      <c r="R20" s="1187">
        <v>200</v>
      </c>
      <c r="S20" s="1188"/>
      <c r="T20" s="1188"/>
      <c r="U20" s="406"/>
      <c r="V20" s="1187">
        <v>500</v>
      </c>
      <c r="W20" s="1188"/>
      <c r="X20" s="1188"/>
      <c r="Y20" s="407" t="s">
        <v>19</v>
      </c>
      <c r="Z20" s="421"/>
      <c r="AA20" s="1120" t="s">
        <v>151</v>
      </c>
      <c r="AB20" s="1121"/>
      <c r="AC20" s="1121"/>
      <c r="AD20" s="1122"/>
      <c r="AE20" s="441"/>
      <c r="AF20" s="1145" t="s">
        <v>26</v>
      </c>
      <c r="AG20" s="1146"/>
      <c r="AH20" s="1146"/>
      <c r="AI20" s="1146"/>
      <c r="AJ20" s="1147"/>
      <c r="AK20" s="1162">
        <f>AK18-AK19</f>
        <v>52700000</v>
      </c>
      <c r="AL20" s="1163"/>
      <c r="AM20" s="1163"/>
      <c r="AN20" s="411" t="s">
        <v>19</v>
      </c>
    </row>
    <row r="21" spans="3:40" ht="34.950000000000003" customHeight="1" thickBot="1">
      <c r="C21" s="413" t="s">
        <v>35</v>
      </c>
      <c r="D21" s="178">
        <v>4</v>
      </c>
      <c r="E21" s="808" t="s">
        <v>132</v>
      </c>
      <c r="F21" s="809" t="s">
        <v>25</v>
      </c>
      <c r="G21" s="809"/>
      <c r="H21" s="809"/>
      <c r="I21" s="1135"/>
      <c r="J21" s="1136"/>
      <c r="K21" s="876"/>
      <c r="L21" s="1185">
        <f t="shared" si="1"/>
        <v>0</v>
      </c>
      <c r="M21" s="1186"/>
      <c r="N21" s="1186"/>
      <c r="O21" s="1186"/>
      <c r="P21" s="1186"/>
      <c r="Q21" s="442" t="s">
        <v>17</v>
      </c>
      <c r="R21" s="1187"/>
      <c r="S21" s="1188"/>
      <c r="T21" s="1188"/>
      <c r="U21" s="406"/>
      <c r="V21" s="1187"/>
      <c r="W21" s="1188"/>
      <c r="X21" s="1188"/>
      <c r="Y21" s="407" t="s">
        <v>19</v>
      </c>
      <c r="Z21" s="421"/>
      <c r="AA21" s="1167">
        <v>9</v>
      </c>
      <c r="AB21" s="1168"/>
      <c r="AC21" s="1168"/>
      <c r="AD21" s="408" t="s">
        <v>102</v>
      </c>
      <c r="AE21" s="441"/>
      <c r="AF21" s="1164" t="s">
        <v>27</v>
      </c>
      <c r="AG21" s="1165"/>
      <c r="AH21" s="1165"/>
      <c r="AI21" s="1165"/>
      <c r="AJ21" s="1166"/>
      <c r="AK21" s="1152">
        <f>AK20/AK18*100</f>
        <v>18.004783054321834</v>
      </c>
      <c r="AL21" s="1153"/>
      <c r="AM21" s="1153"/>
      <c r="AN21" s="414" t="s">
        <v>28</v>
      </c>
    </row>
    <row r="22" spans="3:40" ht="34.950000000000003" customHeight="1">
      <c r="C22" s="415"/>
      <c r="D22" s="244">
        <v>5</v>
      </c>
      <c r="E22" s="884"/>
      <c r="F22" s="885" t="s">
        <v>25</v>
      </c>
      <c r="G22" s="885"/>
      <c r="H22" s="885"/>
      <c r="I22" s="1137"/>
      <c r="J22" s="1138"/>
      <c r="K22" s="877"/>
      <c r="L22" s="1185">
        <f t="shared" si="1"/>
        <v>0</v>
      </c>
      <c r="M22" s="1186"/>
      <c r="N22" s="1186"/>
      <c r="O22" s="1186"/>
      <c r="P22" s="1186"/>
      <c r="Q22" s="443" t="s">
        <v>17</v>
      </c>
      <c r="R22" s="1191">
        <f>V22/10*I22</f>
        <v>0</v>
      </c>
      <c r="S22" s="1192"/>
      <c r="T22" s="1192"/>
      <c r="U22" s="416"/>
      <c r="V22" s="1191"/>
      <c r="W22" s="1192"/>
      <c r="X22" s="1192"/>
      <c r="Y22" s="408" t="s">
        <v>19</v>
      </c>
      <c r="Z22" s="421"/>
      <c r="AA22" s="1193" t="s">
        <v>153</v>
      </c>
      <c r="AB22" s="1158"/>
      <c r="AC22" s="1158"/>
      <c r="AD22" s="1159"/>
      <c r="AE22" s="441"/>
      <c r="AF22" s="1154"/>
      <c r="AG22" s="1154"/>
      <c r="AH22" s="1154"/>
      <c r="AI22" s="1154"/>
      <c r="AJ22" s="1154"/>
      <c r="AK22" s="1154"/>
      <c r="AL22" s="1154"/>
      <c r="AM22" s="1154"/>
      <c r="AN22" s="1154"/>
    </row>
    <row r="23" spans="3:40" ht="34.950000000000003" customHeight="1">
      <c r="C23" s="418"/>
      <c r="D23" s="1201" t="s">
        <v>157</v>
      </c>
      <c r="E23" s="1202"/>
      <c r="F23" s="1202"/>
      <c r="G23" s="1202"/>
      <c r="H23" s="1203"/>
      <c r="I23" s="1204">
        <f>SUM(I18:J22)</f>
        <v>700</v>
      </c>
      <c r="J23" s="1205"/>
      <c r="K23" s="227" t="s">
        <v>102</v>
      </c>
      <c r="L23" s="930">
        <f>SUM(L18:P22)</f>
        <v>292700000</v>
      </c>
      <c r="M23" s="931"/>
      <c r="N23" s="931"/>
      <c r="O23" s="931"/>
      <c r="P23" s="931"/>
      <c r="Q23" s="444" t="s">
        <v>17</v>
      </c>
      <c r="R23" s="1206"/>
      <c r="S23" s="1207"/>
      <c r="T23" s="1207"/>
      <c r="U23" s="445"/>
      <c r="V23" s="1208"/>
      <c r="W23" s="1209"/>
      <c r="X23" s="1209"/>
      <c r="Y23" s="446"/>
      <c r="Z23" s="421"/>
      <c r="AA23" s="1182">
        <f>(AA19-AA21)/AA19*100</f>
        <v>5.2631578947368416</v>
      </c>
      <c r="AB23" s="1183"/>
      <c r="AC23" s="1183"/>
      <c r="AD23" s="408" t="s">
        <v>106</v>
      </c>
      <c r="AE23" s="441"/>
    </row>
    <row r="24" spans="3:40" ht="34.950000000000003" customHeight="1">
      <c r="D24" s="64"/>
      <c r="E24" s="64"/>
      <c r="F24" s="64"/>
      <c r="G24" s="64"/>
      <c r="H24" s="64"/>
      <c r="I24" s="65"/>
      <c r="J24" s="65"/>
      <c r="K24" s="65"/>
      <c r="L24" s="65"/>
      <c r="M24" s="65"/>
      <c r="N24" s="66"/>
      <c r="O24" s="66"/>
      <c r="P24" s="66"/>
      <c r="Q24" s="67"/>
      <c r="R24" s="68"/>
      <c r="S24" s="68"/>
      <c r="T24" s="68"/>
      <c r="U24" s="403"/>
      <c r="V24" s="447"/>
      <c r="W24" s="447"/>
      <c r="X24" s="447"/>
      <c r="Y24" s="70"/>
      <c r="Z24" s="70"/>
      <c r="AE24" s="70"/>
      <c r="AF24" s="448"/>
      <c r="AG24" s="448"/>
      <c r="AH24" s="448"/>
      <c r="AI24" s="448"/>
      <c r="AJ24" s="448"/>
      <c r="AK24" s="448"/>
      <c r="AL24" s="448"/>
      <c r="AM24" s="448"/>
      <c r="AN24" s="448"/>
    </row>
    <row r="25" spans="3:40" ht="34.950000000000003" customHeight="1">
      <c r="C25" s="388" t="s">
        <v>158</v>
      </c>
      <c r="E25" s="64"/>
      <c r="F25" s="64"/>
      <c r="G25" s="64"/>
      <c r="H25" s="449" t="s">
        <v>4</v>
      </c>
      <c r="I25" s="1099"/>
      <c r="J25" s="1099"/>
      <c r="K25" s="1099"/>
      <c r="L25" s="450" t="s">
        <v>5</v>
      </c>
      <c r="M25" s="451" t="s">
        <v>5</v>
      </c>
      <c r="N25" s="1194"/>
      <c r="O25" s="1194"/>
      <c r="P25" s="452" t="s">
        <v>6</v>
      </c>
      <c r="Q25" s="453" t="s">
        <v>7</v>
      </c>
      <c r="R25" s="394"/>
      <c r="S25" s="68"/>
      <c r="T25" s="68"/>
      <c r="U25" s="403"/>
      <c r="V25" s="447"/>
      <c r="W25" s="447"/>
      <c r="X25" s="447"/>
      <c r="Y25" s="70"/>
      <c r="Z25" s="70"/>
      <c r="AA25" s="1101" t="s">
        <v>143</v>
      </c>
      <c r="AB25" s="1169"/>
      <c r="AC25" s="1169"/>
      <c r="AD25" s="1170"/>
      <c r="AE25" s="70"/>
      <c r="AF25" s="454"/>
      <c r="AG25" s="455"/>
      <c r="AH25" s="455"/>
      <c r="AI25" s="455"/>
      <c r="AJ25" s="403"/>
      <c r="AK25" s="454"/>
      <c r="AL25" s="455"/>
      <c r="AM25" s="455"/>
      <c r="AN25" s="403"/>
    </row>
    <row r="26" spans="3:40" ht="34.950000000000003" customHeight="1" thickBot="1">
      <c r="D26" s="17"/>
      <c r="E26" s="64"/>
      <c r="F26" s="64"/>
      <c r="G26" s="64"/>
      <c r="H26" s="64"/>
      <c r="I26" s="65"/>
      <c r="J26" s="65"/>
      <c r="K26" s="65"/>
      <c r="L26" s="65"/>
      <c r="M26" s="65"/>
      <c r="N26" s="66"/>
      <c r="O26" s="66"/>
      <c r="P26" s="66"/>
      <c r="Q26" s="67"/>
      <c r="R26" s="68"/>
      <c r="S26" s="68"/>
      <c r="T26" s="68"/>
      <c r="U26" s="403"/>
      <c r="V26" s="447"/>
      <c r="W26" s="447"/>
      <c r="X26" s="447"/>
      <c r="Y26" s="70"/>
      <c r="Z26" s="70"/>
      <c r="AA26" s="1195"/>
      <c r="AB26" s="1196"/>
      <c r="AC26" s="1196"/>
      <c r="AD26" s="1197"/>
      <c r="AE26" s="70"/>
      <c r="AF26" s="454"/>
      <c r="AG26" s="455"/>
      <c r="AH26" s="455"/>
      <c r="AI26" s="455"/>
      <c r="AJ26" s="403"/>
      <c r="AK26" s="454"/>
      <c r="AL26" s="455"/>
      <c r="AM26" s="455"/>
      <c r="AN26" s="403"/>
    </row>
    <row r="27" spans="3:40" ht="34.950000000000003" customHeight="1" thickBot="1">
      <c r="C27" s="456"/>
      <c r="D27" s="609" t="s">
        <v>97</v>
      </c>
      <c r="E27" s="610"/>
      <c r="F27" s="610"/>
      <c r="G27" s="610"/>
      <c r="H27" s="996"/>
      <c r="I27" s="603" t="s">
        <v>144</v>
      </c>
      <c r="J27" s="604"/>
      <c r="K27" s="605"/>
      <c r="L27" s="606" t="s">
        <v>10</v>
      </c>
      <c r="M27" s="607"/>
      <c r="N27" s="607"/>
      <c r="O27" s="607"/>
      <c r="P27" s="607"/>
      <c r="Q27" s="608"/>
      <c r="R27" s="603" t="s">
        <v>99</v>
      </c>
      <c r="S27" s="604"/>
      <c r="T27" s="604"/>
      <c r="U27" s="605"/>
      <c r="V27" s="1198" t="s">
        <v>159</v>
      </c>
      <c r="W27" s="1199"/>
      <c r="X27" s="1199"/>
      <c r="Y27" s="1200"/>
      <c r="Z27" s="457"/>
      <c r="AA27" s="458">
        <v>2.2000000000000002</v>
      </c>
      <c r="AB27" s="459"/>
      <c r="AC27" s="459"/>
      <c r="AD27" s="397" t="s">
        <v>145</v>
      </c>
      <c r="AE27" s="168"/>
      <c r="AF27" s="1115" t="s">
        <v>146</v>
      </c>
      <c r="AG27" s="1116"/>
      <c r="AH27" s="1116"/>
      <c r="AI27" s="1116"/>
      <c r="AJ27" s="1116"/>
      <c r="AK27" s="1116"/>
      <c r="AL27" s="1116"/>
      <c r="AM27" s="1116"/>
      <c r="AN27" s="1117"/>
    </row>
    <row r="28" spans="3:40" ht="34.950000000000003" customHeight="1">
      <c r="C28" s="399"/>
      <c r="D28" s="170">
        <v>1</v>
      </c>
      <c r="E28" s="1210" t="s">
        <v>147</v>
      </c>
      <c r="F28" s="1211"/>
      <c r="G28" s="1211"/>
      <c r="H28" s="1212"/>
      <c r="I28" s="1133">
        <v>700</v>
      </c>
      <c r="J28" s="1134"/>
      <c r="K28" s="875" t="s">
        <v>102</v>
      </c>
      <c r="L28" s="1213">
        <f>R28*V28</f>
        <v>277200000</v>
      </c>
      <c r="M28" s="1214"/>
      <c r="N28" s="1214"/>
      <c r="O28" s="1214"/>
      <c r="P28" s="1214"/>
      <c r="Q28" s="460" t="s">
        <v>17</v>
      </c>
      <c r="R28" s="1215">
        <v>13200</v>
      </c>
      <c r="S28" s="1216"/>
      <c r="T28" s="1216"/>
      <c r="U28" s="400" t="s">
        <v>102</v>
      </c>
      <c r="V28" s="1215">
        <v>21000</v>
      </c>
      <c r="W28" s="1216"/>
      <c r="X28" s="1216"/>
      <c r="Y28" s="401" t="s">
        <v>19</v>
      </c>
      <c r="Z28" s="421"/>
      <c r="AA28" s="1120" t="s">
        <v>148</v>
      </c>
      <c r="AB28" s="1121"/>
      <c r="AC28" s="1121"/>
      <c r="AD28" s="1122"/>
      <c r="AE28" s="441"/>
      <c r="AF28" s="596" t="s">
        <v>20</v>
      </c>
      <c r="AG28" s="597"/>
      <c r="AH28" s="597"/>
      <c r="AI28" s="597"/>
      <c r="AJ28" s="598"/>
      <c r="AK28" s="1118">
        <f>L33</f>
        <v>288150000</v>
      </c>
      <c r="AL28" s="1119"/>
      <c r="AM28" s="1119"/>
      <c r="AN28" s="404" t="s">
        <v>19</v>
      </c>
    </row>
    <row r="29" spans="3:40" ht="34.950000000000003" customHeight="1" thickBot="1">
      <c r="C29" s="1128" t="s">
        <v>21</v>
      </c>
      <c r="D29" s="237">
        <v>2</v>
      </c>
      <c r="E29" s="1217" t="s">
        <v>149</v>
      </c>
      <c r="F29" s="1218"/>
      <c r="G29" s="1218"/>
      <c r="H29" s="1219"/>
      <c r="I29" s="1135"/>
      <c r="J29" s="1136"/>
      <c r="K29" s="876"/>
      <c r="L29" s="1220">
        <f t="shared" ref="L29:L32" si="2">R29*V29</f>
        <v>10850000</v>
      </c>
      <c r="M29" s="1221"/>
      <c r="N29" s="1221"/>
      <c r="O29" s="1221"/>
      <c r="P29" s="1221"/>
      <c r="Q29" s="32" t="s">
        <v>17</v>
      </c>
      <c r="R29" s="1222">
        <v>3100</v>
      </c>
      <c r="S29" s="1223"/>
      <c r="T29" s="1223"/>
      <c r="U29" s="406" t="s">
        <v>102</v>
      </c>
      <c r="V29" s="1222">
        <v>3500</v>
      </c>
      <c r="W29" s="1223"/>
      <c r="X29" s="1223"/>
      <c r="Y29" s="407" t="s">
        <v>19</v>
      </c>
      <c r="Z29" s="421"/>
      <c r="AA29" s="461">
        <v>9.5</v>
      </c>
      <c r="AB29" s="462"/>
      <c r="AC29" s="462"/>
      <c r="AD29" s="408" t="s">
        <v>102</v>
      </c>
      <c r="AE29" s="441"/>
      <c r="AF29" s="1123" t="s">
        <v>23</v>
      </c>
      <c r="AG29" s="1124"/>
      <c r="AH29" s="1124"/>
      <c r="AI29" s="1124"/>
      <c r="AJ29" s="1125"/>
      <c r="AK29" s="1126">
        <v>250000000</v>
      </c>
      <c r="AL29" s="1127"/>
      <c r="AM29" s="1127"/>
      <c r="AN29" s="409" t="s">
        <v>19</v>
      </c>
    </row>
    <row r="30" spans="3:40" ht="34.950000000000003" customHeight="1" thickTop="1">
      <c r="C30" s="1128"/>
      <c r="D30" s="238">
        <v>3</v>
      </c>
      <c r="E30" s="1217" t="s">
        <v>150</v>
      </c>
      <c r="F30" s="1218"/>
      <c r="G30" s="1218"/>
      <c r="H30" s="1219"/>
      <c r="I30" s="1135"/>
      <c r="J30" s="1136"/>
      <c r="K30" s="876"/>
      <c r="L30" s="1220">
        <f t="shared" si="2"/>
        <v>100000</v>
      </c>
      <c r="M30" s="1221"/>
      <c r="N30" s="1221"/>
      <c r="O30" s="1221"/>
      <c r="P30" s="1221"/>
      <c r="Q30" s="32" t="s">
        <v>17</v>
      </c>
      <c r="R30" s="1222">
        <v>200</v>
      </c>
      <c r="S30" s="1223"/>
      <c r="T30" s="1223"/>
      <c r="U30" s="406"/>
      <c r="V30" s="1222">
        <v>500</v>
      </c>
      <c r="W30" s="1223"/>
      <c r="X30" s="1223"/>
      <c r="Y30" s="407" t="s">
        <v>19</v>
      </c>
      <c r="Z30" s="421"/>
      <c r="AA30" s="1120" t="s">
        <v>151</v>
      </c>
      <c r="AB30" s="1121"/>
      <c r="AC30" s="1121"/>
      <c r="AD30" s="1122"/>
      <c r="AE30" s="441"/>
      <c r="AF30" s="1145" t="s">
        <v>26</v>
      </c>
      <c r="AG30" s="1146"/>
      <c r="AH30" s="1146"/>
      <c r="AI30" s="1146"/>
      <c r="AJ30" s="1147"/>
      <c r="AK30" s="1162">
        <f>AK28-AK29</f>
        <v>38150000</v>
      </c>
      <c r="AL30" s="1163"/>
      <c r="AM30" s="1163"/>
      <c r="AN30" s="411" t="s">
        <v>19</v>
      </c>
    </row>
    <row r="31" spans="3:40" ht="34.950000000000003" customHeight="1" thickBot="1">
      <c r="C31" s="413" t="s">
        <v>39</v>
      </c>
      <c r="D31" s="188">
        <v>4</v>
      </c>
      <c r="E31" s="1217" t="s">
        <v>132</v>
      </c>
      <c r="F31" s="1218"/>
      <c r="G31" s="1218"/>
      <c r="H31" s="1219"/>
      <c r="I31" s="1135"/>
      <c r="J31" s="1136"/>
      <c r="K31" s="876"/>
      <c r="L31" s="1220">
        <f t="shared" si="2"/>
        <v>0</v>
      </c>
      <c r="M31" s="1221"/>
      <c r="N31" s="1221"/>
      <c r="O31" s="1221"/>
      <c r="P31" s="1221"/>
      <c r="Q31" s="32" t="s">
        <v>17</v>
      </c>
      <c r="R31" s="1222"/>
      <c r="S31" s="1223"/>
      <c r="T31" s="1223"/>
      <c r="U31" s="406"/>
      <c r="V31" s="1222"/>
      <c r="W31" s="1223"/>
      <c r="X31" s="1223"/>
      <c r="Y31" s="407" t="s">
        <v>19</v>
      </c>
      <c r="Z31" s="421"/>
      <c r="AA31" s="461">
        <v>9</v>
      </c>
      <c r="AB31" s="462"/>
      <c r="AC31" s="462"/>
      <c r="AD31" s="408" t="s">
        <v>102</v>
      </c>
      <c r="AE31" s="441"/>
      <c r="AF31" s="1164" t="s">
        <v>27</v>
      </c>
      <c r="AG31" s="1165"/>
      <c r="AH31" s="1165"/>
      <c r="AI31" s="1165"/>
      <c r="AJ31" s="1166"/>
      <c r="AK31" s="1229">
        <f>AK30/AK28*100</f>
        <v>13.239632136040258</v>
      </c>
      <c r="AL31" s="1230"/>
      <c r="AM31" s="1230"/>
      <c r="AN31" s="414" t="s">
        <v>28</v>
      </c>
    </row>
    <row r="32" spans="3:40" ht="34.950000000000003" customHeight="1">
      <c r="C32" s="415"/>
      <c r="D32" s="196">
        <v>5</v>
      </c>
      <c r="E32" s="1231" t="s">
        <v>25</v>
      </c>
      <c r="F32" s="1232"/>
      <c r="G32" s="1232"/>
      <c r="H32" s="1233"/>
      <c r="I32" s="1137"/>
      <c r="J32" s="1138"/>
      <c r="K32" s="877"/>
      <c r="L32" s="1234">
        <f t="shared" si="2"/>
        <v>0</v>
      </c>
      <c r="M32" s="1235"/>
      <c r="N32" s="1235"/>
      <c r="O32" s="1235"/>
      <c r="P32" s="1235"/>
      <c r="Q32" s="43" t="s">
        <v>17</v>
      </c>
      <c r="R32" s="1236">
        <f>V32/10*I32</f>
        <v>0</v>
      </c>
      <c r="S32" s="1237"/>
      <c r="T32" s="1237"/>
      <c r="U32" s="416"/>
      <c r="V32" s="1236"/>
      <c r="W32" s="1237"/>
      <c r="X32" s="1237"/>
      <c r="Y32" s="408" t="s">
        <v>19</v>
      </c>
      <c r="Z32" s="421"/>
      <c r="AA32" s="1157" t="s">
        <v>153</v>
      </c>
      <c r="AB32" s="1238"/>
      <c r="AC32" s="1238"/>
      <c r="AD32" s="1239"/>
      <c r="AE32" s="441"/>
      <c r="AF32" s="1160" t="s">
        <v>154</v>
      </c>
      <c r="AG32" s="1160"/>
      <c r="AH32" s="1160"/>
      <c r="AI32" s="1160"/>
      <c r="AJ32" s="1160"/>
      <c r="AK32" s="1160"/>
      <c r="AL32" s="1160"/>
      <c r="AM32" s="1160"/>
      <c r="AN32" s="1160"/>
    </row>
    <row r="33" spans="3:40" ht="34.950000000000003" customHeight="1">
      <c r="C33" s="418"/>
      <c r="D33" s="1201" t="s">
        <v>31</v>
      </c>
      <c r="E33" s="1202"/>
      <c r="F33" s="1202"/>
      <c r="G33" s="1202"/>
      <c r="H33" s="1203"/>
      <c r="I33" s="1204">
        <f>SUM(I28:J32)</f>
        <v>700</v>
      </c>
      <c r="J33" s="1205"/>
      <c r="K33" s="463" t="s">
        <v>102</v>
      </c>
      <c r="L33" s="1225">
        <f>SUM(L28:P32)</f>
        <v>288150000</v>
      </c>
      <c r="M33" s="1226"/>
      <c r="N33" s="1226"/>
      <c r="O33" s="1226"/>
      <c r="P33" s="1226"/>
      <c r="Q33" s="60" t="s">
        <v>17</v>
      </c>
      <c r="R33" s="1227"/>
      <c r="S33" s="1228"/>
      <c r="T33" s="1228"/>
      <c r="U33" s="464"/>
      <c r="V33" s="1208"/>
      <c r="W33" s="1209"/>
      <c r="X33" s="1209"/>
      <c r="Y33" s="465"/>
      <c r="Z33" s="421"/>
      <c r="AA33" s="466">
        <f>(AA29-AA31)/AA29*100</f>
        <v>5.2631578947368416</v>
      </c>
      <c r="AB33" s="467"/>
      <c r="AC33" s="467"/>
      <c r="AD33" s="408" t="s">
        <v>106</v>
      </c>
      <c r="AE33" s="441"/>
      <c r="AF33" s="1224"/>
      <c r="AG33" s="1224"/>
      <c r="AH33" s="1224"/>
      <c r="AI33" s="1224"/>
      <c r="AJ33" s="1224"/>
      <c r="AK33" s="1224"/>
      <c r="AL33" s="1224"/>
      <c r="AM33" s="1224"/>
      <c r="AN33" s="1224"/>
    </row>
    <row r="34" spans="3:40" ht="34.950000000000003" customHeight="1">
      <c r="C34" s="468"/>
      <c r="D34" s="64"/>
      <c r="E34" s="64"/>
      <c r="F34" s="64"/>
      <c r="G34" s="64"/>
      <c r="H34" s="64"/>
      <c r="I34" s="469"/>
      <c r="J34" s="469"/>
      <c r="K34" s="66"/>
      <c r="L34" s="66"/>
      <c r="M34" s="66"/>
      <c r="N34" s="85"/>
      <c r="O34" s="85"/>
      <c r="P34" s="469"/>
      <c r="Q34" s="67"/>
      <c r="R34" s="470"/>
      <c r="S34" s="470"/>
      <c r="T34" s="470"/>
      <c r="U34" s="403"/>
      <c r="V34" s="447"/>
      <c r="W34" s="469"/>
      <c r="X34" s="447"/>
      <c r="Y34" s="403"/>
      <c r="Z34" s="403"/>
      <c r="AA34" s="70"/>
      <c r="AB34" s="70"/>
      <c r="AC34" s="447"/>
      <c r="AD34" s="403"/>
      <c r="AE34" s="403"/>
      <c r="AF34" s="70"/>
      <c r="AG34" s="70"/>
      <c r="AH34" s="447"/>
      <c r="AI34" s="471"/>
      <c r="AJ34" s="403"/>
      <c r="AK34" s="403"/>
      <c r="AL34" s="447"/>
      <c r="AM34" s="403"/>
      <c r="AN34" s="403"/>
    </row>
    <row r="35" spans="3:40" ht="34.950000000000003" customHeight="1" thickBot="1">
      <c r="C35" s="424"/>
      <c r="D35" s="430"/>
      <c r="E35" s="430"/>
      <c r="F35" s="430"/>
      <c r="G35" s="430"/>
      <c r="H35" s="430"/>
      <c r="I35" s="431"/>
      <c r="J35" s="431"/>
      <c r="K35" s="432"/>
      <c r="L35" s="433"/>
      <c r="M35" s="433"/>
      <c r="N35" s="433"/>
      <c r="O35" s="433"/>
      <c r="P35" s="433"/>
      <c r="Q35" s="434"/>
      <c r="R35" s="435"/>
      <c r="S35" s="435"/>
      <c r="T35" s="435"/>
      <c r="U35" s="421"/>
      <c r="V35" s="436"/>
      <c r="W35" s="437"/>
      <c r="X35" s="437"/>
      <c r="Y35" s="421"/>
      <c r="Z35" s="421"/>
      <c r="AA35" s="1101" t="s">
        <v>143</v>
      </c>
      <c r="AB35" s="1169"/>
      <c r="AC35" s="1169"/>
      <c r="AD35" s="1170"/>
      <c r="AE35" s="403"/>
      <c r="AF35" s="423"/>
      <c r="AG35" s="423"/>
      <c r="AH35" s="423"/>
      <c r="AI35" s="423"/>
      <c r="AJ35" s="423"/>
      <c r="AK35" s="423"/>
      <c r="AL35" s="423"/>
      <c r="AM35" s="423"/>
      <c r="AN35" s="423"/>
    </row>
    <row r="36" spans="3:40" ht="34.950000000000003" customHeight="1" thickBot="1">
      <c r="C36" s="438"/>
      <c r="D36" s="609" t="s">
        <v>97</v>
      </c>
      <c r="E36" s="610"/>
      <c r="F36" s="610"/>
      <c r="G36" s="610"/>
      <c r="H36" s="996"/>
      <c r="I36" s="1171" t="s">
        <v>144</v>
      </c>
      <c r="J36" s="1171"/>
      <c r="K36" s="1171"/>
      <c r="L36" s="1172" t="s">
        <v>10</v>
      </c>
      <c r="M36" s="1172"/>
      <c r="N36" s="1172"/>
      <c r="O36" s="1172"/>
      <c r="P36" s="1172"/>
      <c r="Q36" s="1172"/>
      <c r="R36" s="1171" t="s">
        <v>99</v>
      </c>
      <c r="S36" s="1171"/>
      <c r="T36" s="1171"/>
      <c r="U36" s="1171"/>
      <c r="V36" s="1171" t="s">
        <v>100</v>
      </c>
      <c r="W36" s="1171"/>
      <c r="X36" s="1171"/>
      <c r="Y36" s="1171"/>
      <c r="Z36" s="421"/>
      <c r="AA36" s="1113">
        <v>2.2000000000000002</v>
      </c>
      <c r="AB36" s="1114"/>
      <c r="AC36" s="1114"/>
      <c r="AD36" s="397" t="s">
        <v>145</v>
      </c>
      <c r="AE36" s="403"/>
      <c r="AF36" s="1115" t="s">
        <v>156</v>
      </c>
      <c r="AG36" s="1116"/>
      <c r="AH36" s="1116"/>
      <c r="AI36" s="1116"/>
      <c r="AJ36" s="1116"/>
      <c r="AK36" s="1116"/>
      <c r="AL36" s="1116"/>
      <c r="AM36" s="1116"/>
      <c r="AN36" s="1117"/>
    </row>
    <row r="37" spans="3:40" ht="34.950000000000003" customHeight="1">
      <c r="C37" s="439"/>
      <c r="D37" s="242">
        <v>1</v>
      </c>
      <c r="E37" s="782" t="s">
        <v>147</v>
      </c>
      <c r="F37" s="783"/>
      <c r="G37" s="783"/>
      <c r="H37" s="783"/>
      <c r="I37" s="1135">
        <v>700</v>
      </c>
      <c r="J37" s="1136"/>
      <c r="K37" s="876" t="s">
        <v>102</v>
      </c>
      <c r="L37" s="1185">
        <f>R37*V37</f>
        <v>281400000</v>
      </c>
      <c r="M37" s="1186"/>
      <c r="N37" s="1186"/>
      <c r="O37" s="1186"/>
      <c r="P37" s="1186"/>
      <c r="Q37" s="440" t="s">
        <v>17</v>
      </c>
      <c r="R37" s="1189">
        <v>13400</v>
      </c>
      <c r="S37" s="1190"/>
      <c r="T37" s="1190"/>
      <c r="U37" s="400" t="s">
        <v>102</v>
      </c>
      <c r="V37" s="1189">
        <v>21000</v>
      </c>
      <c r="W37" s="1190"/>
      <c r="X37" s="1190"/>
      <c r="Y37" s="401" t="s">
        <v>19</v>
      </c>
      <c r="Z37" s="421"/>
      <c r="AA37" s="1120" t="s">
        <v>148</v>
      </c>
      <c r="AB37" s="1121"/>
      <c r="AC37" s="1121"/>
      <c r="AD37" s="1122"/>
      <c r="AE37" s="441"/>
      <c r="AF37" s="596" t="s">
        <v>20</v>
      </c>
      <c r="AG37" s="597"/>
      <c r="AH37" s="597"/>
      <c r="AI37" s="597"/>
      <c r="AJ37" s="598"/>
      <c r="AK37" s="1118">
        <f>L42</f>
        <v>292660000</v>
      </c>
      <c r="AL37" s="1119"/>
      <c r="AM37" s="1119"/>
      <c r="AN37" s="404" t="s">
        <v>19</v>
      </c>
    </row>
    <row r="38" spans="3:40" ht="34.950000000000003" customHeight="1" thickBot="1">
      <c r="C38" s="1184" t="s">
        <v>33</v>
      </c>
      <c r="D38" s="237">
        <v>2</v>
      </c>
      <c r="E38" s="808" t="s">
        <v>149</v>
      </c>
      <c r="F38" s="809"/>
      <c r="G38" s="809"/>
      <c r="H38" s="887"/>
      <c r="I38" s="1135"/>
      <c r="J38" s="1136"/>
      <c r="K38" s="876"/>
      <c r="L38" s="1185">
        <f t="shared" ref="L38:L41" si="3">R38*V38</f>
        <v>11200000</v>
      </c>
      <c r="M38" s="1186"/>
      <c r="N38" s="1186"/>
      <c r="O38" s="1186"/>
      <c r="P38" s="1186"/>
      <c r="Q38" s="442" t="s">
        <v>17</v>
      </c>
      <c r="R38" s="1187">
        <v>3200</v>
      </c>
      <c r="S38" s="1188"/>
      <c r="T38" s="1188"/>
      <c r="U38" s="406" t="s">
        <v>102</v>
      </c>
      <c r="V38" s="1187">
        <v>3500</v>
      </c>
      <c r="W38" s="1188"/>
      <c r="X38" s="1188"/>
      <c r="Y38" s="407" t="s">
        <v>19</v>
      </c>
      <c r="Z38" s="421"/>
      <c r="AA38" s="1143">
        <v>9.5</v>
      </c>
      <c r="AB38" s="1144"/>
      <c r="AC38" s="1144"/>
      <c r="AD38" s="408" t="s">
        <v>102</v>
      </c>
      <c r="AE38" s="441"/>
      <c r="AF38" s="1123" t="s">
        <v>34</v>
      </c>
      <c r="AG38" s="1124"/>
      <c r="AH38" s="1124"/>
      <c r="AI38" s="1124"/>
      <c r="AJ38" s="1125"/>
      <c r="AK38" s="1126">
        <v>240000000</v>
      </c>
      <c r="AL38" s="1127"/>
      <c r="AM38" s="1127"/>
      <c r="AN38" s="409" t="s">
        <v>19</v>
      </c>
    </row>
    <row r="39" spans="3:40" ht="34.950000000000003" customHeight="1" thickTop="1">
      <c r="C39" s="1184"/>
      <c r="D39" s="238">
        <v>3</v>
      </c>
      <c r="E39" s="782" t="s">
        <v>150</v>
      </c>
      <c r="F39" s="783"/>
      <c r="G39" s="783"/>
      <c r="H39" s="784"/>
      <c r="I39" s="1135"/>
      <c r="J39" s="1136"/>
      <c r="K39" s="876"/>
      <c r="L39" s="1185">
        <f t="shared" si="3"/>
        <v>60000</v>
      </c>
      <c r="M39" s="1186"/>
      <c r="N39" s="1186"/>
      <c r="O39" s="1186"/>
      <c r="P39" s="1186"/>
      <c r="Q39" s="442" t="s">
        <v>17</v>
      </c>
      <c r="R39" s="1187">
        <v>200</v>
      </c>
      <c r="S39" s="1188"/>
      <c r="T39" s="1188"/>
      <c r="U39" s="406"/>
      <c r="V39" s="1187">
        <v>300</v>
      </c>
      <c r="W39" s="1188"/>
      <c r="X39" s="1188"/>
      <c r="Y39" s="407" t="s">
        <v>19</v>
      </c>
      <c r="Z39" s="421"/>
      <c r="AA39" s="1120" t="s">
        <v>151</v>
      </c>
      <c r="AB39" s="1121"/>
      <c r="AC39" s="1121"/>
      <c r="AD39" s="1122"/>
      <c r="AE39" s="441"/>
      <c r="AF39" s="1145" t="s">
        <v>26</v>
      </c>
      <c r="AG39" s="1146"/>
      <c r="AH39" s="1146"/>
      <c r="AI39" s="1146"/>
      <c r="AJ39" s="1147"/>
      <c r="AK39" s="1162">
        <f>AK37-AK38</f>
        <v>52660000</v>
      </c>
      <c r="AL39" s="1163"/>
      <c r="AM39" s="1163"/>
      <c r="AN39" s="411" t="s">
        <v>19</v>
      </c>
    </row>
    <row r="40" spans="3:40" ht="34.950000000000003" customHeight="1" thickBot="1">
      <c r="C40" s="413" t="s">
        <v>116</v>
      </c>
      <c r="D40" s="178">
        <v>4</v>
      </c>
      <c r="E40" s="808" t="s">
        <v>132</v>
      </c>
      <c r="F40" s="809" t="s">
        <v>25</v>
      </c>
      <c r="G40" s="809"/>
      <c r="H40" s="809"/>
      <c r="I40" s="1135"/>
      <c r="J40" s="1136"/>
      <c r="K40" s="876"/>
      <c r="L40" s="1185">
        <f t="shared" si="3"/>
        <v>0</v>
      </c>
      <c r="M40" s="1186"/>
      <c r="N40" s="1186"/>
      <c r="O40" s="1186"/>
      <c r="P40" s="1186"/>
      <c r="Q40" s="442" t="s">
        <v>17</v>
      </c>
      <c r="R40" s="1187"/>
      <c r="S40" s="1188"/>
      <c r="T40" s="1188"/>
      <c r="U40" s="406"/>
      <c r="V40" s="1187"/>
      <c r="W40" s="1188"/>
      <c r="X40" s="1188"/>
      <c r="Y40" s="407" t="s">
        <v>19</v>
      </c>
      <c r="Z40" s="421"/>
      <c r="AA40" s="1167">
        <v>9</v>
      </c>
      <c r="AB40" s="1168"/>
      <c r="AC40" s="1168"/>
      <c r="AD40" s="408" t="s">
        <v>102</v>
      </c>
      <c r="AE40" s="441"/>
      <c r="AF40" s="1164" t="s">
        <v>27</v>
      </c>
      <c r="AG40" s="1165"/>
      <c r="AH40" s="1165"/>
      <c r="AI40" s="1165"/>
      <c r="AJ40" s="1166"/>
      <c r="AK40" s="1152">
        <f>AK39/AK37*100</f>
        <v>17.993576163466138</v>
      </c>
      <c r="AL40" s="1153"/>
      <c r="AM40" s="1153"/>
      <c r="AN40" s="414" t="s">
        <v>28</v>
      </c>
    </row>
    <row r="41" spans="3:40" ht="34.950000000000003" customHeight="1">
      <c r="C41" s="415"/>
      <c r="D41" s="244">
        <v>5</v>
      </c>
      <c r="E41" s="884"/>
      <c r="F41" s="885" t="s">
        <v>25</v>
      </c>
      <c r="G41" s="885"/>
      <c r="H41" s="885"/>
      <c r="I41" s="1137"/>
      <c r="J41" s="1138"/>
      <c r="K41" s="877"/>
      <c r="L41" s="1185">
        <f t="shared" si="3"/>
        <v>0</v>
      </c>
      <c r="M41" s="1186"/>
      <c r="N41" s="1186"/>
      <c r="O41" s="1186"/>
      <c r="P41" s="1186"/>
      <c r="Q41" s="443" t="s">
        <v>17</v>
      </c>
      <c r="R41" s="1191">
        <f>V41/10*I41</f>
        <v>0</v>
      </c>
      <c r="S41" s="1192"/>
      <c r="T41" s="1192"/>
      <c r="U41" s="416"/>
      <c r="V41" s="1191"/>
      <c r="W41" s="1192"/>
      <c r="X41" s="1192"/>
      <c r="Y41" s="408" t="s">
        <v>19</v>
      </c>
      <c r="Z41" s="421"/>
      <c r="AA41" s="1193" t="s">
        <v>153</v>
      </c>
      <c r="AB41" s="1158"/>
      <c r="AC41" s="1158"/>
      <c r="AD41" s="1159"/>
      <c r="AE41" s="441"/>
      <c r="AF41" s="1154"/>
      <c r="AG41" s="1154"/>
      <c r="AH41" s="1154"/>
      <c r="AI41" s="1154"/>
      <c r="AJ41" s="1154"/>
      <c r="AK41" s="1154"/>
      <c r="AL41" s="1154"/>
      <c r="AM41" s="1154"/>
      <c r="AN41" s="1154"/>
    </row>
    <row r="42" spans="3:40" ht="34.950000000000003" customHeight="1">
      <c r="C42" s="418"/>
      <c r="D42" s="1201" t="s">
        <v>36</v>
      </c>
      <c r="E42" s="1202"/>
      <c r="F42" s="1202"/>
      <c r="G42" s="1202"/>
      <c r="H42" s="1203"/>
      <c r="I42" s="1204">
        <f>SUM(I37:J41)</f>
        <v>700</v>
      </c>
      <c r="J42" s="1205"/>
      <c r="K42" s="227" t="s">
        <v>102</v>
      </c>
      <c r="L42" s="930">
        <f>SUM(L37:P41)</f>
        <v>292660000</v>
      </c>
      <c r="M42" s="931"/>
      <c r="N42" s="931"/>
      <c r="O42" s="931"/>
      <c r="P42" s="931"/>
      <c r="Q42" s="444" t="s">
        <v>17</v>
      </c>
      <c r="R42" s="1206"/>
      <c r="S42" s="1207"/>
      <c r="T42" s="1207"/>
      <c r="U42" s="445"/>
      <c r="V42" s="1208"/>
      <c r="W42" s="1209"/>
      <c r="X42" s="1209"/>
      <c r="Y42" s="446"/>
      <c r="Z42" s="421"/>
      <c r="AA42" s="1182">
        <f>(AA38-AA40)/AA38*100</f>
        <v>5.2631578947368416</v>
      </c>
      <c r="AB42" s="1183"/>
      <c r="AC42" s="1183"/>
      <c r="AD42" s="408" t="s">
        <v>106</v>
      </c>
      <c r="AE42" s="441"/>
    </row>
    <row r="43" spans="3:40" ht="34.950000000000003" customHeight="1">
      <c r="C43" s="468"/>
      <c r="D43" s="64"/>
      <c r="E43" s="64"/>
      <c r="F43" s="64"/>
      <c r="G43" s="64"/>
      <c r="H43" s="64"/>
      <c r="I43" s="469"/>
      <c r="J43" s="469"/>
      <c r="K43" s="66"/>
      <c r="L43" s="66"/>
      <c r="M43" s="66"/>
      <c r="N43" s="85"/>
      <c r="O43" s="85"/>
      <c r="P43" s="469"/>
      <c r="Q43" s="67"/>
      <c r="R43" s="470"/>
      <c r="S43" s="470"/>
      <c r="T43" s="470"/>
      <c r="U43" s="403"/>
      <c r="V43" s="447"/>
      <c r="W43" s="469"/>
      <c r="X43" s="447"/>
      <c r="Y43" s="403"/>
      <c r="Z43" s="403"/>
      <c r="AA43" s="70"/>
      <c r="AB43" s="70"/>
      <c r="AC43" s="447"/>
      <c r="AD43" s="403"/>
      <c r="AE43" s="403"/>
      <c r="AF43" s="70"/>
      <c r="AG43" s="70"/>
      <c r="AH43" s="447"/>
      <c r="AI43" s="403"/>
      <c r="AJ43" s="403"/>
      <c r="AK43" s="403"/>
      <c r="AL43" s="447"/>
      <c r="AM43" s="403"/>
      <c r="AN43" s="403"/>
    </row>
    <row r="44" spans="3:40" ht="34.950000000000003" customHeight="1">
      <c r="C44" s="88" t="s">
        <v>43</v>
      </c>
      <c r="D44" s="11"/>
      <c r="E44" s="12"/>
      <c r="F44" s="12"/>
      <c r="G44" s="469"/>
      <c r="H44" s="394"/>
      <c r="I44" s="394"/>
      <c r="J44" s="12"/>
      <c r="K44" s="395"/>
      <c r="L44" s="89"/>
      <c r="M44" s="12"/>
      <c r="N44" s="90"/>
      <c r="O44" s="90"/>
      <c r="P44" s="90"/>
      <c r="Q44" s="90"/>
      <c r="R44" s="90"/>
      <c r="S44" s="90"/>
      <c r="T44" s="90"/>
      <c r="U44" s="90"/>
      <c r="V44" s="90"/>
      <c r="W44" s="91"/>
      <c r="X44" s="91"/>
      <c r="Y44" s="91"/>
      <c r="Z44" s="91"/>
      <c r="AA44" s="91"/>
      <c r="AB44" s="91"/>
      <c r="AC44" s="91"/>
      <c r="AD44" s="91"/>
      <c r="AE44" s="91"/>
      <c r="AF44" s="469"/>
      <c r="AG44" s="1240" t="s">
        <v>44</v>
      </c>
      <c r="AH44" s="1240"/>
      <c r="AI44" s="1240"/>
      <c r="AJ44" s="1240"/>
      <c r="AK44" s="1240"/>
      <c r="AL44" s="469"/>
      <c r="AM44" s="469"/>
      <c r="AN44" s="403"/>
    </row>
    <row r="45" spans="3:40" ht="34.950000000000003" customHeight="1" thickBot="1">
      <c r="C45" s="17"/>
      <c r="D45" s="11"/>
      <c r="E45" s="12"/>
      <c r="F45" s="12"/>
      <c r="G45" s="469"/>
      <c r="H45" s="394"/>
      <c r="I45" s="394"/>
      <c r="J45" s="12"/>
      <c r="K45" s="395"/>
      <c r="L45" s="89"/>
      <c r="M45" s="12"/>
      <c r="N45" s="90"/>
      <c r="O45" s="90"/>
      <c r="P45" s="90"/>
      <c r="Q45" s="90"/>
      <c r="R45" s="90"/>
      <c r="S45" s="90"/>
      <c r="T45" s="90"/>
      <c r="U45" s="90"/>
      <c r="V45" s="90"/>
      <c r="W45" s="91"/>
      <c r="X45" s="91"/>
      <c r="Y45" s="91"/>
      <c r="Z45" s="91"/>
      <c r="AA45" s="91"/>
      <c r="AB45" s="91"/>
      <c r="AC45" s="91"/>
      <c r="AD45" s="91"/>
      <c r="AE45" s="91"/>
      <c r="AF45" s="469"/>
      <c r="AG45" s="1240"/>
      <c r="AH45" s="1240"/>
      <c r="AI45" s="1240"/>
      <c r="AJ45" s="1240"/>
      <c r="AK45" s="1240"/>
    </row>
    <row r="46" spans="3:40" ht="34.950000000000003" customHeight="1" thickTop="1" thickBot="1">
      <c r="C46" s="1241" t="s">
        <v>8</v>
      </c>
      <c r="D46" s="1242"/>
      <c r="E46" s="1242"/>
      <c r="F46" s="1242"/>
      <c r="G46" s="1242"/>
      <c r="H46" s="1242"/>
      <c r="I46" s="1242"/>
      <c r="J46" s="1242"/>
      <c r="K46" s="1243"/>
      <c r="L46" s="1244" t="s">
        <v>10</v>
      </c>
      <c r="M46" s="1245"/>
      <c r="N46" s="1245"/>
      <c r="O46" s="1246"/>
      <c r="P46" s="1247" t="s">
        <v>11</v>
      </c>
      <c r="Q46" s="1248"/>
      <c r="R46" s="1248"/>
      <c r="S46" s="1249"/>
      <c r="T46" s="1250" t="s">
        <v>159</v>
      </c>
      <c r="U46" s="1251"/>
      <c r="V46" s="1251"/>
      <c r="W46" s="1252"/>
      <c r="Z46" s="91"/>
      <c r="AA46" s="91"/>
      <c r="AB46" s="91"/>
      <c r="AC46" s="91"/>
      <c r="AD46" s="91"/>
      <c r="AE46" s="91"/>
      <c r="AG46" s="1253">
        <f>AK30/AK20*100</f>
        <v>72.39089184060721</v>
      </c>
      <c r="AH46" s="1254"/>
      <c r="AI46" s="1254"/>
      <c r="AJ46" s="472" t="s">
        <v>28</v>
      </c>
      <c r="AK46" s="473" t="str">
        <f>IF(AG46&gt;=110,"★",IF(AND(AG46&gt;=100,AG46&lt;110),"◎",IF(AND(AG46&gt;=80,AG46&lt;100),"○",IF(AND(AG46&gt;=60,AG46&lt;80),"◇","△"))))</f>
        <v>◇</v>
      </c>
    </row>
    <row r="47" spans="3:40" ht="34.950000000000003" customHeight="1" thickTop="1">
      <c r="C47" s="474">
        <v>1</v>
      </c>
      <c r="D47" s="1077" t="str">
        <f>E28</f>
        <v>肥育豚販売収入</v>
      </c>
      <c r="E47" s="849"/>
      <c r="F47" s="849"/>
      <c r="G47" s="849"/>
      <c r="H47" s="849"/>
      <c r="I47" s="849"/>
      <c r="J47" s="849"/>
      <c r="K47" s="850"/>
      <c r="L47" s="292">
        <f>L28/L18*100</f>
        <v>98.507462686567166</v>
      </c>
      <c r="M47" s="96">
        <v>74</v>
      </c>
      <c r="N47" s="361" t="s">
        <v>28</v>
      </c>
      <c r="O47" s="475" t="str">
        <f t="shared" ref="O47:O52" si="4">IF(L47&gt;=110,"★",IF(AND(L47&gt;=100,L47&lt;110),"◎",IF(AND(L47&gt;=80,L47&lt;100),"○",IF(AND(L47&gt;=60,L47&lt;80),"◇","△"))))</f>
        <v>○</v>
      </c>
      <c r="P47" s="950">
        <f>R28/R18*100</f>
        <v>98.507462686567166</v>
      </c>
      <c r="Q47" s="951"/>
      <c r="R47" s="361" t="s">
        <v>28</v>
      </c>
      <c r="S47" s="475" t="str">
        <f>IF(P47&gt;=110,"★",IF(AND(P47&gt;=100,P47&lt;110),"◎",IF(AND(P47&gt;=80,P47&lt;100),"○",IF(AND(P47&gt;=60,P47&lt;80),"◇","△"))))</f>
        <v>○</v>
      </c>
      <c r="T47" s="952">
        <f>V28/V18*100</f>
        <v>100</v>
      </c>
      <c r="U47" s="953"/>
      <c r="V47" s="361" t="s">
        <v>28</v>
      </c>
      <c r="W47" s="476" t="str">
        <f>IF(T47&gt;=110,"★",IF(AND(T47&gt;=100,T47&lt;110),"◎",IF(AND(T47&gt;=80,T47&lt;100),"○",IF(AND(T47&gt;=60,T47&lt;80),"◇","△"))))</f>
        <v>◎</v>
      </c>
      <c r="Y47" s="394"/>
      <c r="Z47" s="91"/>
      <c r="AA47" s="91"/>
      <c r="AB47" s="91"/>
      <c r="AC47" s="91"/>
      <c r="AD47" s="91"/>
      <c r="AE47" s="91"/>
    </row>
    <row r="48" spans="3:40" ht="34.950000000000003" customHeight="1">
      <c r="C48" s="477">
        <v>2</v>
      </c>
      <c r="D48" s="1078" t="str">
        <f>E29</f>
        <v>種豚処分益</v>
      </c>
      <c r="E48" s="846"/>
      <c r="F48" s="846"/>
      <c r="G48" s="846"/>
      <c r="H48" s="846"/>
      <c r="I48" s="846"/>
      <c r="J48" s="846"/>
      <c r="K48" s="847"/>
      <c r="L48" s="293">
        <f>L29/L19*100</f>
        <v>96.875</v>
      </c>
      <c r="M48" s="104"/>
      <c r="N48" s="366" t="s">
        <v>28</v>
      </c>
      <c r="O48" s="478" t="str">
        <f t="shared" si="4"/>
        <v>○</v>
      </c>
      <c r="P48" s="841">
        <f>R29/R19*100</f>
        <v>96.875</v>
      </c>
      <c r="Q48" s="842"/>
      <c r="R48" s="366" t="s">
        <v>28</v>
      </c>
      <c r="S48" s="478" t="str">
        <f t="shared" ref="S48:S51" si="5">IF(P48&gt;=110,"★",IF(AND(P48&gt;=100,P48&lt;110),"◎",IF(AND(P48&gt;=80,P48&lt;100),"○",IF(AND(P48&gt;=60,P48&lt;80),"◇","△"))))</f>
        <v>○</v>
      </c>
      <c r="T48" s="843">
        <f>V29/V19*100</f>
        <v>100</v>
      </c>
      <c r="U48" s="844"/>
      <c r="V48" s="366" t="s">
        <v>28</v>
      </c>
      <c r="W48" s="479" t="str">
        <f t="shared" ref="W48:W51" si="6">IF(T48&gt;=110,"★",IF(AND(T48&gt;=100,T48&lt;110),"◎",IF(AND(T48&gt;=80,T48&lt;100),"○",IF(AND(T48&gt;=60,T48&lt;80),"◇","△"))))</f>
        <v>◎</v>
      </c>
      <c r="Y48" s="469"/>
      <c r="Z48" s="91"/>
      <c r="AA48" s="91"/>
      <c r="AB48" s="91"/>
      <c r="AC48" s="91"/>
      <c r="AD48" s="91"/>
      <c r="AE48" s="91"/>
    </row>
    <row r="49" spans="2:40" ht="34.950000000000003" customHeight="1">
      <c r="C49" s="477">
        <v>3</v>
      </c>
      <c r="D49" s="1078" t="str">
        <f>E30</f>
        <v>堆肥等収入</v>
      </c>
      <c r="E49" s="846"/>
      <c r="F49" s="846"/>
      <c r="G49" s="846"/>
      <c r="H49" s="846"/>
      <c r="I49" s="846"/>
      <c r="J49" s="846"/>
      <c r="K49" s="847"/>
      <c r="L49" s="293">
        <f>L30/L20*100</f>
        <v>100</v>
      </c>
      <c r="M49" s="104"/>
      <c r="N49" s="366" t="s">
        <v>28</v>
      </c>
      <c r="O49" s="478" t="str">
        <f t="shared" si="4"/>
        <v>◎</v>
      </c>
      <c r="P49" s="841">
        <f>R30/R20*100</f>
        <v>100</v>
      </c>
      <c r="Q49" s="842"/>
      <c r="R49" s="366" t="s">
        <v>28</v>
      </c>
      <c r="S49" s="478" t="str">
        <f t="shared" si="5"/>
        <v>◎</v>
      </c>
      <c r="T49" s="843">
        <f>V30/V20*100</f>
        <v>100</v>
      </c>
      <c r="U49" s="844"/>
      <c r="V49" s="366" t="s">
        <v>28</v>
      </c>
      <c r="W49" s="479" t="str">
        <f t="shared" si="6"/>
        <v>◎</v>
      </c>
      <c r="Y49" s="469"/>
      <c r="Z49" s="91"/>
      <c r="AA49" s="91"/>
      <c r="AB49" s="480"/>
      <c r="AC49" s="91"/>
      <c r="AD49" s="91"/>
      <c r="AE49" s="91"/>
    </row>
    <row r="50" spans="2:40" ht="34.950000000000003" customHeight="1">
      <c r="C50" s="477">
        <v>4</v>
      </c>
      <c r="D50" s="1078" t="str">
        <f>E31</f>
        <v>その他</v>
      </c>
      <c r="E50" s="846"/>
      <c r="F50" s="846"/>
      <c r="G50" s="846"/>
      <c r="H50" s="846"/>
      <c r="I50" s="846"/>
      <c r="J50" s="846"/>
      <c r="K50" s="847"/>
      <c r="L50" s="293" t="e">
        <f>L31/L21*100</f>
        <v>#DIV/0!</v>
      </c>
      <c r="M50" s="104"/>
      <c r="N50" s="366" t="s">
        <v>28</v>
      </c>
      <c r="O50" s="478" t="e">
        <f t="shared" si="4"/>
        <v>#DIV/0!</v>
      </c>
      <c r="P50" s="841" t="e">
        <f>R31/R21*100</f>
        <v>#DIV/0!</v>
      </c>
      <c r="Q50" s="842"/>
      <c r="R50" s="366" t="s">
        <v>28</v>
      </c>
      <c r="S50" s="478" t="e">
        <f t="shared" si="5"/>
        <v>#DIV/0!</v>
      </c>
      <c r="T50" s="843" t="e">
        <f>V31/V21*100</f>
        <v>#DIV/0!</v>
      </c>
      <c r="U50" s="844"/>
      <c r="V50" s="366" t="s">
        <v>28</v>
      </c>
      <c r="W50" s="479" t="e">
        <f t="shared" si="6"/>
        <v>#DIV/0!</v>
      </c>
      <c r="Z50" s="91"/>
      <c r="AA50" s="91"/>
      <c r="AB50" s="91"/>
      <c r="AC50" s="91"/>
      <c r="AD50" s="91"/>
      <c r="AE50" s="91"/>
    </row>
    <row r="51" spans="2:40" ht="34.950000000000003" customHeight="1">
      <c r="C51" s="481">
        <v>5</v>
      </c>
      <c r="D51" s="1094" t="str">
        <f>E32</f>
        <v/>
      </c>
      <c r="E51" s="968"/>
      <c r="F51" s="968"/>
      <c r="G51" s="968"/>
      <c r="H51" s="968"/>
      <c r="I51" s="968"/>
      <c r="J51" s="968"/>
      <c r="K51" s="969"/>
      <c r="L51" s="482" t="e">
        <f>L32/L22*100</f>
        <v>#DIV/0!</v>
      </c>
      <c r="M51" s="266"/>
      <c r="N51" s="374" t="s">
        <v>28</v>
      </c>
      <c r="O51" s="483" t="e">
        <f t="shared" si="4"/>
        <v>#DIV/0!</v>
      </c>
      <c r="P51" s="1257" t="e">
        <f>R32/R22*100</f>
        <v>#DIV/0!</v>
      </c>
      <c r="Q51" s="1258"/>
      <c r="R51" s="376" t="s">
        <v>28</v>
      </c>
      <c r="S51" s="478" t="e">
        <f t="shared" si="5"/>
        <v>#DIV/0!</v>
      </c>
      <c r="T51" s="972" t="e">
        <f>V32/V22*100</f>
        <v>#DIV/0!</v>
      </c>
      <c r="U51" s="973"/>
      <c r="V51" s="376" t="s">
        <v>28</v>
      </c>
      <c r="W51" s="479" t="e">
        <f t="shared" si="6"/>
        <v>#DIV/0!</v>
      </c>
      <c r="Z51" s="91"/>
      <c r="AA51" s="91"/>
      <c r="AB51" s="91"/>
      <c r="AC51" s="91"/>
      <c r="AD51" s="91"/>
      <c r="AE51" s="91"/>
    </row>
    <row r="52" spans="2:40" ht="34.950000000000003" customHeight="1" thickBot="1">
      <c r="C52" s="964" t="s">
        <v>112</v>
      </c>
      <c r="D52" s="965"/>
      <c r="E52" s="965"/>
      <c r="F52" s="965"/>
      <c r="G52" s="965"/>
      <c r="H52" s="965"/>
      <c r="I52" s="965"/>
      <c r="J52" s="965"/>
      <c r="K52" s="966"/>
      <c r="L52" s="294">
        <f t="shared" ref="L52" si="7">L33/L23*100</f>
        <v>98.445507345404849</v>
      </c>
      <c r="M52" s="117"/>
      <c r="N52" s="118" t="s">
        <v>28</v>
      </c>
      <c r="O52" s="484" t="str">
        <f t="shared" si="4"/>
        <v>○</v>
      </c>
      <c r="P52" s="960"/>
      <c r="Q52" s="961"/>
      <c r="R52" s="118"/>
      <c r="S52" s="485"/>
      <c r="T52" s="1259"/>
      <c r="U52" s="1260"/>
      <c r="V52" s="118"/>
      <c r="W52" s="121"/>
      <c r="X52" s="387"/>
      <c r="Z52" s="394"/>
      <c r="AA52" s="394"/>
      <c r="AB52" s="486"/>
      <c r="AC52" s="486"/>
      <c r="AD52" s="486"/>
      <c r="AE52" s="107"/>
      <c r="AF52" s="394"/>
      <c r="AG52" s="486"/>
      <c r="AH52" s="486"/>
      <c r="AI52" s="486"/>
      <c r="AJ52" s="107"/>
    </row>
    <row r="53" spans="2:40" ht="34.950000000000003" customHeight="1" thickTop="1">
      <c r="C53" s="64"/>
      <c r="D53" s="64"/>
      <c r="E53" s="64"/>
      <c r="F53" s="64"/>
      <c r="G53" s="64"/>
      <c r="H53" s="65"/>
      <c r="I53" s="65"/>
      <c r="J53" s="65"/>
      <c r="K53" s="65"/>
      <c r="L53" s="65"/>
      <c r="M53" s="66"/>
      <c r="N53" s="66"/>
      <c r="O53" s="66"/>
      <c r="P53" s="67"/>
      <c r="Q53" s="68"/>
      <c r="R53" s="68"/>
      <c r="S53" s="68"/>
      <c r="T53" s="403"/>
      <c r="U53" s="447"/>
      <c r="V53" s="447"/>
      <c r="W53" s="447"/>
      <c r="X53" s="70"/>
      <c r="Y53" s="70"/>
      <c r="Z53" s="70"/>
      <c r="AA53" s="70"/>
      <c r="AB53" s="70"/>
      <c r="AM53" s="394"/>
      <c r="AN53" s="394"/>
    </row>
    <row r="54" spans="2:40" ht="34.950000000000003" customHeight="1">
      <c r="B54" s="487" t="s">
        <v>160</v>
      </c>
      <c r="C54" s="488"/>
      <c r="D54" s="489"/>
      <c r="E54" s="490"/>
      <c r="F54" s="490"/>
      <c r="G54" s="490"/>
      <c r="H54" s="491"/>
      <c r="I54" s="491"/>
      <c r="J54" s="491"/>
      <c r="K54" s="491"/>
      <c r="L54" s="491"/>
      <c r="M54" s="492"/>
      <c r="N54" s="492"/>
      <c r="O54" s="492"/>
      <c r="P54" s="493"/>
      <c r="Q54" s="494"/>
      <c r="R54" s="494"/>
      <c r="S54" s="494"/>
      <c r="T54" s="495"/>
      <c r="U54" s="496"/>
      <c r="V54" s="496"/>
      <c r="W54" s="496"/>
      <c r="X54" s="497"/>
      <c r="Y54" s="497"/>
      <c r="Z54" s="497"/>
      <c r="AA54" s="497"/>
      <c r="AB54" s="497"/>
      <c r="AC54" s="498"/>
      <c r="AD54" s="498"/>
      <c r="AE54" s="498"/>
      <c r="AF54" s="498"/>
      <c r="AG54" s="498"/>
      <c r="AH54" s="498"/>
      <c r="AI54" s="498"/>
      <c r="AJ54" s="498"/>
      <c r="AK54" s="498"/>
      <c r="AL54" s="499"/>
      <c r="AM54" s="394"/>
      <c r="AN54" s="394"/>
    </row>
    <row r="55" spans="2:40" ht="34.950000000000003" customHeight="1">
      <c r="B55" s="1255" t="s">
        <v>161</v>
      </c>
      <c r="C55" s="1255"/>
      <c r="D55" s="1255"/>
      <c r="E55" s="1255"/>
      <c r="F55" s="499" t="s">
        <v>162</v>
      </c>
      <c r="G55" s="499"/>
      <c r="H55" s="499"/>
      <c r="I55" s="499"/>
      <c r="J55" s="499"/>
      <c r="K55" s="499"/>
      <c r="M55" s="499"/>
      <c r="N55" s="499"/>
      <c r="O55" s="499"/>
      <c r="P55" s="499"/>
      <c r="Q55" s="499"/>
      <c r="R55" s="499"/>
      <c r="S55" s="499"/>
      <c r="T55" s="499"/>
      <c r="U55" s="499"/>
      <c r="V55" s="499"/>
      <c r="W55" s="499"/>
      <c r="X55" s="499"/>
      <c r="Y55" s="499"/>
      <c r="Z55" s="499"/>
      <c r="AA55" s="499"/>
      <c r="AB55" s="499"/>
      <c r="AC55" s="499"/>
      <c r="AD55" s="499"/>
      <c r="AE55" s="499"/>
      <c r="AF55" s="500"/>
      <c r="AG55" s="496"/>
      <c r="AH55" s="495"/>
      <c r="AI55" s="495"/>
      <c r="AJ55" s="495"/>
      <c r="AK55" s="496"/>
      <c r="AL55" s="495"/>
      <c r="AM55" s="501"/>
      <c r="AN55" s="499"/>
    </row>
    <row r="56" spans="2:40" ht="34.950000000000003" customHeight="1">
      <c r="C56" s="1256" t="s">
        <v>163</v>
      </c>
      <c r="D56" s="1256"/>
      <c r="E56" s="1256"/>
      <c r="AF56" s="70"/>
      <c r="AG56" s="447"/>
      <c r="AH56" s="403"/>
      <c r="AI56" s="403"/>
      <c r="AJ56" s="403"/>
      <c r="AK56" s="447"/>
      <c r="AL56" s="403"/>
      <c r="AN56" s="394"/>
    </row>
    <row r="57" spans="2:40" ht="18" customHeight="1">
      <c r="AN57" s="394"/>
    </row>
    <row r="58" spans="2:40" ht="18" customHeight="1">
      <c r="D58" s="124"/>
      <c r="E58" s="124"/>
      <c r="F58" s="64"/>
      <c r="G58" s="64"/>
      <c r="H58" s="64"/>
      <c r="I58" s="65"/>
      <c r="J58" s="65"/>
      <c r="K58" s="65"/>
      <c r="L58" s="65"/>
      <c r="M58" s="65"/>
      <c r="N58" s="66"/>
      <c r="O58" s="66"/>
      <c r="P58" s="66"/>
      <c r="Q58" s="67"/>
      <c r="R58" s="68"/>
      <c r="S58" s="68"/>
      <c r="T58" s="68"/>
      <c r="U58" s="403"/>
      <c r="V58" s="447"/>
      <c r="W58" s="447"/>
      <c r="X58" s="447"/>
      <c r="Y58" s="70"/>
      <c r="Z58" s="70"/>
      <c r="AA58" s="70"/>
      <c r="AB58" s="70"/>
      <c r="AC58" s="70"/>
      <c r="AD58" s="70"/>
      <c r="AE58" s="70"/>
      <c r="AN58" s="403"/>
    </row>
    <row r="59" spans="2:40" ht="19.5" customHeight="1">
      <c r="AN59" s="403"/>
    </row>
    <row r="60" spans="2:40" ht="19.8">
      <c r="AF60" s="70"/>
      <c r="AG60" s="70"/>
      <c r="AH60" s="447"/>
      <c r="AI60" s="403"/>
      <c r="AJ60" s="403"/>
      <c r="AK60" s="403"/>
      <c r="AL60" s="447"/>
      <c r="AM60" s="403"/>
      <c r="AN60" s="403"/>
    </row>
  </sheetData>
  <mergeCells count="244">
    <mergeCell ref="B55:E55"/>
    <mergeCell ref="C56:E56"/>
    <mergeCell ref="D51:K51"/>
    <mergeCell ref="P51:Q51"/>
    <mergeCell ref="T51:U51"/>
    <mergeCell ref="C52:K52"/>
    <mergeCell ref="P52:Q52"/>
    <mergeCell ref="T52:U52"/>
    <mergeCell ref="D49:K49"/>
    <mergeCell ref="P49:Q49"/>
    <mergeCell ref="T49:U49"/>
    <mergeCell ref="D50:K50"/>
    <mergeCell ref="P50:Q50"/>
    <mergeCell ref="T50:U50"/>
    <mergeCell ref="D47:K47"/>
    <mergeCell ref="P47:Q47"/>
    <mergeCell ref="T47:U47"/>
    <mergeCell ref="D48:K48"/>
    <mergeCell ref="P48:Q48"/>
    <mergeCell ref="T48:U48"/>
    <mergeCell ref="AG44:AK45"/>
    <mergeCell ref="C46:K46"/>
    <mergeCell ref="L46:O46"/>
    <mergeCell ref="P46:S46"/>
    <mergeCell ref="T46:W46"/>
    <mergeCell ref="AG46:AI46"/>
    <mergeCell ref="AK39:AM39"/>
    <mergeCell ref="D42:H42"/>
    <mergeCell ref="I42:J42"/>
    <mergeCell ref="L42:P42"/>
    <mergeCell ref="R42:T42"/>
    <mergeCell ref="V42:X42"/>
    <mergeCell ref="AA42:AC42"/>
    <mergeCell ref="AK40:AM40"/>
    <mergeCell ref="E41:H41"/>
    <mergeCell ref="L41:P41"/>
    <mergeCell ref="R41:T41"/>
    <mergeCell ref="V41:X41"/>
    <mergeCell ref="AA41:AD41"/>
    <mergeCell ref="AF41:AN41"/>
    <mergeCell ref="E40:H40"/>
    <mergeCell ref="L40:P40"/>
    <mergeCell ref="R40:T40"/>
    <mergeCell ref="V40:X40"/>
    <mergeCell ref="AA40:AC40"/>
    <mergeCell ref="AF40:AJ40"/>
    <mergeCell ref="C38:C39"/>
    <mergeCell ref="E38:H38"/>
    <mergeCell ref="L38:P38"/>
    <mergeCell ref="R38:T38"/>
    <mergeCell ref="V38:X38"/>
    <mergeCell ref="AA38:AC38"/>
    <mergeCell ref="AF36:AN36"/>
    <mergeCell ref="E37:H37"/>
    <mergeCell ref="I37:J41"/>
    <mergeCell ref="K37:K41"/>
    <mergeCell ref="L37:P37"/>
    <mergeCell ref="R37:T37"/>
    <mergeCell ref="V37:X37"/>
    <mergeCell ref="AA37:AD37"/>
    <mergeCell ref="AF37:AJ37"/>
    <mergeCell ref="AK37:AM37"/>
    <mergeCell ref="AF38:AJ38"/>
    <mergeCell ref="AK38:AM38"/>
    <mergeCell ref="E39:H39"/>
    <mergeCell ref="L39:P39"/>
    <mergeCell ref="R39:T39"/>
    <mergeCell ref="V39:X39"/>
    <mergeCell ref="AA39:AD39"/>
    <mergeCell ref="AF39:AJ39"/>
    <mergeCell ref="AA35:AD35"/>
    <mergeCell ref="D36:H36"/>
    <mergeCell ref="I36:K36"/>
    <mergeCell ref="L36:Q36"/>
    <mergeCell ref="R36:U36"/>
    <mergeCell ref="V36:Y36"/>
    <mergeCell ref="AA36:AC36"/>
    <mergeCell ref="E32:H32"/>
    <mergeCell ref="L32:P32"/>
    <mergeCell ref="R32:T32"/>
    <mergeCell ref="V32:X32"/>
    <mergeCell ref="AA32:AD32"/>
    <mergeCell ref="C29:C30"/>
    <mergeCell ref="E29:H29"/>
    <mergeCell ref="L29:P29"/>
    <mergeCell ref="R29:T29"/>
    <mergeCell ref="V29:X29"/>
    <mergeCell ref="AF29:AJ29"/>
    <mergeCell ref="AF32:AN33"/>
    <mergeCell ref="D33:H33"/>
    <mergeCell ref="I33:J33"/>
    <mergeCell ref="L33:P33"/>
    <mergeCell ref="R33:T33"/>
    <mergeCell ref="E31:H31"/>
    <mergeCell ref="L31:P31"/>
    <mergeCell ref="R31:T31"/>
    <mergeCell ref="V31:X31"/>
    <mergeCell ref="AF31:AJ31"/>
    <mergeCell ref="AK31:AM31"/>
    <mergeCell ref="V33:X33"/>
    <mergeCell ref="AF27:AN27"/>
    <mergeCell ref="E28:H28"/>
    <mergeCell ref="I28:J32"/>
    <mergeCell ref="K28:K32"/>
    <mergeCell ref="L28:P28"/>
    <mergeCell ref="R28:T28"/>
    <mergeCell ref="V28:X28"/>
    <mergeCell ref="AA28:AD28"/>
    <mergeCell ref="AF28:AJ28"/>
    <mergeCell ref="AK28:AM28"/>
    <mergeCell ref="AK29:AM29"/>
    <mergeCell ref="E30:H30"/>
    <mergeCell ref="L30:P30"/>
    <mergeCell ref="R30:T30"/>
    <mergeCell ref="V30:X30"/>
    <mergeCell ref="AA30:AD30"/>
    <mergeCell ref="AF30:AJ30"/>
    <mergeCell ref="AK30:AM30"/>
    <mergeCell ref="I25:K25"/>
    <mergeCell ref="N25:O25"/>
    <mergeCell ref="AA25:AD26"/>
    <mergeCell ref="D27:H27"/>
    <mergeCell ref="I27:K27"/>
    <mergeCell ref="L27:Q27"/>
    <mergeCell ref="R27:U27"/>
    <mergeCell ref="V27:Y27"/>
    <mergeCell ref="D23:H23"/>
    <mergeCell ref="I23:J23"/>
    <mergeCell ref="L23:P23"/>
    <mergeCell ref="R23:T23"/>
    <mergeCell ref="V23:X23"/>
    <mergeCell ref="AA23:AC23"/>
    <mergeCell ref="AK20:AM20"/>
    <mergeCell ref="AK21:AM21"/>
    <mergeCell ref="E22:H22"/>
    <mergeCell ref="L22:P22"/>
    <mergeCell ref="R22:T22"/>
    <mergeCell ref="V22:X22"/>
    <mergeCell ref="AA22:AD22"/>
    <mergeCell ref="AF22:AN22"/>
    <mergeCell ref="E21:H21"/>
    <mergeCell ref="L21:P21"/>
    <mergeCell ref="R21:T21"/>
    <mergeCell ref="V21:X21"/>
    <mergeCell ref="AA21:AC21"/>
    <mergeCell ref="AF21:AJ21"/>
    <mergeCell ref="C19:C20"/>
    <mergeCell ref="E19:H19"/>
    <mergeCell ref="L19:P19"/>
    <mergeCell ref="R19:T19"/>
    <mergeCell ref="V19:X19"/>
    <mergeCell ref="AA19:AC19"/>
    <mergeCell ref="AF17:AN17"/>
    <mergeCell ref="E18:H18"/>
    <mergeCell ref="I18:J22"/>
    <mergeCell ref="K18:K22"/>
    <mergeCell ref="L18:P18"/>
    <mergeCell ref="R18:T18"/>
    <mergeCell ref="V18:X18"/>
    <mergeCell ref="AA18:AD18"/>
    <mergeCell ref="AF18:AJ18"/>
    <mergeCell ref="AK18:AM18"/>
    <mergeCell ref="AF19:AJ19"/>
    <mergeCell ref="AK19:AM19"/>
    <mergeCell ref="E20:H20"/>
    <mergeCell ref="L20:P20"/>
    <mergeCell ref="R20:T20"/>
    <mergeCell ref="V20:X20"/>
    <mergeCell ref="AA20:AD20"/>
    <mergeCell ref="AF20:AJ20"/>
    <mergeCell ref="AA16:AD16"/>
    <mergeCell ref="D17:H17"/>
    <mergeCell ref="I17:K17"/>
    <mergeCell ref="L17:Q17"/>
    <mergeCell ref="R17:U17"/>
    <mergeCell ref="V17:Y17"/>
    <mergeCell ref="AA17:AC17"/>
    <mergeCell ref="D13:H13"/>
    <mergeCell ref="I13:J13"/>
    <mergeCell ref="L13:P13"/>
    <mergeCell ref="R13:T13"/>
    <mergeCell ref="V13:X13"/>
    <mergeCell ref="AA13:AC13"/>
    <mergeCell ref="V10:X10"/>
    <mergeCell ref="AA10:AD10"/>
    <mergeCell ref="AK11:AM11"/>
    <mergeCell ref="AO11:AW11"/>
    <mergeCell ref="E12:H12"/>
    <mergeCell ref="L12:P12"/>
    <mergeCell ref="R12:T12"/>
    <mergeCell ref="V12:X12"/>
    <mergeCell ref="AA12:AD12"/>
    <mergeCell ref="AF12:AN12"/>
    <mergeCell ref="AF10:AJ10"/>
    <mergeCell ref="AK10:AM10"/>
    <mergeCell ref="AO10:AS10"/>
    <mergeCell ref="AT10:AV10"/>
    <mergeCell ref="E11:H11"/>
    <mergeCell ref="L11:P11"/>
    <mergeCell ref="R11:T11"/>
    <mergeCell ref="V11:X11"/>
    <mergeCell ref="AA11:AC11"/>
    <mergeCell ref="AF11:AJ11"/>
    <mergeCell ref="AA8:AD8"/>
    <mergeCell ref="AF8:AJ8"/>
    <mergeCell ref="AK8:AM8"/>
    <mergeCell ref="AO8:AS8"/>
    <mergeCell ref="AT8:AV8"/>
    <mergeCell ref="C9:C10"/>
    <mergeCell ref="E9:H9"/>
    <mergeCell ref="L9:P9"/>
    <mergeCell ref="R9:T9"/>
    <mergeCell ref="V9:X9"/>
    <mergeCell ref="E8:H8"/>
    <mergeCell ref="I8:J12"/>
    <mergeCell ref="K8:K12"/>
    <mergeCell ref="L8:P8"/>
    <mergeCell ref="R8:T8"/>
    <mergeCell ref="V8:X8"/>
    <mergeCell ref="AA9:AC9"/>
    <mergeCell ref="AF9:AJ9"/>
    <mergeCell ref="AK9:AM9"/>
    <mergeCell ref="AO9:AS9"/>
    <mergeCell ref="AT9:AV9"/>
    <mergeCell ref="E10:H10"/>
    <mergeCell ref="L10:P10"/>
    <mergeCell ref="R10:T10"/>
    <mergeCell ref="S2:T2"/>
    <mergeCell ref="U2:Y2"/>
    <mergeCell ref="AC2:AD2"/>
    <mergeCell ref="AE2:AN2"/>
    <mergeCell ref="I5:K5"/>
    <mergeCell ref="N5:O5"/>
    <mergeCell ref="AA5:AD6"/>
    <mergeCell ref="AO5:AW6"/>
    <mergeCell ref="D7:H7"/>
    <mergeCell ref="I7:K7"/>
    <mergeCell ref="L7:Q7"/>
    <mergeCell ref="R7:U7"/>
    <mergeCell ref="V7:Y7"/>
    <mergeCell ref="AA7:AC7"/>
    <mergeCell ref="AF7:AN7"/>
    <mergeCell ref="AO7:AS7"/>
    <mergeCell ref="AT7:AV7"/>
  </mergeCells>
  <phoneticPr fontId="2"/>
  <conditionalFormatting sqref="L49:N51 P49:R51 T49:V51 L10:U10 AA14 Z10 AA9:AC9 Z12 AA11 E32">
    <cfRule type="containsErrors" dxfId="56" priority="37">
      <formula>ISERROR(E9)</formula>
    </cfRule>
  </conditionalFormatting>
  <conditionalFormatting sqref="L50:N51 P50:R51">
    <cfRule type="containsErrors" dxfId="55" priority="36">
      <formula>ISERROR(L50)</formula>
    </cfRule>
  </conditionalFormatting>
  <conditionalFormatting sqref="Q20:T22 L11:U12 Z11 V20:X22 Z20:Z22">
    <cfRule type="containsErrors" dxfId="54" priority="35">
      <formula>ISERROR(L11)</formula>
    </cfRule>
  </conditionalFormatting>
  <conditionalFormatting sqref="O50:O51 S50:S51 W50:W51">
    <cfRule type="containsErrors" dxfId="53" priority="34">
      <formula>ISERROR(O50)</formula>
    </cfRule>
  </conditionalFormatting>
  <conditionalFormatting sqref="E21:H22">
    <cfRule type="containsErrors" dxfId="52" priority="33">
      <formula>ISERROR(E21)</formula>
    </cfRule>
  </conditionalFormatting>
  <conditionalFormatting sqref="U21:U22">
    <cfRule type="containsErrors" dxfId="51" priority="31">
      <formula>ISERROR(U21)</formula>
    </cfRule>
  </conditionalFormatting>
  <conditionalFormatting sqref="U20">
    <cfRule type="containsErrors" dxfId="50" priority="32">
      <formula>ISERROR(U20)</formula>
    </cfRule>
  </conditionalFormatting>
  <conditionalFormatting sqref="Q30:T32 V30:X32 Z30:Z32">
    <cfRule type="containsErrors" dxfId="49" priority="30">
      <formula>ISERROR(Q30)</formula>
    </cfRule>
  </conditionalFormatting>
  <conditionalFormatting sqref="U30">
    <cfRule type="containsErrors" dxfId="48" priority="28">
      <formula>ISERROR(U30)</formula>
    </cfRule>
  </conditionalFormatting>
  <conditionalFormatting sqref="E31">
    <cfRule type="containsErrors" dxfId="47" priority="29">
      <formula>ISERROR(E31)</formula>
    </cfRule>
  </conditionalFormatting>
  <conditionalFormatting sqref="U31:U32">
    <cfRule type="containsErrors" dxfId="46" priority="27">
      <formula>ISERROR(U31)</formula>
    </cfRule>
  </conditionalFormatting>
  <conditionalFormatting sqref="W49 S49 O49">
    <cfRule type="containsErrors" dxfId="45" priority="26">
      <formula>ISERROR(O49)</formula>
    </cfRule>
  </conditionalFormatting>
  <conditionalFormatting sqref="O49 S49 W49">
    <cfRule type="containsErrors" dxfId="44" priority="25">
      <formula>ISERROR(O49)</formula>
    </cfRule>
  </conditionalFormatting>
  <conditionalFormatting sqref="E11:H12">
    <cfRule type="containsErrors" dxfId="43" priority="24">
      <formula>ISERROR(E11)</formula>
    </cfRule>
  </conditionalFormatting>
  <conditionalFormatting sqref="AA13">
    <cfRule type="containsErrors" dxfId="42" priority="21">
      <formula>ISERROR(AA13)</formula>
    </cfRule>
  </conditionalFormatting>
  <conditionalFormatting sqref="AA8">
    <cfRule type="containsErrors" dxfId="41" priority="23">
      <formula>ISERROR(AA8)</formula>
    </cfRule>
  </conditionalFormatting>
  <conditionalFormatting sqref="AA18">
    <cfRule type="containsErrors" dxfId="40" priority="19">
      <formula>ISERROR(AA18)</formula>
    </cfRule>
  </conditionalFormatting>
  <conditionalFormatting sqref="AA10">
    <cfRule type="containsErrors" dxfId="39" priority="22">
      <formula>ISERROR(AA10)</formula>
    </cfRule>
  </conditionalFormatting>
  <conditionalFormatting sqref="AA23">
    <cfRule type="containsErrors" dxfId="38" priority="17">
      <formula>ISERROR(AA23)</formula>
    </cfRule>
  </conditionalFormatting>
  <conditionalFormatting sqref="AA19:AC19 AA21">
    <cfRule type="containsErrors" dxfId="37" priority="20">
      <formula>ISERROR(AA19)</formula>
    </cfRule>
  </conditionalFormatting>
  <conditionalFormatting sqref="AA20">
    <cfRule type="containsErrors" dxfId="36" priority="18">
      <formula>ISERROR(AA20)</formula>
    </cfRule>
  </conditionalFormatting>
  <conditionalFormatting sqref="AA28">
    <cfRule type="containsErrors" dxfId="35" priority="15">
      <formula>ISERROR(AA28)</formula>
    </cfRule>
  </conditionalFormatting>
  <conditionalFormatting sqref="AA33">
    <cfRule type="containsErrors" dxfId="34" priority="13">
      <formula>ISERROR(AA33)</formula>
    </cfRule>
  </conditionalFormatting>
  <conditionalFormatting sqref="AA29:AC29 AA31">
    <cfRule type="containsErrors" dxfId="33" priority="16">
      <formula>ISERROR(AA29)</formula>
    </cfRule>
  </conditionalFormatting>
  <conditionalFormatting sqref="AA30">
    <cfRule type="containsErrors" dxfId="32" priority="14">
      <formula>ISERROR(AA30)</formula>
    </cfRule>
  </conditionalFormatting>
  <conditionalFormatting sqref="Q39:T41 V39:X41 Z39:Z41">
    <cfRule type="containsErrors" dxfId="31" priority="12">
      <formula>ISERROR(Q39)</formula>
    </cfRule>
  </conditionalFormatting>
  <conditionalFormatting sqref="E40:H41">
    <cfRule type="containsErrors" dxfId="30" priority="11">
      <formula>ISERROR(E40)</formula>
    </cfRule>
  </conditionalFormatting>
  <conditionalFormatting sqref="U40:U41">
    <cfRule type="containsErrors" dxfId="29" priority="9">
      <formula>ISERROR(U40)</formula>
    </cfRule>
  </conditionalFormatting>
  <conditionalFormatting sqref="U39">
    <cfRule type="containsErrors" dxfId="28" priority="10">
      <formula>ISERROR(U39)</formula>
    </cfRule>
  </conditionalFormatting>
  <conditionalFormatting sqref="AA37">
    <cfRule type="containsErrors" dxfId="27" priority="7">
      <formula>ISERROR(AA37)</formula>
    </cfRule>
  </conditionalFormatting>
  <conditionalFormatting sqref="AA42">
    <cfRule type="containsErrors" dxfId="26" priority="5">
      <formula>ISERROR(AA42)</formula>
    </cfRule>
  </conditionalFormatting>
  <conditionalFormatting sqref="AA38:AC38 AA40">
    <cfRule type="containsErrors" dxfId="25" priority="8">
      <formula>ISERROR(AA38)</formula>
    </cfRule>
  </conditionalFormatting>
  <conditionalFormatting sqref="AA39">
    <cfRule type="containsErrors" dxfId="24" priority="6">
      <formula>ISERROR(AA39)</formula>
    </cfRule>
  </conditionalFormatting>
  <conditionalFormatting sqref="V12:X12">
    <cfRule type="containsErrors" dxfId="23" priority="1">
      <formula>ISERROR(V12)</formula>
    </cfRule>
    <cfRule type="containsErrors" dxfId="22" priority="2">
      <formula>ISERROR(V12)</formula>
    </cfRule>
    <cfRule type="notContainsErrors" dxfId="21" priority="3">
      <formula>NOT(ISERROR(V12))</formula>
    </cfRule>
    <cfRule type="containsErrors" dxfId="20" priority="4">
      <formula>ISERROR(V12)</formula>
    </cfRule>
  </conditionalFormatting>
  <pageMargins left="0.7" right="0.7" top="0.75" bottom="0.75" header="0.3" footer="0.3"/>
  <pageSetup paperSize="9" scale="32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N61"/>
  <sheetViews>
    <sheetView zoomScaleNormal="100" workbookViewId="0">
      <selection activeCell="A9" sqref="A9:XFD9"/>
    </sheetView>
  </sheetViews>
  <sheetFormatPr defaultColWidth="8.3984375" defaultRowHeight="18"/>
  <cols>
    <col min="1" max="1" width="6.09765625" style="384" customWidth="1"/>
    <col min="2" max="2" width="5.3984375" style="384" customWidth="1"/>
    <col min="3" max="3" width="3.19921875" style="384" customWidth="1"/>
    <col min="4" max="4" width="4.59765625" style="384" customWidth="1"/>
    <col min="5" max="5" width="5.5" style="384" customWidth="1"/>
    <col min="6" max="6" width="4.59765625" style="384" customWidth="1"/>
    <col min="7" max="7" width="4" style="384" customWidth="1"/>
    <col min="8" max="9" width="6.09765625" style="384" customWidth="1"/>
    <col min="10" max="10" width="4.69921875" style="384" customWidth="1"/>
    <col min="11" max="11" width="7.59765625" style="384" customWidth="1"/>
    <col min="12" max="12" width="4.59765625" style="384" hidden="1" customWidth="1"/>
    <col min="13" max="13" width="3.8984375" style="384" customWidth="1"/>
    <col min="14" max="14" width="4.69921875" style="384" customWidth="1"/>
    <col min="15" max="16" width="4.19921875" style="384" customWidth="1"/>
    <col min="17" max="17" width="5.09765625" style="384" customWidth="1"/>
    <col min="18" max="18" width="5.3984375" style="384" customWidth="1"/>
    <col min="19" max="19" width="4.59765625" style="384" customWidth="1"/>
    <col min="20" max="20" width="5.3984375" style="384" customWidth="1"/>
    <col min="21" max="21" width="3.3984375" style="384" customWidth="1"/>
    <col min="22" max="22" width="4.69921875" style="384" customWidth="1"/>
    <col min="23" max="23" width="2.69921875" style="384" customWidth="1"/>
    <col min="24" max="24" width="5.3984375" style="384" customWidth="1"/>
    <col min="25" max="25" width="0.69921875" style="384" customWidth="1"/>
    <col min="26" max="26" width="1.8984375" style="384" customWidth="1"/>
    <col min="27" max="27" width="4.5" style="384" customWidth="1"/>
    <col min="28" max="28" width="4.69921875" style="384" customWidth="1"/>
    <col min="29" max="29" width="2.5" style="384" customWidth="1"/>
    <col min="30" max="30" width="4.59765625" style="384" customWidth="1"/>
    <col min="31" max="31" width="4.19921875" style="384" customWidth="1"/>
    <col min="32" max="32" width="6.69921875" style="384" customWidth="1"/>
    <col min="33" max="33" width="3.69921875" style="384" customWidth="1"/>
    <col min="34" max="34" width="8.69921875" style="384" customWidth="1"/>
    <col min="35" max="35" width="4.69921875" style="384" customWidth="1"/>
    <col min="36" max="16384" width="8.3984375" style="384"/>
  </cols>
  <sheetData>
    <row r="1" spans="2:36" ht="77.25" customHeight="1"/>
    <row r="2" spans="2:36" ht="21">
      <c r="B2" s="502" t="s">
        <v>164</v>
      </c>
    </row>
    <row r="3" spans="2:36" ht="14.25" customHeight="1"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387"/>
      <c r="P3" s="387"/>
      <c r="S3" s="387"/>
      <c r="T3" s="387"/>
      <c r="U3" s="503"/>
      <c r="V3" s="503"/>
      <c r="W3" s="503"/>
      <c r="X3" s="503"/>
      <c r="Y3" s="503"/>
      <c r="Z3" s="503"/>
      <c r="AA3" s="503"/>
      <c r="AB3" s="503"/>
      <c r="AG3" s="387"/>
      <c r="AH3" s="387"/>
      <c r="AI3" s="387"/>
    </row>
    <row r="4" spans="2:36" ht="16.5" customHeight="1"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504" t="s">
        <v>1</v>
      </c>
      <c r="P4" s="504"/>
      <c r="Q4" s="1261"/>
      <c r="R4" s="1261"/>
      <c r="S4" s="1261"/>
      <c r="T4" s="1261"/>
      <c r="U4" s="1261"/>
      <c r="V4" s="505"/>
      <c r="W4" s="505"/>
      <c r="X4" s="1262" t="s">
        <v>2</v>
      </c>
      <c r="Y4" s="1262"/>
      <c r="Z4" s="1261"/>
      <c r="AA4" s="1261"/>
      <c r="AB4" s="1261"/>
      <c r="AC4" s="1261"/>
      <c r="AD4" s="1261"/>
      <c r="AE4" s="1261"/>
      <c r="AF4" s="1261"/>
      <c r="AG4" s="1261"/>
      <c r="AH4" s="1261"/>
      <c r="AI4" s="1261"/>
    </row>
    <row r="5" spans="2:36" ht="17.25" customHeight="1" thickBot="1"/>
    <row r="6" spans="2:36" ht="18" customHeight="1" thickTop="1">
      <c r="B6" s="10" t="s">
        <v>165</v>
      </c>
      <c r="D6" s="11"/>
      <c r="E6" s="12"/>
      <c r="F6" s="12"/>
      <c r="G6" s="506" t="s">
        <v>4</v>
      </c>
      <c r="H6" s="507"/>
      <c r="I6" s="507"/>
      <c r="J6" s="14" t="s">
        <v>5</v>
      </c>
      <c r="K6" s="508"/>
      <c r="L6" s="509"/>
      <c r="M6" s="395" t="s">
        <v>6</v>
      </c>
      <c r="N6" s="394" t="s">
        <v>7</v>
      </c>
      <c r="O6" s="394"/>
      <c r="P6" s="394"/>
      <c r="Q6" s="394"/>
      <c r="R6" s="394"/>
      <c r="S6" s="394"/>
      <c r="T6" s="394"/>
      <c r="U6" s="394"/>
      <c r="V6" s="394"/>
      <c r="W6" s="394"/>
      <c r="X6" s="394"/>
      <c r="Y6" s="394"/>
      <c r="Z6" s="394"/>
      <c r="AA6" s="1263"/>
      <c r="AB6" s="1263"/>
      <c r="AC6" s="1263"/>
      <c r="AD6" s="1263"/>
      <c r="AE6" s="1263"/>
      <c r="AF6" s="1263"/>
      <c r="AG6" s="1263"/>
      <c r="AI6" s="510"/>
    </row>
    <row r="7" spans="2:36" ht="6.75" customHeight="1">
      <c r="C7" s="17"/>
      <c r="D7" s="11"/>
      <c r="E7" s="12"/>
      <c r="F7" s="12"/>
      <c r="G7" s="394"/>
      <c r="H7" s="12"/>
      <c r="I7" s="12"/>
      <c r="J7" s="12"/>
      <c r="K7" s="395"/>
      <c r="L7" s="18"/>
      <c r="M7" s="394"/>
      <c r="N7" s="394"/>
      <c r="O7" s="394"/>
      <c r="P7" s="394"/>
      <c r="Q7" s="394"/>
      <c r="R7" s="394"/>
      <c r="S7" s="394"/>
      <c r="T7" s="394"/>
      <c r="U7" s="394"/>
      <c r="V7" s="394"/>
      <c r="W7" s="394"/>
      <c r="X7" s="394"/>
      <c r="Y7" s="394"/>
      <c r="Z7" s="394"/>
      <c r="AA7" s="510"/>
      <c r="AB7" s="510"/>
      <c r="AC7" s="510"/>
      <c r="AD7" s="510"/>
      <c r="AE7" s="510"/>
      <c r="AF7" s="510"/>
      <c r="AG7" s="510"/>
      <c r="AH7" s="510"/>
      <c r="AI7" s="510"/>
    </row>
    <row r="8" spans="2:36" ht="24" customHeight="1" thickBot="1">
      <c r="B8" s="396"/>
      <c r="C8" s="606" t="s">
        <v>97</v>
      </c>
      <c r="D8" s="607"/>
      <c r="E8" s="607"/>
      <c r="F8" s="607"/>
      <c r="G8" s="607"/>
      <c r="H8" s="603" t="s">
        <v>166</v>
      </c>
      <c r="I8" s="604"/>
      <c r="J8" s="605"/>
      <c r="K8" s="606" t="s">
        <v>10</v>
      </c>
      <c r="L8" s="607"/>
      <c r="M8" s="607"/>
      <c r="N8" s="607"/>
      <c r="O8" s="607"/>
      <c r="P8" s="608"/>
      <c r="Q8" s="609" t="s">
        <v>167</v>
      </c>
      <c r="R8" s="610"/>
      <c r="S8" s="610"/>
      <c r="T8" s="610"/>
      <c r="U8" s="603" t="s">
        <v>100</v>
      </c>
      <c r="V8" s="604"/>
      <c r="W8" s="604"/>
      <c r="X8" s="605"/>
      <c r="Y8" s="167"/>
      <c r="Z8" s="168"/>
      <c r="AA8" s="511"/>
      <c r="AB8" s="511"/>
      <c r="AC8" s="511"/>
      <c r="AD8" s="511"/>
      <c r="AE8" s="511"/>
      <c r="AF8" s="511"/>
      <c r="AG8" s="511"/>
      <c r="AH8" s="511"/>
      <c r="AI8" s="511"/>
    </row>
    <row r="9" spans="2:36" ht="23.25" customHeight="1" thickBot="1">
      <c r="B9" s="399"/>
      <c r="C9" s="242">
        <v>1</v>
      </c>
      <c r="D9" s="782" t="s">
        <v>168</v>
      </c>
      <c r="E9" s="783"/>
      <c r="F9" s="783"/>
      <c r="G9" s="783"/>
      <c r="H9" s="1269">
        <v>15000</v>
      </c>
      <c r="I9" s="1270"/>
      <c r="J9" s="875" t="s">
        <v>169</v>
      </c>
      <c r="K9" s="878">
        <v>50000000</v>
      </c>
      <c r="L9" s="879"/>
      <c r="M9" s="879"/>
      <c r="N9" s="879"/>
      <c r="O9" s="879"/>
      <c r="P9" s="220" t="s">
        <v>17</v>
      </c>
      <c r="Q9" s="1139">
        <v>300000</v>
      </c>
      <c r="R9" s="1140"/>
      <c r="S9" s="1140"/>
      <c r="T9" s="512" t="s">
        <v>18</v>
      </c>
      <c r="U9" s="1131">
        <f>IFERROR(K9/Q9,"")</f>
        <v>166.66666666666666</v>
      </c>
      <c r="V9" s="1132"/>
      <c r="W9" s="1132"/>
      <c r="X9" s="401" t="s">
        <v>19</v>
      </c>
      <c r="Y9" s="421"/>
      <c r="Z9" s="403"/>
      <c r="AA9" s="1115" t="s">
        <v>130</v>
      </c>
      <c r="AB9" s="1116"/>
      <c r="AC9" s="1116"/>
      <c r="AD9" s="1116"/>
      <c r="AE9" s="1116"/>
      <c r="AF9" s="1116"/>
      <c r="AG9" s="1116"/>
      <c r="AH9" s="1116"/>
      <c r="AI9" s="1117"/>
    </row>
    <row r="10" spans="2:36" ht="23.25" customHeight="1">
      <c r="B10" s="1266" t="s">
        <v>21</v>
      </c>
      <c r="C10" s="237">
        <v>2</v>
      </c>
      <c r="D10" s="808" t="s">
        <v>170</v>
      </c>
      <c r="E10" s="809"/>
      <c r="F10" s="809"/>
      <c r="G10" s="887"/>
      <c r="H10" s="1271"/>
      <c r="I10" s="1272"/>
      <c r="J10" s="876"/>
      <c r="K10" s="785">
        <v>5000000</v>
      </c>
      <c r="L10" s="786"/>
      <c r="M10" s="786"/>
      <c r="N10" s="786"/>
      <c r="O10" s="786"/>
      <c r="P10" s="222" t="s">
        <v>17</v>
      </c>
      <c r="Q10" s="1129">
        <v>3000</v>
      </c>
      <c r="R10" s="1130"/>
      <c r="S10" s="1130"/>
      <c r="T10" s="513" t="s">
        <v>18</v>
      </c>
      <c r="U10" s="1131">
        <f>IFERROR(K10/Q10,"")</f>
        <v>1666.6666666666667</v>
      </c>
      <c r="V10" s="1132"/>
      <c r="W10" s="1132"/>
      <c r="X10" s="407" t="s">
        <v>19</v>
      </c>
      <c r="Y10" s="421"/>
      <c r="Z10" s="403"/>
      <c r="AA10" s="514" t="s">
        <v>20</v>
      </c>
      <c r="AB10" s="515"/>
      <c r="AC10" s="515"/>
      <c r="AD10" s="515"/>
      <c r="AE10" s="516"/>
      <c r="AF10" s="1267">
        <f>K15</f>
        <v>56000000</v>
      </c>
      <c r="AG10" s="1268"/>
      <c r="AH10" s="1268"/>
      <c r="AI10" s="404" t="s">
        <v>19</v>
      </c>
    </row>
    <row r="11" spans="2:36" ht="23.25" customHeight="1" thickBot="1">
      <c r="B11" s="1266"/>
      <c r="C11" s="238">
        <v>3</v>
      </c>
      <c r="D11" s="782" t="s">
        <v>171</v>
      </c>
      <c r="E11" s="783"/>
      <c r="F11" s="783"/>
      <c r="G11" s="784"/>
      <c r="H11" s="1271"/>
      <c r="I11" s="1272"/>
      <c r="J11" s="876"/>
      <c r="K11" s="1150">
        <v>1000000</v>
      </c>
      <c r="L11" s="1151"/>
      <c r="M11" s="1151"/>
      <c r="N11" s="1151"/>
      <c r="O11" s="1151"/>
      <c r="P11" s="222" t="s">
        <v>17</v>
      </c>
      <c r="Q11" s="1129">
        <v>4000</v>
      </c>
      <c r="R11" s="1130"/>
      <c r="S11" s="1130"/>
      <c r="T11" s="513" t="s">
        <v>172</v>
      </c>
      <c r="U11" s="1131">
        <f t="shared" ref="U11:U14" si="0">IFERROR(K11/Q11,"")</f>
        <v>250</v>
      </c>
      <c r="V11" s="1132"/>
      <c r="W11" s="1132"/>
      <c r="X11" s="407" t="s">
        <v>19</v>
      </c>
      <c r="Y11" s="421"/>
      <c r="Z11" s="403"/>
      <c r="AA11" s="517" t="s">
        <v>104</v>
      </c>
      <c r="AB11" s="518"/>
      <c r="AC11" s="518"/>
      <c r="AD11" s="518"/>
      <c r="AE11" s="519"/>
      <c r="AF11" s="1264">
        <v>50000000</v>
      </c>
      <c r="AG11" s="1265"/>
      <c r="AH11" s="1265"/>
      <c r="AI11" s="409" t="s">
        <v>19</v>
      </c>
    </row>
    <row r="12" spans="2:36" ht="23.25" customHeight="1" thickTop="1">
      <c r="B12" s="520" t="s">
        <v>29</v>
      </c>
      <c r="C12" s="178">
        <v>4</v>
      </c>
      <c r="D12" s="808" t="s">
        <v>132</v>
      </c>
      <c r="E12" s="809" t="s">
        <v>25</v>
      </c>
      <c r="F12" s="809"/>
      <c r="G12" s="809"/>
      <c r="H12" s="1271"/>
      <c r="I12" s="1272"/>
      <c r="J12" s="876"/>
      <c r="K12" s="1150"/>
      <c r="L12" s="1151"/>
      <c r="M12" s="1151"/>
      <c r="N12" s="1151"/>
      <c r="O12" s="1151"/>
      <c r="P12" s="222" t="s">
        <v>17</v>
      </c>
      <c r="Q12" s="1129"/>
      <c r="R12" s="1130"/>
      <c r="S12" s="1130"/>
      <c r="T12" s="513"/>
      <c r="U12" s="1131" t="str">
        <f t="shared" si="0"/>
        <v/>
      </c>
      <c r="V12" s="1132"/>
      <c r="W12" s="1132"/>
      <c r="X12" s="407" t="s">
        <v>19</v>
      </c>
      <c r="Y12" s="421"/>
      <c r="Z12" s="403"/>
      <c r="AA12" s="521" t="s">
        <v>26</v>
      </c>
      <c r="AB12" s="522"/>
      <c r="AC12" s="522"/>
      <c r="AD12" s="522"/>
      <c r="AE12" s="523"/>
      <c r="AF12" s="1148">
        <f>AF10-AF11</f>
        <v>6000000</v>
      </c>
      <c r="AG12" s="1149"/>
      <c r="AH12" s="1149"/>
      <c r="AI12" s="411" t="s">
        <v>19</v>
      </c>
    </row>
    <row r="13" spans="2:36" ht="23.25" customHeight="1" thickBot="1">
      <c r="B13" s="520"/>
      <c r="C13" s="238">
        <v>5</v>
      </c>
      <c r="D13" s="808"/>
      <c r="E13" s="809"/>
      <c r="F13" s="809"/>
      <c r="G13" s="887"/>
      <c r="H13" s="1271"/>
      <c r="I13" s="1272"/>
      <c r="J13" s="876"/>
      <c r="K13" s="1150"/>
      <c r="L13" s="1151"/>
      <c r="M13" s="1151"/>
      <c r="N13" s="1151"/>
      <c r="O13" s="1151"/>
      <c r="P13" s="524"/>
      <c r="Q13" s="1129"/>
      <c r="R13" s="1130"/>
      <c r="S13" s="1130"/>
      <c r="T13" s="525"/>
      <c r="U13" s="1131" t="str">
        <f t="shared" si="0"/>
        <v/>
      </c>
      <c r="V13" s="1132"/>
      <c r="W13" s="1132"/>
      <c r="X13" s="407" t="s">
        <v>19</v>
      </c>
      <c r="Y13" s="421"/>
      <c r="Z13" s="403"/>
      <c r="AA13" s="526" t="s">
        <v>27</v>
      </c>
      <c r="AB13" s="527"/>
      <c r="AC13" s="527"/>
      <c r="AD13" s="527"/>
      <c r="AE13" s="528"/>
      <c r="AF13" s="1152">
        <f>AF12/AF10*100</f>
        <v>10.714285714285714</v>
      </c>
      <c r="AG13" s="1153"/>
      <c r="AH13" s="1153"/>
      <c r="AI13" s="414" t="s">
        <v>28</v>
      </c>
    </row>
    <row r="14" spans="2:36" ht="23.25" customHeight="1">
      <c r="B14" s="529"/>
      <c r="C14" s="178">
        <v>6</v>
      </c>
      <c r="D14" s="884"/>
      <c r="E14" s="885" t="s">
        <v>25</v>
      </c>
      <c r="F14" s="885"/>
      <c r="G14" s="885"/>
      <c r="H14" s="1273"/>
      <c r="I14" s="1274"/>
      <c r="J14" s="877"/>
      <c r="K14" s="1150"/>
      <c r="L14" s="1151"/>
      <c r="M14" s="1151"/>
      <c r="N14" s="1151"/>
      <c r="O14" s="1151"/>
      <c r="P14" s="226" t="s">
        <v>17</v>
      </c>
      <c r="Q14" s="1155"/>
      <c r="R14" s="1156"/>
      <c r="S14" s="1156"/>
      <c r="T14" s="530"/>
      <c r="U14" s="1131" t="str">
        <f t="shared" si="0"/>
        <v/>
      </c>
      <c r="V14" s="1132"/>
      <c r="W14" s="1132"/>
      <c r="X14" s="408" t="s">
        <v>19</v>
      </c>
      <c r="Y14" s="421"/>
      <c r="Z14" s="403"/>
      <c r="AA14" s="1224" t="s">
        <v>134</v>
      </c>
      <c r="AB14" s="1224"/>
      <c r="AC14" s="1224"/>
      <c r="AD14" s="1224"/>
      <c r="AE14" s="1224"/>
      <c r="AF14" s="1224"/>
      <c r="AG14" s="1224"/>
      <c r="AH14" s="1224"/>
      <c r="AI14" s="1224"/>
      <c r="AJ14" s="1224"/>
    </row>
    <row r="15" spans="2:36" ht="23.25" customHeight="1">
      <c r="B15" s="531"/>
      <c r="C15" s="1275" t="s">
        <v>173</v>
      </c>
      <c r="D15" s="1276"/>
      <c r="E15" s="1276"/>
      <c r="F15" s="1276"/>
      <c r="G15" s="1277"/>
      <c r="H15" s="1278"/>
      <c r="I15" s="1279"/>
      <c r="J15" s="532"/>
      <c r="K15" s="903">
        <f>SUM(K9:O14)</f>
        <v>56000000</v>
      </c>
      <c r="L15" s="904"/>
      <c r="M15" s="904"/>
      <c r="N15" s="904"/>
      <c r="O15" s="904"/>
      <c r="P15" s="533" t="s">
        <v>17</v>
      </c>
      <c r="Q15" s="1178"/>
      <c r="R15" s="1179"/>
      <c r="S15" s="1179"/>
      <c r="T15" s="419"/>
      <c r="U15" s="1180"/>
      <c r="V15" s="1181"/>
      <c r="W15" s="1181"/>
      <c r="X15" s="534"/>
      <c r="Y15" s="421"/>
      <c r="Z15" s="403"/>
      <c r="AA15" s="1224"/>
      <c r="AB15" s="1224"/>
      <c r="AC15" s="1224"/>
      <c r="AD15" s="1224"/>
      <c r="AE15" s="1224"/>
      <c r="AF15" s="1224"/>
      <c r="AG15" s="1224"/>
      <c r="AH15" s="1224"/>
      <c r="AI15" s="1224"/>
      <c r="AJ15" s="1224"/>
    </row>
    <row r="16" spans="2:36" ht="6.75" customHeight="1">
      <c r="B16" s="535"/>
      <c r="C16" s="291"/>
      <c r="D16" s="291"/>
      <c r="E16" s="291"/>
      <c r="F16" s="291"/>
      <c r="G16" s="291"/>
      <c r="H16" s="536"/>
      <c r="I16" s="536"/>
      <c r="J16" s="537"/>
      <c r="K16" s="331"/>
      <c r="L16" s="331"/>
      <c r="M16" s="331"/>
      <c r="N16" s="331"/>
      <c r="O16" s="331"/>
      <c r="P16" s="538"/>
      <c r="Q16" s="539"/>
      <c r="R16" s="539"/>
      <c r="S16" s="539"/>
      <c r="T16" s="464"/>
      <c r="U16" s="540"/>
      <c r="V16" s="541"/>
      <c r="W16" s="541"/>
      <c r="X16" s="445"/>
      <c r="Y16" s="421"/>
      <c r="Z16" s="403"/>
    </row>
    <row r="17" spans="2:40" ht="23.25" customHeight="1" thickBot="1">
      <c r="B17" s="542"/>
      <c r="C17" s="242">
        <v>1</v>
      </c>
      <c r="D17" s="782" t="str">
        <f t="shared" ref="D17:D22" si="1">D9</f>
        <v>鶏卵</v>
      </c>
      <c r="E17" s="783"/>
      <c r="F17" s="783"/>
      <c r="G17" s="783"/>
      <c r="H17" s="1271">
        <v>16000</v>
      </c>
      <c r="I17" s="1272"/>
      <c r="J17" s="876" t="s">
        <v>169</v>
      </c>
      <c r="K17" s="1185">
        <f>Q17*U17</f>
        <v>54400000</v>
      </c>
      <c r="L17" s="1186"/>
      <c r="M17" s="1186"/>
      <c r="N17" s="1186"/>
      <c r="O17" s="1186"/>
      <c r="P17" s="543" t="s">
        <v>17</v>
      </c>
      <c r="Q17" s="1280">
        <v>320000</v>
      </c>
      <c r="R17" s="1281"/>
      <c r="S17" s="1281"/>
      <c r="T17" s="400" t="s">
        <v>18</v>
      </c>
      <c r="U17" s="1282">
        <v>170</v>
      </c>
      <c r="V17" s="1283"/>
      <c r="W17" s="1283"/>
      <c r="X17" s="401" t="s">
        <v>19</v>
      </c>
      <c r="Y17" s="421"/>
      <c r="Z17" s="403"/>
      <c r="AA17" s="1286"/>
      <c r="AB17" s="1286"/>
      <c r="AC17" s="1286"/>
      <c r="AD17" s="1286"/>
      <c r="AE17" s="1286"/>
      <c r="AF17" s="1286"/>
      <c r="AG17" s="1286"/>
      <c r="AH17" s="544"/>
      <c r="AI17" s="544"/>
      <c r="AJ17" s="545"/>
      <c r="AK17" s="545"/>
      <c r="AL17" s="545"/>
      <c r="AM17" s="545"/>
      <c r="AN17" s="545"/>
    </row>
    <row r="18" spans="2:40" ht="23.25" customHeight="1" thickBot="1">
      <c r="B18" s="1266" t="s">
        <v>33</v>
      </c>
      <c r="C18" s="237">
        <v>2</v>
      </c>
      <c r="D18" s="782" t="str">
        <f t="shared" si="1"/>
        <v>ブロイラー</v>
      </c>
      <c r="E18" s="783"/>
      <c r="F18" s="783"/>
      <c r="G18" s="783"/>
      <c r="H18" s="1271"/>
      <c r="I18" s="1272"/>
      <c r="J18" s="876"/>
      <c r="K18" s="1185">
        <f t="shared" ref="K18:K22" si="2">Q18*U18</f>
        <v>5760000</v>
      </c>
      <c r="L18" s="1186"/>
      <c r="M18" s="1186"/>
      <c r="N18" s="1186"/>
      <c r="O18" s="1186"/>
      <c r="P18" s="222" t="s">
        <v>17</v>
      </c>
      <c r="Q18" s="1284">
        <v>3200</v>
      </c>
      <c r="R18" s="1285"/>
      <c r="S18" s="1285"/>
      <c r="T18" s="406" t="s">
        <v>18</v>
      </c>
      <c r="U18" s="1284">
        <v>1800</v>
      </c>
      <c r="V18" s="1285"/>
      <c r="W18" s="1285"/>
      <c r="X18" s="407" t="s">
        <v>19</v>
      </c>
      <c r="Y18" s="421"/>
      <c r="Z18" s="403"/>
      <c r="AA18" s="1287" t="s">
        <v>174</v>
      </c>
      <c r="AB18" s="1288"/>
      <c r="AC18" s="1288"/>
      <c r="AD18" s="1288"/>
      <c r="AE18" s="1288"/>
      <c r="AF18" s="1288"/>
      <c r="AG18" s="1288"/>
      <c r="AH18" s="1289"/>
      <c r="AI18" s="1290"/>
    </row>
    <row r="19" spans="2:40" ht="23.25" customHeight="1">
      <c r="B19" s="1266"/>
      <c r="C19" s="238">
        <v>3</v>
      </c>
      <c r="D19" s="782" t="str">
        <f t="shared" si="1"/>
        <v>鶏糞</v>
      </c>
      <c r="E19" s="783"/>
      <c r="F19" s="783"/>
      <c r="G19" s="783"/>
      <c r="H19" s="1271"/>
      <c r="I19" s="1272"/>
      <c r="J19" s="876"/>
      <c r="K19" s="1185">
        <f t="shared" si="2"/>
        <v>1125000</v>
      </c>
      <c r="L19" s="1186"/>
      <c r="M19" s="1186"/>
      <c r="N19" s="1186"/>
      <c r="O19" s="1186"/>
      <c r="P19" s="222" t="s">
        <v>17</v>
      </c>
      <c r="Q19" s="1284">
        <v>4500</v>
      </c>
      <c r="R19" s="1285"/>
      <c r="S19" s="1285"/>
      <c r="T19" s="406" t="s">
        <v>172</v>
      </c>
      <c r="U19" s="1284">
        <v>250</v>
      </c>
      <c r="V19" s="1285"/>
      <c r="W19" s="1285"/>
      <c r="X19" s="407" t="s">
        <v>19</v>
      </c>
      <c r="Y19" s="421"/>
      <c r="Z19" s="403"/>
      <c r="AA19" s="514" t="s">
        <v>20</v>
      </c>
      <c r="AB19" s="515"/>
      <c r="AC19" s="515"/>
      <c r="AD19" s="515"/>
      <c r="AE19" s="516"/>
      <c r="AF19" s="1118">
        <f>K23</f>
        <v>61285000</v>
      </c>
      <c r="AG19" s="1119"/>
      <c r="AH19" s="1119"/>
      <c r="AI19" s="404" t="s">
        <v>19</v>
      </c>
    </row>
    <row r="20" spans="2:40" ht="23.25" customHeight="1" thickBot="1">
      <c r="B20" s="520" t="s">
        <v>35</v>
      </c>
      <c r="C20" s="178">
        <v>4</v>
      </c>
      <c r="D20" s="782" t="str">
        <f t="shared" si="1"/>
        <v>その他</v>
      </c>
      <c r="E20" s="783"/>
      <c r="F20" s="783"/>
      <c r="G20" s="783"/>
      <c r="H20" s="1271"/>
      <c r="I20" s="1272"/>
      <c r="J20" s="876"/>
      <c r="K20" s="1185">
        <f t="shared" si="2"/>
        <v>0</v>
      </c>
      <c r="L20" s="1186"/>
      <c r="M20" s="1186"/>
      <c r="N20" s="1186"/>
      <c r="O20" s="1186"/>
      <c r="P20" s="222" t="s">
        <v>17</v>
      </c>
      <c r="Q20" s="1284"/>
      <c r="R20" s="1285"/>
      <c r="S20" s="1285"/>
      <c r="T20" s="406"/>
      <c r="U20" s="1284"/>
      <c r="V20" s="1285"/>
      <c r="W20" s="1285"/>
      <c r="X20" s="407" t="s">
        <v>19</v>
      </c>
      <c r="Y20" s="421"/>
      <c r="Z20" s="403"/>
      <c r="AA20" s="517" t="s">
        <v>34</v>
      </c>
      <c r="AB20" s="518"/>
      <c r="AC20" s="518"/>
      <c r="AD20" s="518"/>
      <c r="AE20" s="519"/>
      <c r="AF20" s="1126">
        <v>53000000</v>
      </c>
      <c r="AG20" s="1127"/>
      <c r="AH20" s="1127"/>
      <c r="AI20" s="409" t="s">
        <v>19</v>
      </c>
    </row>
    <row r="21" spans="2:40" ht="23.25" customHeight="1" thickTop="1">
      <c r="B21" s="520"/>
      <c r="C21" s="238">
        <v>5</v>
      </c>
      <c r="D21" s="782">
        <f t="shared" si="1"/>
        <v>0</v>
      </c>
      <c r="E21" s="783"/>
      <c r="F21" s="783"/>
      <c r="G21" s="783"/>
      <c r="H21" s="1271"/>
      <c r="I21" s="1272"/>
      <c r="J21" s="876"/>
      <c r="K21" s="546"/>
      <c r="L21" s="547"/>
      <c r="M21" s="547"/>
      <c r="N21" s="547"/>
      <c r="O21" s="547"/>
      <c r="P21" s="524"/>
      <c r="Q21" s="548"/>
      <c r="R21" s="549"/>
      <c r="S21" s="549"/>
      <c r="T21" s="550"/>
      <c r="U21" s="548"/>
      <c r="V21" s="549"/>
      <c r="W21" s="549"/>
      <c r="X21" s="551"/>
      <c r="Y21" s="421"/>
      <c r="Z21" s="403"/>
      <c r="AA21" s="521" t="s">
        <v>26</v>
      </c>
      <c r="AB21" s="522"/>
      <c r="AC21" s="522"/>
      <c r="AD21" s="522"/>
      <c r="AE21" s="523"/>
      <c r="AF21" s="1162">
        <f>AF19-AF20</f>
        <v>8285000</v>
      </c>
      <c r="AG21" s="1163"/>
      <c r="AH21" s="1163"/>
      <c r="AI21" s="411" t="s">
        <v>19</v>
      </c>
    </row>
    <row r="22" spans="2:40" ht="23.25" customHeight="1" thickBot="1">
      <c r="B22" s="529"/>
      <c r="C22" s="178">
        <v>6</v>
      </c>
      <c r="D22" s="782">
        <f t="shared" si="1"/>
        <v>0</v>
      </c>
      <c r="E22" s="783"/>
      <c r="F22" s="783"/>
      <c r="G22" s="783"/>
      <c r="H22" s="1273"/>
      <c r="I22" s="1274"/>
      <c r="J22" s="877"/>
      <c r="K22" s="1185">
        <f t="shared" si="2"/>
        <v>0</v>
      </c>
      <c r="L22" s="1186"/>
      <c r="M22" s="1186"/>
      <c r="N22" s="1186"/>
      <c r="O22" s="1186"/>
      <c r="P22" s="226" t="s">
        <v>17</v>
      </c>
      <c r="Q22" s="1293">
        <f>U22/10*H22</f>
        <v>0</v>
      </c>
      <c r="R22" s="1294"/>
      <c r="S22" s="1294"/>
      <c r="T22" s="416"/>
      <c r="U22" s="1293"/>
      <c r="V22" s="1294"/>
      <c r="W22" s="1294"/>
      <c r="X22" s="408" t="s">
        <v>19</v>
      </c>
      <c r="Y22" s="421"/>
      <c r="Z22" s="70"/>
      <c r="AA22" s="526" t="s">
        <v>27</v>
      </c>
      <c r="AB22" s="527"/>
      <c r="AC22" s="527"/>
      <c r="AD22" s="527"/>
      <c r="AE22" s="528"/>
      <c r="AF22" s="1229">
        <f>AF21/AF19*100</f>
        <v>13.518805580484623</v>
      </c>
      <c r="AG22" s="1230"/>
      <c r="AH22" s="1230"/>
      <c r="AI22" s="414" t="s">
        <v>28</v>
      </c>
    </row>
    <row r="23" spans="2:40" ht="23.25" customHeight="1">
      <c r="B23" s="418"/>
      <c r="C23" s="609" t="s">
        <v>175</v>
      </c>
      <c r="D23" s="610"/>
      <c r="E23" s="610"/>
      <c r="F23" s="610"/>
      <c r="G23" s="996"/>
      <c r="H23" s="1291"/>
      <c r="I23" s="1292"/>
      <c r="J23" s="552"/>
      <c r="K23" s="930">
        <f>SUM(K17:O22)</f>
        <v>61285000</v>
      </c>
      <c r="L23" s="931"/>
      <c r="M23" s="931"/>
      <c r="N23" s="931"/>
      <c r="O23" s="931"/>
      <c r="P23" s="228" t="s">
        <v>17</v>
      </c>
      <c r="Q23" s="1206"/>
      <c r="R23" s="1207"/>
      <c r="S23" s="1207"/>
      <c r="T23" s="464"/>
      <c r="U23" s="1208"/>
      <c r="V23" s="1209"/>
      <c r="W23" s="1209"/>
      <c r="X23" s="446"/>
      <c r="Y23" s="421"/>
      <c r="Z23" s="70"/>
    </row>
    <row r="24" spans="2:40" ht="43.5" customHeight="1" thickBot="1">
      <c r="C24" s="64"/>
      <c r="D24" s="64"/>
      <c r="E24" s="64"/>
      <c r="F24" s="64"/>
      <c r="G24" s="64"/>
      <c r="H24" s="65"/>
      <c r="I24" s="65"/>
      <c r="J24" s="65"/>
      <c r="K24" s="65"/>
      <c r="L24" s="65"/>
      <c r="M24" s="66"/>
      <c r="N24" s="66"/>
      <c r="O24" s="66"/>
      <c r="P24" s="67"/>
      <c r="Q24" s="68"/>
      <c r="R24" s="68"/>
      <c r="S24" s="68"/>
      <c r="T24" s="403"/>
      <c r="U24" s="447"/>
      <c r="V24" s="447"/>
      <c r="W24" s="447"/>
      <c r="X24" s="70"/>
      <c r="Y24" s="70"/>
      <c r="Z24" s="70"/>
    </row>
    <row r="25" spans="2:40" ht="18" customHeight="1" thickTop="1">
      <c r="B25" s="10" t="s">
        <v>176</v>
      </c>
      <c r="D25" s="64"/>
      <c r="E25" s="64"/>
      <c r="F25" s="64"/>
      <c r="G25" s="506" t="s">
        <v>4</v>
      </c>
      <c r="H25" s="581"/>
      <c r="I25" s="581"/>
      <c r="J25" s="14" t="s">
        <v>5</v>
      </c>
      <c r="K25" s="508"/>
      <c r="L25" s="509"/>
      <c r="M25" s="395" t="s">
        <v>6</v>
      </c>
      <c r="N25" s="394" t="s">
        <v>7</v>
      </c>
      <c r="O25" s="66"/>
      <c r="P25" s="67"/>
      <c r="Q25" s="68"/>
      <c r="R25" s="68"/>
      <c r="S25" s="68"/>
      <c r="T25" s="403"/>
      <c r="U25" s="447"/>
      <c r="V25" s="447"/>
      <c r="W25" s="447"/>
      <c r="X25" s="70"/>
      <c r="Y25" s="70"/>
      <c r="Z25" s="70"/>
    </row>
    <row r="26" spans="2:40" ht="6.75" customHeight="1">
      <c r="C26" s="17"/>
      <c r="D26" s="64"/>
      <c r="E26" s="64"/>
      <c r="F26" s="64"/>
      <c r="G26" s="64"/>
      <c r="H26" s="65"/>
      <c r="I26" s="65"/>
      <c r="J26" s="65"/>
      <c r="K26" s="65"/>
      <c r="L26" s="65"/>
      <c r="M26" s="66"/>
      <c r="N26" s="66"/>
      <c r="O26" s="66"/>
      <c r="P26" s="67"/>
      <c r="Q26" s="68"/>
      <c r="R26" s="68"/>
      <c r="S26" s="68"/>
      <c r="T26" s="403"/>
      <c r="U26" s="447"/>
      <c r="V26" s="447"/>
      <c r="W26" s="447"/>
      <c r="X26" s="70"/>
      <c r="Y26" s="70"/>
      <c r="Z26" s="70"/>
    </row>
    <row r="27" spans="2:40" ht="24" customHeight="1" thickBot="1">
      <c r="B27" s="456"/>
      <c r="C27" s="601" t="s">
        <v>97</v>
      </c>
      <c r="D27" s="602"/>
      <c r="E27" s="602"/>
      <c r="F27" s="602"/>
      <c r="G27" s="602"/>
      <c r="H27" s="603" t="s">
        <v>166</v>
      </c>
      <c r="I27" s="604"/>
      <c r="J27" s="605"/>
      <c r="K27" s="606" t="s">
        <v>10</v>
      </c>
      <c r="L27" s="607"/>
      <c r="M27" s="607"/>
      <c r="N27" s="607"/>
      <c r="O27" s="607"/>
      <c r="P27" s="608"/>
      <c r="Q27" s="609" t="s">
        <v>167</v>
      </c>
      <c r="R27" s="610"/>
      <c r="S27" s="610"/>
      <c r="T27" s="610"/>
      <c r="U27" s="603" t="s">
        <v>100</v>
      </c>
      <c r="V27" s="604"/>
      <c r="W27" s="604"/>
      <c r="X27" s="605"/>
      <c r="Y27" s="457"/>
      <c r="Z27" s="168"/>
      <c r="AA27" s="454"/>
      <c r="AB27" s="455"/>
      <c r="AC27" s="455"/>
      <c r="AD27" s="455"/>
      <c r="AE27" s="403"/>
      <c r="AF27" s="454"/>
      <c r="AG27" s="455"/>
      <c r="AH27" s="455"/>
      <c r="AI27" s="403"/>
    </row>
    <row r="28" spans="2:40" ht="23.25" customHeight="1" thickBot="1">
      <c r="B28" s="399"/>
      <c r="C28" s="242">
        <v>1</v>
      </c>
      <c r="D28" s="782" t="str">
        <f>D17</f>
        <v>鶏卵</v>
      </c>
      <c r="E28" s="783"/>
      <c r="F28" s="783"/>
      <c r="G28" s="783"/>
      <c r="H28" s="1271">
        <v>16000</v>
      </c>
      <c r="I28" s="1272"/>
      <c r="J28" s="876" t="s">
        <v>169</v>
      </c>
      <c r="K28" s="878">
        <v>51000000</v>
      </c>
      <c r="L28" s="879"/>
      <c r="M28" s="879"/>
      <c r="N28" s="879"/>
      <c r="O28" s="879"/>
      <c r="P28" s="460" t="s">
        <v>17</v>
      </c>
      <c r="Q28" s="1139">
        <v>310000</v>
      </c>
      <c r="R28" s="1140"/>
      <c r="S28" s="1140"/>
      <c r="T28" s="400" t="s">
        <v>18</v>
      </c>
      <c r="U28" s="1295">
        <f t="shared" ref="U28:U33" si="3">K28/Q28</f>
        <v>164.51612903225808</v>
      </c>
      <c r="V28" s="1296"/>
      <c r="W28" s="1296"/>
      <c r="X28" s="401" t="s">
        <v>19</v>
      </c>
      <c r="Y28" s="421"/>
      <c r="Z28" s="403"/>
      <c r="AA28" s="1115" t="s">
        <v>130</v>
      </c>
      <c r="AB28" s="1116"/>
      <c r="AC28" s="1116"/>
      <c r="AD28" s="1116"/>
      <c r="AE28" s="1116"/>
      <c r="AF28" s="1116"/>
      <c r="AG28" s="1116"/>
      <c r="AH28" s="1116"/>
      <c r="AI28" s="1117"/>
    </row>
    <row r="29" spans="2:40" ht="23.25" customHeight="1">
      <c r="B29" s="1266" t="s">
        <v>21</v>
      </c>
      <c r="C29" s="237">
        <v>2</v>
      </c>
      <c r="D29" s="782" t="str">
        <f t="shared" ref="D29:D33" si="4">D18</f>
        <v>ブロイラー</v>
      </c>
      <c r="E29" s="783"/>
      <c r="F29" s="783"/>
      <c r="G29" s="783"/>
      <c r="H29" s="1271"/>
      <c r="I29" s="1272"/>
      <c r="J29" s="876"/>
      <c r="K29" s="785">
        <v>4000000</v>
      </c>
      <c r="L29" s="786"/>
      <c r="M29" s="786"/>
      <c r="N29" s="786"/>
      <c r="O29" s="786"/>
      <c r="P29" s="32" t="s">
        <v>17</v>
      </c>
      <c r="Q29" s="1129">
        <v>2500</v>
      </c>
      <c r="R29" s="1130"/>
      <c r="S29" s="1130"/>
      <c r="T29" s="406" t="s">
        <v>18</v>
      </c>
      <c r="U29" s="1295">
        <f t="shared" si="3"/>
        <v>1600</v>
      </c>
      <c r="V29" s="1296"/>
      <c r="W29" s="1296"/>
      <c r="X29" s="407" t="s">
        <v>19</v>
      </c>
      <c r="Y29" s="421"/>
      <c r="Z29" s="403"/>
      <c r="AA29" s="596" t="s">
        <v>20</v>
      </c>
      <c r="AB29" s="597"/>
      <c r="AC29" s="597"/>
      <c r="AD29" s="597"/>
      <c r="AE29" s="598"/>
      <c r="AF29" s="1118">
        <f>K34</f>
        <v>56200000</v>
      </c>
      <c r="AG29" s="1119"/>
      <c r="AH29" s="1119"/>
      <c r="AI29" s="404" t="s">
        <v>19</v>
      </c>
    </row>
    <row r="30" spans="2:40" ht="23.25" customHeight="1" thickBot="1">
      <c r="B30" s="1266"/>
      <c r="C30" s="238">
        <v>3</v>
      </c>
      <c r="D30" s="782" t="str">
        <f t="shared" si="4"/>
        <v>鶏糞</v>
      </c>
      <c r="E30" s="783"/>
      <c r="F30" s="783"/>
      <c r="G30" s="783"/>
      <c r="H30" s="1271"/>
      <c r="I30" s="1272"/>
      <c r="J30" s="876"/>
      <c r="K30" s="1150">
        <v>1200000</v>
      </c>
      <c r="L30" s="1151"/>
      <c r="M30" s="1151"/>
      <c r="N30" s="1151"/>
      <c r="O30" s="1151"/>
      <c r="P30" s="32" t="s">
        <v>17</v>
      </c>
      <c r="Q30" s="1129">
        <v>4800</v>
      </c>
      <c r="R30" s="1130"/>
      <c r="S30" s="1130"/>
      <c r="T30" s="406" t="s">
        <v>172</v>
      </c>
      <c r="U30" s="1295">
        <f t="shared" si="3"/>
        <v>250</v>
      </c>
      <c r="V30" s="1296"/>
      <c r="W30" s="1296"/>
      <c r="X30" s="407" t="s">
        <v>19</v>
      </c>
      <c r="Y30" s="421"/>
      <c r="Z30" s="403"/>
      <c r="AA30" s="1123" t="s">
        <v>104</v>
      </c>
      <c r="AB30" s="1124"/>
      <c r="AC30" s="1124"/>
      <c r="AD30" s="1124"/>
      <c r="AE30" s="1125"/>
      <c r="AF30" s="1126">
        <v>50000000</v>
      </c>
      <c r="AG30" s="1127"/>
      <c r="AH30" s="1127"/>
      <c r="AI30" s="409" t="s">
        <v>19</v>
      </c>
    </row>
    <row r="31" spans="2:40" ht="23.25" customHeight="1" thickTop="1">
      <c r="B31" s="520" t="s">
        <v>39</v>
      </c>
      <c r="C31" s="178">
        <v>4</v>
      </c>
      <c r="D31" s="782" t="str">
        <f t="shared" si="4"/>
        <v>その他</v>
      </c>
      <c r="E31" s="783"/>
      <c r="F31" s="783"/>
      <c r="G31" s="783"/>
      <c r="H31" s="1271"/>
      <c r="I31" s="1272"/>
      <c r="J31" s="876"/>
      <c r="K31" s="1150"/>
      <c r="L31" s="1151"/>
      <c r="M31" s="1151"/>
      <c r="N31" s="1151"/>
      <c r="O31" s="1151"/>
      <c r="P31" s="32" t="s">
        <v>17</v>
      </c>
      <c r="Q31" s="1129"/>
      <c r="R31" s="1130"/>
      <c r="S31" s="1130"/>
      <c r="T31" s="406"/>
      <c r="U31" s="1295" t="e">
        <f t="shared" si="3"/>
        <v>#DIV/0!</v>
      </c>
      <c r="V31" s="1296"/>
      <c r="W31" s="1296"/>
      <c r="X31" s="407" t="s">
        <v>19</v>
      </c>
      <c r="Y31" s="421"/>
      <c r="Z31" s="403"/>
      <c r="AA31" s="1145" t="s">
        <v>26</v>
      </c>
      <c r="AB31" s="1146"/>
      <c r="AC31" s="1146"/>
      <c r="AD31" s="1146"/>
      <c r="AE31" s="1147"/>
      <c r="AF31" s="1162">
        <f>AF29-AF30</f>
        <v>6200000</v>
      </c>
      <c r="AG31" s="1163"/>
      <c r="AH31" s="1163"/>
      <c r="AI31" s="411" t="s">
        <v>19</v>
      </c>
    </row>
    <row r="32" spans="2:40" ht="23.25" customHeight="1" thickBot="1">
      <c r="B32" s="520"/>
      <c r="C32" s="238">
        <v>5</v>
      </c>
      <c r="D32" s="782">
        <f t="shared" si="4"/>
        <v>0</v>
      </c>
      <c r="E32" s="783"/>
      <c r="F32" s="783"/>
      <c r="G32" s="783"/>
      <c r="H32" s="1271"/>
      <c r="I32" s="1272"/>
      <c r="J32" s="876"/>
      <c r="K32" s="1150"/>
      <c r="L32" s="1151"/>
      <c r="M32" s="1151"/>
      <c r="N32" s="1151"/>
      <c r="O32" s="1151"/>
      <c r="P32" s="32" t="s">
        <v>17</v>
      </c>
      <c r="Q32" s="1129"/>
      <c r="R32" s="1130"/>
      <c r="S32" s="1130"/>
      <c r="T32" s="550"/>
      <c r="U32" s="1295" t="e">
        <f t="shared" si="3"/>
        <v>#DIV/0!</v>
      </c>
      <c r="V32" s="1296"/>
      <c r="W32" s="1296"/>
      <c r="X32" s="407" t="s">
        <v>19</v>
      </c>
      <c r="Y32" s="421"/>
      <c r="Z32" s="403"/>
      <c r="AA32" s="1164" t="s">
        <v>27</v>
      </c>
      <c r="AB32" s="1165"/>
      <c r="AC32" s="1165"/>
      <c r="AD32" s="1165"/>
      <c r="AE32" s="1166"/>
      <c r="AF32" s="1229">
        <f>AF31/AF29*100</f>
        <v>11.032028469750891</v>
      </c>
      <c r="AG32" s="1230"/>
      <c r="AH32" s="1230"/>
      <c r="AI32" s="414" t="s">
        <v>28</v>
      </c>
    </row>
    <row r="33" spans="2:35" ht="23.25" customHeight="1">
      <c r="B33" s="529"/>
      <c r="C33" s="178">
        <v>6</v>
      </c>
      <c r="D33" s="782">
        <f t="shared" si="4"/>
        <v>0</v>
      </c>
      <c r="E33" s="783"/>
      <c r="F33" s="783"/>
      <c r="G33" s="783"/>
      <c r="H33" s="1273"/>
      <c r="I33" s="1274"/>
      <c r="J33" s="877"/>
      <c r="K33" s="1150"/>
      <c r="L33" s="1151"/>
      <c r="M33" s="1151"/>
      <c r="N33" s="1151"/>
      <c r="O33" s="1151"/>
      <c r="P33" s="43" t="s">
        <v>17</v>
      </c>
      <c r="Q33" s="1155"/>
      <c r="R33" s="1156"/>
      <c r="S33" s="1156"/>
      <c r="T33" s="416"/>
      <c r="U33" s="1295" t="e">
        <f t="shared" si="3"/>
        <v>#DIV/0!</v>
      </c>
      <c r="V33" s="1296"/>
      <c r="W33" s="1296"/>
      <c r="X33" s="408" t="s">
        <v>19</v>
      </c>
      <c r="Y33" s="421"/>
      <c r="Z33" s="403"/>
      <c r="AA33" s="1160" t="s">
        <v>134</v>
      </c>
      <c r="AB33" s="1297"/>
      <c r="AC33" s="1297"/>
      <c r="AD33" s="1297"/>
      <c r="AE33" s="1297"/>
      <c r="AF33" s="1297"/>
      <c r="AG33" s="1297"/>
      <c r="AH33" s="1297"/>
      <c r="AI33" s="1297"/>
    </row>
    <row r="34" spans="2:35" ht="23.25" customHeight="1">
      <c r="B34" s="418"/>
      <c r="C34" s="923" t="s">
        <v>112</v>
      </c>
      <c r="D34" s="924"/>
      <c r="E34" s="924"/>
      <c r="F34" s="924"/>
      <c r="G34" s="925"/>
      <c r="H34" s="1291"/>
      <c r="I34" s="1292"/>
      <c r="J34" s="463"/>
      <c r="K34" s="1299">
        <f>SUM(K28:O33)</f>
        <v>56200000</v>
      </c>
      <c r="L34" s="1300"/>
      <c r="M34" s="1300"/>
      <c r="N34" s="1300"/>
      <c r="O34" s="1300"/>
      <c r="P34" s="60" t="s">
        <v>17</v>
      </c>
      <c r="Q34" s="1227"/>
      <c r="R34" s="1228"/>
      <c r="S34" s="1228"/>
      <c r="T34" s="464"/>
      <c r="U34" s="1208"/>
      <c r="V34" s="1209"/>
      <c r="W34" s="1209"/>
      <c r="X34" s="446"/>
      <c r="Y34" s="421"/>
      <c r="Z34" s="403"/>
      <c r="AA34" s="1298"/>
      <c r="AB34" s="1298"/>
      <c r="AC34" s="1298"/>
      <c r="AD34" s="1298"/>
      <c r="AE34" s="1298"/>
      <c r="AF34" s="1298"/>
      <c r="AG34" s="1298"/>
      <c r="AH34" s="1298"/>
      <c r="AI34" s="1298"/>
    </row>
    <row r="35" spans="2:35" ht="7.5" customHeight="1">
      <c r="B35" s="468"/>
      <c r="C35" s="64"/>
      <c r="D35" s="64"/>
      <c r="E35" s="64"/>
      <c r="F35" s="64"/>
      <c r="G35" s="64"/>
      <c r="H35" s="553"/>
      <c r="I35" s="553"/>
      <c r="J35" s="554"/>
      <c r="K35" s="66"/>
      <c r="L35" s="66"/>
      <c r="M35" s="85"/>
      <c r="N35" s="85"/>
      <c r="O35" s="469"/>
      <c r="P35" s="555"/>
      <c r="Q35" s="470"/>
      <c r="R35" s="470"/>
      <c r="S35" s="470"/>
      <c r="T35" s="403"/>
      <c r="U35" s="447"/>
      <c r="V35" s="469"/>
      <c r="W35" s="447"/>
      <c r="X35" s="495"/>
      <c r="Y35" s="403"/>
      <c r="Z35" s="403"/>
      <c r="AA35" s="422"/>
      <c r="AB35" s="422"/>
      <c r="AC35" s="422"/>
      <c r="AD35" s="422"/>
      <c r="AE35" s="422"/>
      <c r="AF35" s="422"/>
      <c r="AG35" s="422"/>
      <c r="AH35" s="422"/>
      <c r="AI35" s="422"/>
    </row>
    <row r="36" spans="2:35" ht="23.25" customHeight="1" thickBot="1">
      <c r="B36" s="556"/>
      <c r="C36" s="242">
        <v>1</v>
      </c>
      <c r="D36" s="1302" t="str">
        <f t="shared" ref="D36:D41" si="5">D28</f>
        <v>鶏卵</v>
      </c>
      <c r="E36" s="1303"/>
      <c r="F36" s="1303"/>
      <c r="G36" s="1304"/>
      <c r="H36" s="1269">
        <v>17000</v>
      </c>
      <c r="I36" s="1270"/>
      <c r="J36" s="875" t="s">
        <v>169</v>
      </c>
      <c r="K36" s="1305">
        <f>Q36*U36</f>
        <v>54400000</v>
      </c>
      <c r="L36" s="1306"/>
      <c r="M36" s="1306"/>
      <c r="N36" s="1306"/>
      <c r="O36" s="1306"/>
      <c r="P36" s="25" t="s">
        <v>17</v>
      </c>
      <c r="Q36" s="1282">
        <v>320000</v>
      </c>
      <c r="R36" s="1283"/>
      <c r="S36" s="1283"/>
      <c r="T36" s="400" t="s">
        <v>18</v>
      </c>
      <c r="U36" s="1282">
        <v>170</v>
      </c>
      <c r="V36" s="1283"/>
      <c r="W36" s="1283"/>
      <c r="X36" s="401" t="s">
        <v>19</v>
      </c>
      <c r="Y36" s="421"/>
      <c r="Z36" s="403"/>
      <c r="AA36" s="1263"/>
      <c r="AB36" s="1263"/>
      <c r="AC36" s="1263"/>
      <c r="AD36" s="1263"/>
      <c r="AE36" s="1263"/>
      <c r="AF36" s="1263"/>
      <c r="AG36" s="1263"/>
      <c r="AH36" s="557"/>
      <c r="AI36" s="510"/>
    </row>
    <row r="37" spans="2:35" ht="23.25" customHeight="1" thickBot="1">
      <c r="B37" s="1266" t="s">
        <v>33</v>
      </c>
      <c r="C37" s="237">
        <v>2</v>
      </c>
      <c r="D37" s="808" t="str">
        <f t="shared" si="5"/>
        <v>ブロイラー</v>
      </c>
      <c r="E37" s="809"/>
      <c r="F37" s="809"/>
      <c r="G37" s="887"/>
      <c r="H37" s="1271"/>
      <c r="I37" s="1272"/>
      <c r="J37" s="876"/>
      <c r="K37" s="1185">
        <f t="shared" ref="K37:K41" si="6">Q37*U37</f>
        <v>5760000</v>
      </c>
      <c r="L37" s="1186"/>
      <c r="M37" s="1186"/>
      <c r="N37" s="1186"/>
      <c r="O37" s="1186"/>
      <c r="P37" s="32" t="s">
        <v>17</v>
      </c>
      <c r="Q37" s="1284">
        <v>3200</v>
      </c>
      <c r="R37" s="1285"/>
      <c r="S37" s="1285"/>
      <c r="T37" s="406" t="s">
        <v>18</v>
      </c>
      <c r="U37" s="1284">
        <v>1800</v>
      </c>
      <c r="V37" s="1285"/>
      <c r="W37" s="1285"/>
      <c r="X37" s="407" t="s">
        <v>19</v>
      </c>
      <c r="Y37" s="421"/>
      <c r="Z37" s="403"/>
      <c r="AA37" s="1287" t="s">
        <v>174</v>
      </c>
      <c r="AB37" s="1288"/>
      <c r="AC37" s="1288"/>
      <c r="AD37" s="1288"/>
      <c r="AE37" s="1288"/>
      <c r="AF37" s="1288"/>
      <c r="AG37" s="1288"/>
      <c r="AH37" s="1288"/>
      <c r="AI37" s="1301"/>
    </row>
    <row r="38" spans="2:35" ht="23.25" customHeight="1">
      <c r="B38" s="1266"/>
      <c r="C38" s="238">
        <v>3</v>
      </c>
      <c r="D38" s="808" t="str">
        <f t="shared" si="5"/>
        <v>鶏糞</v>
      </c>
      <c r="E38" s="809"/>
      <c r="F38" s="809"/>
      <c r="G38" s="887"/>
      <c r="H38" s="1271"/>
      <c r="I38" s="1272"/>
      <c r="J38" s="876"/>
      <c r="K38" s="1185">
        <f t="shared" si="6"/>
        <v>1125000</v>
      </c>
      <c r="L38" s="1186"/>
      <c r="M38" s="1186"/>
      <c r="N38" s="1186"/>
      <c r="O38" s="1186"/>
      <c r="P38" s="32" t="s">
        <v>17</v>
      </c>
      <c r="Q38" s="1284">
        <v>4500</v>
      </c>
      <c r="R38" s="1285"/>
      <c r="S38" s="1285"/>
      <c r="T38" s="406" t="s">
        <v>172</v>
      </c>
      <c r="U38" s="1284">
        <v>250</v>
      </c>
      <c r="V38" s="1285"/>
      <c r="W38" s="1285"/>
      <c r="X38" s="407" t="s">
        <v>19</v>
      </c>
      <c r="Y38" s="421"/>
      <c r="Z38" s="403"/>
      <c r="AA38" s="596" t="s">
        <v>20</v>
      </c>
      <c r="AB38" s="597"/>
      <c r="AC38" s="597"/>
      <c r="AD38" s="597"/>
      <c r="AE38" s="598"/>
      <c r="AF38" s="1118">
        <f>K42</f>
        <v>61285000</v>
      </c>
      <c r="AG38" s="1119"/>
      <c r="AH38" s="1119"/>
      <c r="AI38" s="404" t="s">
        <v>19</v>
      </c>
    </row>
    <row r="39" spans="2:35" ht="23.25" customHeight="1" thickBot="1">
      <c r="B39" s="520" t="s">
        <v>116</v>
      </c>
      <c r="C39" s="178">
        <v>4</v>
      </c>
      <c r="D39" s="808" t="str">
        <f t="shared" si="5"/>
        <v>その他</v>
      </c>
      <c r="E39" s="809"/>
      <c r="F39" s="809"/>
      <c r="G39" s="887"/>
      <c r="H39" s="1271"/>
      <c r="I39" s="1272"/>
      <c r="J39" s="876"/>
      <c r="K39" s="1185">
        <f t="shared" si="6"/>
        <v>0</v>
      </c>
      <c r="L39" s="1186"/>
      <c r="M39" s="1186"/>
      <c r="N39" s="1186"/>
      <c r="O39" s="1186"/>
      <c r="P39" s="32" t="s">
        <v>17</v>
      </c>
      <c r="Q39" s="1284"/>
      <c r="R39" s="1285"/>
      <c r="S39" s="1285"/>
      <c r="T39" s="406"/>
      <c r="U39" s="1284"/>
      <c r="V39" s="1285"/>
      <c r="W39" s="1285"/>
      <c r="X39" s="407" t="s">
        <v>19</v>
      </c>
      <c r="Y39" s="421"/>
      <c r="Z39" s="403"/>
      <c r="AA39" s="1123" t="s">
        <v>34</v>
      </c>
      <c r="AB39" s="1124"/>
      <c r="AC39" s="1124"/>
      <c r="AD39" s="1124"/>
      <c r="AE39" s="1125"/>
      <c r="AF39" s="1126">
        <v>53000000</v>
      </c>
      <c r="AG39" s="1127"/>
      <c r="AH39" s="1127"/>
      <c r="AI39" s="409" t="s">
        <v>19</v>
      </c>
    </row>
    <row r="40" spans="2:35" ht="23.25" customHeight="1" thickTop="1">
      <c r="B40" s="520"/>
      <c r="C40" s="238">
        <v>5</v>
      </c>
      <c r="D40" s="808">
        <f t="shared" si="5"/>
        <v>0</v>
      </c>
      <c r="E40" s="809"/>
      <c r="F40" s="809"/>
      <c r="G40" s="887"/>
      <c r="H40" s="1271"/>
      <c r="I40" s="1272"/>
      <c r="J40" s="876"/>
      <c r="K40" s="546"/>
      <c r="L40" s="547"/>
      <c r="M40" s="547"/>
      <c r="N40" s="547"/>
      <c r="O40" s="547"/>
      <c r="P40" s="32" t="s">
        <v>17</v>
      </c>
      <c r="Q40" s="548"/>
      <c r="R40" s="549"/>
      <c r="S40" s="549"/>
      <c r="T40" s="550"/>
      <c r="U40" s="548"/>
      <c r="V40" s="549"/>
      <c r="W40" s="549"/>
      <c r="X40" s="407" t="s">
        <v>19</v>
      </c>
      <c r="Y40" s="421"/>
      <c r="Z40" s="403"/>
      <c r="AA40" s="1145" t="s">
        <v>26</v>
      </c>
      <c r="AB40" s="1146"/>
      <c r="AC40" s="1146"/>
      <c r="AD40" s="1146"/>
      <c r="AE40" s="1147"/>
      <c r="AF40" s="1162">
        <f>AF38-AF39</f>
        <v>8285000</v>
      </c>
      <c r="AG40" s="1163"/>
      <c r="AH40" s="1163"/>
      <c r="AI40" s="411" t="s">
        <v>19</v>
      </c>
    </row>
    <row r="41" spans="2:35" ht="23.25" customHeight="1" thickBot="1">
      <c r="B41" s="529"/>
      <c r="C41" s="178">
        <v>6</v>
      </c>
      <c r="D41" s="884">
        <f t="shared" si="5"/>
        <v>0</v>
      </c>
      <c r="E41" s="885"/>
      <c r="F41" s="885"/>
      <c r="G41" s="886"/>
      <c r="H41" s="1273"/>
      <c r="I41" s="1274"/>
      <c r="J41" s="877"/>
      <c r="K41" s="1185">
        <f t="shared" si="6"/>
        <v>0</v>
      </c>
      <c r="L41" s="1186"/>
      <c r="M41" s="1186"/>
      <c r="N41" s="1186"/>
      <c r="O41" s="1186"/>
      <c r="P41" s="43" t="s">
        <v>17</v>
      </c>
      <c r="Q41" s="1293">
        <f>U41/10*H41</f>
        <v>0</v>
      </c>
      <c r="R41" s="1294"/>
      <c r="S41" s="1294"/>
      <c r="T41" s="416"/>
      <c r="U41" s="1293"/>
      <c r="V41" s="1294"/>
      <c r="W41" s="1294"/>
      <c r="X41" s="408" t="s">
        <v>19</v>
      </c>
      <c r="Y41" s="421"/>
      <c r="Z41" s="403"/>
      <c r="AA41" s="1164" t="s">
        <v>27</v>
      </c>
      <c r="AB41" s="1165"/>
      <c r="AC41" s="1165"/>
      <c r="AD41" s="1165"/>
      <c r="AE41" s="1166"/>
      <c r="AF41" s="1229">
        <f>AF40/AF38*100</f>
        <v>13.518805580484623</v>
      </c>
      <c r="AG41" s="1230"/>
      <c r="AH41" s="1230"/>
      <c r="AI41" s="414" t="s">
        <v>28</v>
      </c>
    </row>
    <row r="42" spans="2:35" ht="23.25" customHeight="1">
      <c r="B42" s="418"/>
      <c r="C42" s="923" t="s">
        <v>112</v>
      </c>
      <c r="D42" s="924"/>
      <c r="E42" s="924"/>
      <c r="F42" s="924"/>
      <c r="G42" s="925"/>
      <c r="H42" s="1291"/>
      <c r="I42" s="1292"/>
      <c r="J42" s="552"/>
      <c r="K42" s="930">
        <f>SUM(K36:O41)</f>
        <v>61285000</v>
      </c>
      <c r="L42" s="931"/>
      <c r="M42" s="931"/>
      <c r="N42" s="931"/>
      <c r="O42" s="931"/>
      <c r="P42" s="60" t="s">
        <v>17</v>
      </c>
      <c r="Q42" s="1206"/>
      <c r="R42" s="1207"/>
      <c r="S42" s="1207"/>
      <c r="T42" s="464"/>
      <c r="U42" s="1208"/>
      <c r="V42" s="1209"/>
      <c r="W42" s="1209"/>
      <c r="X42" s="465"/>
      <c r="Y42" s="421"/>
      <c r="Z42" s="403"/>
      <c r="AA42" s="423"/>
      <c r="AB42" s="423"/>
      <c r="AC42" s="423"/>
      <c r="AD42" s="423"/>
      <c r="AE42" s="423"/>
      <c r="AF42" s="423"/>
      <c r="AG42" s="423"/>
      <c r="AH42" s="423"/>
      <c r="AI42" s="423"/>
    </row>
    <row r="43" spans="2:35" ht="27" customHeight="1">
      <c r="B43" s="468"/>
      <c r="C43" s="64"/>
      <c r="D43" s="64"/>
      <c r="E43" s="64"/>
      <c r="F43" s="64"/>
      <c r="G43" s="64"/>
      <c r="H43" s="469"/>
      <c r="I43" s="469"/>
      <c r="J43" s="66"/>
      <c r="K43" s="66"/>
      <c r="L43" s="66"/>
      <c r="M43" s="85"/>
      <c r="N43" s="85"/>
      <c r="O43" s="469"/>
      <c r="P43" s="67"/>
      <c r="Q43" s="470"/>
      <c r="R43" s="470"/>
      <c r="S43" s="470"/>
      <c r="T43" s="403"/>
      <c r="U43" s="447"/>
      <c r="V43" s="469"/>
      <c r="W43" s="447"/>
      <c r="X43" s="403"/>
      <c r="Y43" s="403"/>
      <c r="Z43" s="89"/>
      <c r="AA43" s="70"/>
      <c r="AB43" s="70"/>
      <c r="AC43" s="447"/>
      <c r="AD43" s="403"/>
      <c r="AE43" s="403"/>
      <c r="AF43" s="403"/>
      <c r="AG43" s="447"/>
      <c r="AH43" s="403"/>
      <c r="AI43" s="403"/>
    </row>
    <row r="44" spans="2:35" ht="18" customHeight="1">
      <c r="B44" s="88" t="s">
        <v>43</v>
      </c>
      <c r="C44" s="11"/>
      <c r="D44" s="12"/>
      <c r="E44" s="12"/>
      <c r="F44" s="469"/>
      <c r="G44" s="394"/>
      <c r="H44" s="394"/>
      <c r="I44" s="12"/>
      <c r="J44" s="395"/>
      <c r="K44" s="89"/>
      <c r="L44" s="12"/>
      <c r="M44" s="90"/>
      <c r="N44" s="90"/>
      <c r="O44" s="90"/>
      <c r="P44" s="90"/>
      <c r="Q44" s="90"/>
      <c r="R44" s="90"/>
      <c r="S44" s="90"/>
      <c r="T44" s="90"/>
      <c r="U44" s="90"/>
      <c r="V44" s="91"/>
      <c r="W44" s="91"/>
      <c r="X44" s="91"/>
      <c r="Y44" s="403"/>
      <c r="Z44" s="89"/>
      <c r="AA44" s="469"/>
      <c r="AB44" s="469"/>
      <c r="AC44" s="469"/>
      <c r="AD44" s="403"/>
      <c r="AE44" s="403"/>
      <c r="AF44" s="469"/>
      <c r="AG44" s="469"/>
      <c r="AH44" s="469"/>
      <c r="AI44" s="403"/>
    </row>
    <row r="45" spans="2:35" ht="6.75" customHeight="1" thickBot="1">
      <c r="B45" s="17"/>
      <c r="C45" s="11"/>
      <c r="D45" s="12"/>
      <c r="E45" s="12"/>
      <c r="F45" s="469"/>
      <c r="G45" s="394"/>
      <c r="H45" s="394"/>
      <c r="I45" s="12"/>
      <c r="J45" s="395"/>
      <c r="K45" s="89"/>
      <c r="L45" s="12"/>
      <c r="M45" s="90"/>
      <c r="N45" s="90"/>
      <c r="O45" s="90"/>
      <c r="P45" s="90"/>
      <c r="Q45" s="90"/>
      <c r="R45" s="90"/>
      <c r="S45" s="90"/>
      <c r="T45" s="90"/>
      <c r="U45" s="90"/>
      <c r="V45" s="91"/>
      <c r="W45" s="91"/>
      <c r="X45" s="91"/>
      <c r="Y45" s="403"/>
      <c r="Z45" s="89"/>
      <c r="AA45" s="469"/>
    </row>
    <row r="46" spans="2:35" ht="25.5" customHeight="1" thickBot="1">
      <c r="B46" s="1313" t="s">
        <v>97</v>
      </c>
      <c r="C46" s="1314"/>
      <c r="D46" s="1314"/>
      <c r="E46" s="1314"/>
      <c r="F46" s="1314"/>
      <c r="G46" s="1314"/>
      <c r="H46" s="1314"/>
      <c r="I46" s="1314"/>
      <c r="J46" s="1315"/>
      <c r="K46" s="1316" t="s">
        <v>10</v>
      </c>
      <c r="L46" s="1317"/>
      <c r="M46" s="1317"/>
      <c r="N46" s="1318"/>
      <c r="O46" s="1319" t="s">
        <v>167</v>
      </c>
      <c r="P46" s="1320"/>
      <c r="Q46" s="1320"/>
      <c r="R46" s="1321"/>
      <c r="S46" s="1322" t="s">
        <v>100</v>
      </c>
      <c r="T46" s="1323"/>
      <c r="U46" s="1323"/>
      <c r="V46" s="1324"/>
      <c r="Y46" s="403"/>
      <c r="Z46" s="89"/>
    </row>
    <row r="47" spans="2:35" ht="24" customHeight="1" thickTop="1">
      <c r="B47" s="558">
        <v>1</v>
      </c>
      <c r="C47" s="1077" t="str">
        <f>D28</f>
        <v>鶏卵</v>
      </c>
      <c r="D47" s="849"/>
      <c r="E47" s="849"/>
      <c r="F47" s="849"/>
      <c r="G47" s="849"/>
      <c r="H47" s="849"/>
      <c r="I47" s="849"/>
      <c r="J47" s="850"/>
      <c r="K47" s="559">
        <f t="shared" ref="K47:K53" si="7">K28/K17*100</f>
        <v>93.75</v>
      </c>
      <c r="L47" s="96">
        <v>74</v>
      </c>
      <c r="M47" s="560" t="s">
        <v>28</v>
      </c>
      <c r="N47" s="475" t="str">
        <f t="shared" ref="N47:N53" si="8">IF(K47&gt;=110,"★",IF(AND(K47&gt;=100,K47&lt;110),"◎",IF(AND(K47&gt;=80,K47&lt;100),"○",IF(AND(K47&gt;=60,K47&lt;80),"◇","△"))))</f>
        <v>○</v>
      </c>
      <c r="O47" s="1325">
        <f t="shared" ref="O47:O52" si="9">Q28/Q17*100</f>
        <v>96.875</v>
      </c>
      <c r="P47" s="1326"/>
      <c r="Q47" s="560" t="s">
        <v>28</v>
      </c>
      <c r="R47" s="475" t="str">
        <f>IF(O47&gt;=110,"★",IF(AND(O47&gt;=100,O47&lt;110),"◎",IF(AND(O47&gt;=80,O47&lt;100),"○",IF(AND(O47&gt;=60,O47&lt;80),"◇","△"))))</f>
        <v>○</v>
      </c>
      <c r="S47" s="1327">
        <f t="shared" ref="S47:S52" si="10">U28/U17*100</f>
        <v>96.774193548387103</v>
      </c>
      <c r="T47" s="1328"/>
      <c r="U47" s="560" t="s">
        <v>28</v>
      </c>
      <c r="V47" s="561" t="str">
        <f>IF(S47&gt;=110,"★",IF(AND(S47&gt;=100,S47&lt;110),"◎",IF(AND(S47&gt;=80,S47&lt;100),"○",IF(AND(S47&gt;=60,S47&lt;80),"◇","△"))))</f>
        <v>○</v>
      </c>
      <c r="X47" s="394"/>
      <c r="Y47" s="403"/>
      <c r="Z47" s="89"/>
      <c r="AB47" s="726" t="s">
        <v>44</v>
      </c>
      <c r="AC47" s="727"/>
      <c r="AD47" s="727"/>
      <c r="AE47" s="727"/>
      <c r="AF47" s="728"/>
    </row>
    <row r="48" spans="2:35" ht="24" customHeight="1" thickBot="1">
      <c r="B48" s="562">
        <v>2</v>
      </c>
      <c r="C48" s="1078" t="str">
        <f>D29</f>
        <v>ブロイラー</v>
      </c>
      <c r="D48" s="846"/>
      <c r="E48" s="846"/>
      <c r="F48" s="846"/>
      <c r="G48" s="846"/>
      <c r="H48" s="846"/>
      <c r="I48" s="846"/>
      <c r="J48" s="847"/>
      <c r="K48" s="563">
        <f t="shared" si="7"/>
        <v>69.444444444444443</v>
      </c>
      <c r="L48" s="104"/>
      <c r="M48" s="564" t="s">
        <v>28</v>
      </c>
      <c r="N48" s="478" t="str">
        <f t="shared" si="8"/>
        <v>◇</v>
      </c>
      <c r="O48" s="1307">
        <f t="shared" si="9"/>
        <v>78.125</v>
      </c>
      <c r="P48" s="1308"/>
      <c r="Q48" s="564" t="s">
        <v>28</v>
      </c>
      <c r="R48" s="478" t="str">
        <f t="shared" ref="R48:R52" si="11">IF(O48&gt;=110,"★",IF(AND(O48&gt;=100,O48&lt;110),"◎",IF(AND(O48&gt;=80,O48&lt;100),"○",IF(AND(O48&gt;=60,O48&lt;80),"◇","△"))))</f>
        <v>◇</v>
      </c>
      <c r="S48" s="1309">
        <f t="shared" si="10"/>
        <v>88.888888888888886</v>
      </c>
      <c r="T48" s="1310"/>
      <c r="U48" s="564" t="s">
        <v>28</v>
      </c>
      <c r="V48" s="565" t="str">
        <f t="shared" ref="V48:V52" si="12">IF(S48&gt;=110,"★",IF(AND(S48&gt;=100,S48&lt;110),"◎",IF(AND(S48&gt;=80,S48&lt;100),"○",IF(AND(S48&gt;=60,S48&lt;80),"◇","△"))))</f>
        <v>○</v>
      </c>
      <c r="X48" s="469"/>
      <c r="Y48" s="403"/>
      <c r="Z48" s="89"/>
      <c r="AB48" s="1311">
        <f>AF31/AF21*100</f>
        <v>74.834037417018706</v>
      </c>
      <c r="AC48" s="1312"/>
      <c r="AD48" s="1312"/>
      <c r="AE48" s="566" t="s">
        <v>28</v>
      </c>
      <c r="AF48" s="567" t="str">
        <f>IF(AB48&gt;=110,"★",IF(AND(AB48&gt;=100,AB48&lt;110),"◎",IF(AND(AB48&gt;=80,AB48&lt;100),"○",IF(AND(AB48&gt;=60,AB48&lt;80),"◇","△"))))</f>
        <v>◇</v>
      </c>
    </row>
    <row r="49" spans="1:35" ht="24" customHeight="1" thickTop="1">
      <c r="B49" s="562">
        <v>3</v>
      </c>
      <c r="C49" s="1078" t="str">
        <f>D30</f>
        <v>鶏糞</v>
      </c>
      <c r="D49" s="846"/>
      <c r="E49" s="846"/>
      <c r="F49" s="846"/>
      <c r="G49" s="846"/>
      <c r="H49" s="846"/>
      <c r="I49" s="846"/>
      <c r="J49" s="847"/>
      <c r="K49" s="563">
        <f t="shared" si="7"/>
        <v>106.66666666666667</v>
      </c>
      <c r="L49" s="104"/>
      <c r="M49" s="564" t="s">
        <v>28</v>
      </c>
      <c r="N49" s="478" t="str">
        <f t="shared" si="8"/>
        <v>◎</v>
      </c>
      <c r="O49" s="841">
        <f t="shared" si="9"/>
        <v>106.66666666666667</v>
      </c>
      <c r="P49" s="842"/>
      <c r="Q49" s="564" t="s">
        <v>28</v>
      </c>
      <c r="R49" s="478" t="str">
        <f t="shared" si="11"/>
        <v>◎</v>
      </c>
      <c r="S49" s="1309">
        <f t="shared" si="10"/>
        <v>100</v>
      </c>
      <c r="T49" s="1310"/>
      <c r="U49" s="564" t="s">
        <v>28</v>
      </c>
      <c r="V49" s="565" t="str">
        <f t="shared" si="12"/>
        <v>◎</v>
      </c>
      <c r="X49" s="469"/>
      <c r="Y49" s="403"/>
      <c r="Z49" s="89"/>
    </row>
    <row r="50" spans="1:35" ht="24" customHeight="1">
      <c r="B50" s="562">
        <v>4</v>
      </c>
      <c r="C50" s="1078" t="str">
        <f t="shared" ref="C50:C51" si="13">D31</f>
        <v>その他</v>
      </c>
      <c r="D50" s="846"/>
      <c r="E50" s="846"/>
      <c r="F50" s="846"/>
      <c r="G50" s="846"/>
      <c r="H50" s="846"/>
      <c r="I50" s="846"/>
      <c r="J50" s="847"/>
      <c r="K50" s="563" t="e">
        <f t="shared" si="7"/>
        <v>#DIV/0!</v>
      </c>
      <c r="L50" s="104"/>
      <c r="M50" s="564" t="s">
        <v>28</v>
      </c>
      <c r="N50" s="478" t="e">
        <f t="shared" si="8"/>
        <v>#DIV/0!</v>
      </c>
      <c r="O50" s="841" t="e">
        <f t="shared" si="9"/>
        <v>#DIV/0!</v>
      </c>
      <c r="P50" s="842"/>
      <c r="Q50" s="564" t="s">
        <v>28</v>
      </c>
      <c r="R50" s="478" t="e">
        <f t="shared" si="11"/>
        <v>#DIV/0!</v>
      </c>
      <c r="S50" s="1309" t="e">
        <f t="shared" si="10"/>
        <v>#DIV/0!</v>
      </c>
      <c r="T50" s="1310"/>
      <c r="U50" s="564" t="s">
        <v>28</v>
      </c>
      <c r="V50" s="565" t="e">
        <f t="shared" si="12"/>
        <v>#DIV/0!</v>
      </c>
      <c r="Y50" s="403"/>
      <c r="Z50" s="89"/>
    </row>
    <row r="51" spans="1:35" ht="24" customHeight="1">
      <c r="B51" s="562">
        <v>5</v>
      </c>
      <c r="C51" s="1078">
        <f t="shared" si="13"/>
        <v>0</v>
      </c>
      <c r="D51" s="846"/>
      <c r="E51" s="846"/>
      <c r="F51" s="846"/>
      <c r="G51" s="846"/>
      <c r="H51" s="846"/>
      <c r="I51" s="846"/>
      <c r="J51" s="847"/>
      <c r="K51" s="563" t="e">
        <f t="shared" si="7"/>
        <v>#DIV/0!</v>
      </c>
      <c r="L51" s="104"/>
      <c r="M51" s="564" t="s">
        <v>28</v>
      </c>
      <c r="N51" s="478" t="e">
        <f t="shared" si="8"/>
        <v>#DIV/0!</v>
      </c>
      <c r="O51" s="841" t="e">
        <f t="shared" si="9"/>
        <v>#DIV/0!</v>
      </c>
      <c r="P51" s="842"/>
      <c r="Q51" s="564" t="s">
        <v>28</v>
      </c>
      <c r="R51" s="478" t="e">
        <f t="shared" si="11"/>
        <v>#DIV/0!</v>
      </c>
      <c r="S51" s="1309" t="e">
        <f t="shared" si="10"/>
        <v>#DIV/0!</v>
      </c>
      <c r="T51" s="1310"/>
      <c r="U51" s="564" t="s">
        <v>28</v>
      </c>
      <c r="V51" s="565" t="e">
        <f t="shared" si="12"/>
        <v>#DIV/0!</v>
      </c>
      <c r="Y51" s="403"/>
      <c r="Z51" s="89"/>
    </row>
    <row r="52" spans="1:35" ht="24" customHeight="1">
      <c r="B52" s="562">
        <v>6</v>
      </c>
      <c r="C52" s="1094">
        <f>D33</f>
        <v>0</v>
      </c>
      <c r="D52" s="968"/>
      <c r="E52" s="968"/>
      <c r="F52" s="968"/>
      <c r="G52" s="968"/>
      <c r="H52" s="968"/>
      <c r="I52" s="968"/>
      <c r="J52" s="969"/>
      <c r="K52" s="568" t="e">
        <f t="shared" si="7"/>
        <v>#DIV/0!</v>
      </c>
      <c r="L52" s="266"/>
      <c r="M52" s="569" t="s">
        <v>28</v>
      </c>
      <c r="N52" s="483" t="e">
        <f t="shared" si="8"/>
        <v>#DIV/0!</v>
      </c>
      <c r="O52" s="1257" t="e">
        <f t="shared" si="9"/>
        <v>#DIV/0!</v>
      </c>
      <c r="P52" s="1258"/>
      <c r="Q52" s="570" t="s">
        <v>28</v>
      </c>
      <c r="R52" s="478" t="e">
        <f t="shared" si="11"/>
        <v>#DIV/0!</v>
      </c>
      <c r="S52" s="1336" t="e">
        <f t="shared" si="10"/>
        <v>#DIV/0!</v>
      </c>
      <c r="T52" s="1337"/>
      <c r="U52" s="570" t="s">
        <v>28</v>
      </c>
      <c r="V52" s="565" t="e">
        <f t="shared" si="12"/>
        <v>#DIV/0!</v>
      </c>
      <c r="Y52" s="403"/>
      <c r="Z52" s="89"/>
    </row>
    <row r="53" spans="1:35" ht="24" customHeight="1" thickBot="1">
      <c r="B53" s="1329" t="s">
        <v>112</v>
      </c>
      <c r="C53" s="1330"/>
      <c r="D53" s="1330"/>
      <c r="E53" s="1330"/>
      <c r="F53" s="1330"/>
      <c r="G53" s="1330"/>
      <c r="H53" s="1330"/>
      <c r="I53" s="1330"/>
      <c r="J53" s="1331"/>
      <c r="K53" s="571">
        <f t="shared" si="7"/>
        <v>91.702700497674797</v>
      </c>
      <c r="L53" s="572"/>
      <c r="M53" s="573" t="s">
        <v>28</v>
      </c>
      <c r="N53" s="574" t="str">
        <f t="shared" si="8"/>
        <v>○</v>
      </c>
      <c r="O53" s="1332"/>
      <c r="P53" s="1333"/>
      <c r="Q53" s="575"/>
      <c r="R53" s="576"/>
      <c r="S53" s="1334"/>
      <c r="T53" s="1335"/>
      <c r="U53" s="575"/>
      <c r="V53" s="577"/>
      <c r="W53" s="387"/>
      <c r="Y53" s="394"/>
      <c r="AA53" s="394"/>
      <c r="AB53" s="486"/>
      <c r="AC53" s="486"/>
      <c r="AD53" s="486"/>
      <c r="AE53" s="107"/>
    </row>
    <row r="54" spans="1:35" ht="10.5" customHeight="1">
      <c r="B54" s="64"/>
      <c r="C54" s="64"/>
      <c r="D54" s="64"/>
      <c r="E54" s="64"/>
      <c r="F54" s="64"/>
      <c r="G54" s="65"/>
      <c r="H54" s="65"/>
      <c r="I54" s="65"/>
      <c r="J54" s="65"/>
      <c r="K54" s="65"/>
      <c r="L54" s="66"/>
      <c r="M54" s="66"/>
      <c r="N54" s="66"/>
      <c r="O54" s="67"/>
      <c r="P54" s="68"/>
      <c r="Q54" s="68"/>
      <c r="R54" s="68"/>
      <c r="S54" s="403"/>
      <c r="T54" s="447"/>
      <c r="U54" s="447"/>
      <c r="V54" s="447"/>
      <c r="W54" s="70"/>
      <c r="X54" s="70"/>
      <c r="Y54" s="70"/>
      <c r="AH54" s="394"/>
      <c r="AI54" s="394"/>
    </row>
    <row r="55" spans="1:35" ht="21" customHeight="1">
      <c r="A55" s="578" t="s">
        <v>46</v>
      </c>
      <c r="C55" s="124"/>
      <c r="D55" s="64"/>
      <c r="E55" s="64"/>
      <c r="F55" s="64"/>
      <c r="G55" s="65"/>
      <c r="H55" s="65"/>
      <c r="I55" s="65"/>
      <c r="J55" s="65"/>
      <c r="K55" s="65"/>
      <c r="L55" s="66"/>
      <c r="M55" s="66"/>
      <c r="N55" s="66"/>
      <c r="O55" s="67"/>
      <c r="P55" s="68"/>
      <c r="Q55" s="68"/>
      <c r="R55" s="68"/>
      <c r="S55" s="403"/>
      <c r="T55" s="447"/>
      <c r="U55" s="447"/>
      <c r="V55" s="447"/>
      <c r="W55" s="70"/>
      <c r="X55" s="70"/>
      <c r="Y55" s="70"/>
      <c r="AH55" s="394"/>
      <c r="AI55" s="394"/>
    </row>
    <row r="56" spans="1:35" ht="19.5" customHeight="1">
      <c r="AA56" s="70"/>
      <c r="AB56" s="447"/>
      <c r="AC56" s="403"/>
      <c r="AD56" s="403"/>
      <c r="AE56" s="403"/>
      <c r="AF56" s="447"/>
      <c r="AG56" s="403"/>
      <c r="AI56" s="394"/>
    </row>
    <row r="57" spans="1:35" ht="10.5" customHeight="1">
      <c r="AA57" s="70"/>
      <c r="AB57" s="447"/>
      <c r="AC57" s="403"/>
      <c r="AD57" s="403"/>
      <c r="AE57" s="403"/>
      <c r="AF57" s="447"/>
      <c r="AG57" s="403"/>
      <c r="AI57" s="394"/>
    </row>
    <row r="58" spans="1:35" ht="18" customHeight="1">
      <c r="Z58" s="70"/>
      <c r="AI58" s="394"/>
    </row>
    <row r="59" spans="1:35" ht="18" customHeight="1">
      <c r="C59" s="124"/>
      <c r="D59" s="124"/>
      <c r="E59" s="64"/>
      <c r="F59" s="64"/>
      <c r="G59" s="64"/>
      <c r="H59" s="65"/>
      <c r="I59" s="65"/>
      <c r="J59" s="65"/>
      <c r="K59" s="65"/>
      <c r="L59" s="65"/>
      <c r="M59" s="66"/>
      <c r="N59" s="66"/>
      <c r="O59" s="66"/>
      <c r="P59" s="67"/>
      <c r="Q59" s="68"/>
      <c r="R59" s="68"/>
      <c r="S59" s="68"/>
      <c r="T59" s="403"/>
      <c r="U59" s="447"/>
      <c r="V59" s="447"/>
      <c r="W59" s="447"/>
      <c r="X59" s="70"/>
      <c r="Y59" s="70"/>
      <c r="AI59" s="403"/>
    </row>
    <row r="60" spans="1:35" ht="19.5" customHeight="1">
      <c r="AI60" s="403"/>
    </row>
    <row r="61" spans="1:35" ht="19.8">
      <c r="AA61" s="70"/>
      <c r="AB61" s="70"/>
      <c r="AC61" s="447"/>
      <c r="AD61" s="403"/>
      <c r="AE61" s="403"/>
      <c r="AF61" s="403"/>
      <c r="AG61" s="447"/>
      <c r="AH61" s="403"/>
      <c r="AI61" s="403"/>
    </row>
  </sheetData>
  <mergeCells count="196">
    <mergeCell ref="B53:J53"/>
    <mergeCell ref="O53:P53"/>
    <mergeCell ref="S53:T53"/>
    <mergeCell ref="C51:J51"/>
    <mergeCell ref="O51:P51"/>
    <mergeCell ref="S51:T51"/>
    <mergeCell ref="C52:J52"/>
    <mergeCell ref="O52:P52"/>
    <mergeCell ref="S52:T52"/>
    <mergeCell ref="C49:J49"/>
    <mergeCell ref="O49:P49"/>
    <mergeCell ref="S49:T49"/>
    <mergeCell ref="C50:J50"/>
    <mergeCell ref="O50:P50"/>
    <mergeCell ref="S50:T50"/>
    <mergeCell ref="C47:J47"/>
    <mergeCell ref="O47:P47"/>
    <mergeCell ref="S47:T47"/>
    <mergeCell ref="AB47:AF47"/>
    <mergeCell ref="C48:J48"/>
    <mergeCell ref="O48:P48"/>
    <mergeCell ref="S48:T48"/>
    <mergeCell ref="AB48:AD48"/>
    <mergeCell ref="C42:G42"/>
    <mergeCell ref="H42:I42"/>
    <mergeCell ref="K42:O42"/>
    <mergeCell ref="Q42:S42"/>
    <mergeCell ref="U42:W42"/>
    <mergeCell ref="B46:J46"/>
    <mergeCell ref="K46:N46"/>
    <mergeCell ref="O46:R46"/>
    <mergeCell ref="S46:V46"/>
    <mergeCell ref="AA40:AE40"/>
    <mergeCell ref="AF40:AH40"/>
    <mergeCell ref="D41:G41"/>
    <mergeCell ref="K41:O41"/>
    <mergeCell ref="Q41:S41"/>
    <mergeCell ref="U41:W41"/>
    <mergeCell ref="AA41:AE41"/>
    <mergeCell ref="AF41:AH41"/>
    <mergeCell ref="AA38:AE38"/>
    <mergeCell ref="AF38:AH38"/>
    <mergeCell ref="D39:G39"/>
    <mergeCell ref="K39:O39"/>
    <mergeCell ref="Q39:S39"/>
    <mergeCell ref="U39:W39"/>
    <mergeCell ref="AA39:AE39"/>
    <mergeCell ref="AF39:AH39"/>
    <mergeCell ref="AA33:AI34"/>
    <mergeCell ref="C34:G34"/>
    <mergeCell ref="H34:I34"/>
    <mergeCell ref="K34:O34"/>
    <mergeCell ref="Q34:S34"/>
    <mergeCell ref="U34:W34"/>
    <mergeCell ref="AA36:AG36"/>
    <mergeCell ref="B37:B38"/>
    <mergeCell ref="D37:G37"/>
    <mergeCell ref="K37:O37"/>
    <mergeCell ref="Q37:S37"/>
    <mergeCell ref="U37:W37"/>
    <mergeCell ref="AA37:AI37"/>
    <mergeCell ref="D38:G38"/>
    <mergeCell ref="K38:O38"/>
    <mergeCell ref="Q38:S38"/>
    <mergeCell ref="D36:G36"/>
    <mergeCell ref="H36:I41"/>
    <mergeCell ref="J36:J41"/>
    <mergeCell ref="K36:O36"/>
    <mergeCell ref="Q36:S36"/>
    <mergeCell ref="U36:W36"/>
    <mergeCell ref="U38:W38"/>
    <mergeCell ref="D40:G40"/>
    <mergeCell ref="AF31:AH31"/>
    <mergeCell ref="D32:G32"/>
    <mergeCell ref="K32:O32"/>
    <mergeCell ref="Q32:S32"/>
    <mergeCell ref="U32:W32"/>
    <mergeCell ref="AA32:AE32"/>
    <mergeCell ref="AF32:AH32"/>
    <mergeCell ref="K30:O30"/>
    <mergeCell ref="Q30:S30"/>
    <mergeCell ref="U30:W30"/>
    <mergeCell ref="AA30:AE30"/>
    <mergeCell ref="AF30:AH30"/>
    <mergeCell ref="D31:G31"/>
    <mergeCell ref="K31:O31"/>
    <mergeCell ref="Q31:S31"/>
    <mergeCell ref="U31:W31"/>
    <mergeCell ref="AA31:AE31"/>
    <mergeCell ref="AA28:AI28"/>
    <mergeCell ref="B29:B30"/>
    <mergeCell ref="D29:G29"/>
    <mergeCell ref="K29:O29"/>
    <mergeCell ref="Q29:S29"/>
    <mergeCell ref="U29:W29"/>
    <mergeCell ref="AA29:AE29"/>
    <mergeCell ref="AF29:AH29"/>
    <mergeCell ref="D30:G30"/>
    <mergeCell ref="C27:G27"/>
    <mergeCell ref="H27:J27"/>
    <mergeCell ref="K27:P27"/>
    <mergeCell ref="Q27:T27"/>
    <mergeCell ref="U27:X27"/>
    <mergeCell ref="D28:G28"/>
    <mergeCell ref="H28:I33"/>
    <mergeCell ref="J28:J33"/>
    <mergeCell ref="K28:O28"/>
    <mergeCell ref="Q28:S28"/>
    <mergeCell ref="U28:W28"/>
    <mergeCell ref="D33:G33"/>
    <mergeCell ref="K33:O33"/>
    <mergeCell ref="Q33:S33"/>
    <mergeCell ref="U33:W33"/>
    <mergeCell ref="C23:G23"/>
    <mergeCell ref="H23:I23"/>
    <mergeCell ref="K23:O23"/>
    <mergeCell ref="Q23:S23"/>
    <mergeCell ref="U23:W23"/>
    <mergeCell ref="H25:I25"/>
    <mergeCell ref="AF21:AH21"/>
    <mergeCell ref="D22:G22"/>
    <mergeCell ref="K22:O22"/>
    <mergeCell ref="Q22:S22"/>
    <mergeCell ref="U22:W22"/>
    <mergeCell ref="AF22:AH22"/>
    <mergeCell ref="B18:B19"/>
    <mergeCell ref="D18:G18"/>
    <mergeCell ref="K18:O18"/>
    <mergeCell ref="Q18:S18"/>
    <mergeCell ref="U18:W18"/>
    <mergeCell ref="AA18:AI18"/>
    <mergeCell ref="D19:G19"/>
    <mergeCell ref="K19:O19"/>
    <mergeCell ref="Q19:S19"/>
    <mergeCell ref="D17:G17"/>
    <mergeCell ref="H17:I22"/>
    <mergeCell ref="J17:J22"/>
    <mergeCell ref="K17:O17"/>
    <mergeCell ref="Q17:S17"/>
    <mergeCell ref="U17:W17"/>
    <mergeCell ref="U19:W19"/>
    <mergeCell ref="D21:G21"/>
    <mergeCell ref="AF19:AH19"/>
    <mergeCell ref="D20:G20"/>
    <mergeCell ref="K20:O20"/>
    <mergeCell ref="Q20:S20"/>
    <mergeCell ref="U20:W20"/>
    <mergeCell ref="AF20:AH20"/>
    <mergeCell ref="AA17:AG17"/>
    <mergeCell ref="U13:W13"/>
    <mergeCell ref="AF13:AH13"/>
    <mergeCell ref="D14:G14"/>
    <mergeCell ref="K14:O14"/>
    <mergeCell ref="Q14:S14"/>
    <mergeCell ref="U14:W14"/>
    <mergeCell ref="AA14:AJ15"/>
    <mergeCell ref="C15:G15"/>
    <mergeCell ref="H15:I15"/>
    <mergeCell ref="K15:O15"/>
    <mergeCell ref="K13:O13"/>
    <mergeCell ref="Q13:S13"/>
    <mergeCell ref="Q15:S15"/>
    <mergeCell ref="U15:W15"/>
    <mergeCell ref="AF11:AH11"/>
    <mergeCell ref="D12:G12"/>
    <mergeCell ref="K12:O12"/>
    <mergeCell ref="Q12:S12"/>
    <mergeCell ref="U12:W12"/>
    <mergeCell ref="AF12:AH12"/>
    <mergeCell ref="AA9:AI9"/>
    <mergeCell ref="B10:B11"/>
    <mergeCell ref="D10:G10"/>
    <mergeCell ref="K10:O10"/>
    <mergeCell ref="Q10:S10"/>
    <mergeCell ref="U10:W10"/>
    <mergeCell ref="AF10:AH10"/>
    <mergeCell ref="D11:G11"/>
    <mergeCell ref="K11:O11"/>
    <mergeCell ref="Q11:S11"/>
    <mergeCell ref="D9:G9"/>
    <mergeCell ref="H9:I14"/>
    <mergeCell ref="J9:J14"/>
    <mergeCell ref="K9:O9"/>
    <mergeCell ref="Q9:S9"/>
    <mergeCell ref="U9:W9"/>
    <mergeCell ref="U11:W11"/>
    <mergeCell ref="D13:G13"/>
    <mergeCell ref="Q4:U4"/>
    <mergeCell ref="X4:Y4"/>
    <mergeCell ref="Z4:AI4"/>
    <mergeCell ref="AA6:AG6"/>
    <mergeCell ref="C8:G8"/>
    <mergeCell ref="H8:J8"/>
    <mergeCell ref="K8:P8"/>
    <mergeCell ref="Q8:T8"/>
    <mergeCell ref="U8:X8"/>
  </mergeCells>
  <phoneticPr fontId="2"/>
  <conditionalFormatting sqref="K11:S11 Y11 Y14 U9:W14 K49:M52 O49:Q52 S49:U52">
    <cfRule type="containsErrors" dxfId="19" priority="20">
      <formula>ISERROR(K9)</formula>
    </cfRule>
  </conditionalFormatting>
  <conditionalFormatting sqref="K50:M52 O50:Q52">
    <cfRule type="containsErrors" dxfId="18" priority="19">
      <formula>ISERROR(K50)</formula>
    </cfRule>
  </conditionalFormatting>
  <conditionalFormatting sqref="P19:S22 Y12:Y13 U19:W22 Y19:Y22 K12:T14">
    <cfRule type="containsErrors" dxfId="17" priority="18">
      <formula>ISERROR(K12)</formula>
    </cfRule>
  </conditionalFormatting>
  <conditionalFormatting sqref="N50:N52 R50:R52 V50:V52">
    <cfRule type="containsErrors" dxfId="16" priority="17">
      <formula>ISERROR(N50)</formula>
    </cfRule>
  </conditionalFormatting>
  <conditionalFormatting sqref="Y30:Y33 P30:P33">
    <cfRule type="containsErrors" dxfId="15" priority="16">
      <formula>ISERROR(P30)</formula>
    </cfRule>
  </conditionalFormatting>
  <conditionalFormatting sqref="T31:T33">
    <cfRule type="containsErrors" dxfId="14" priority="15">
      <formula>ISERROR(T31)</formula>
    </cfRule>
  </conditionalFormatting>
  <conditionalFormatting sqref="V49 R49 N49">
    <cfRule type="containsErrors" dxfId="13" priority="14">
      <formula>ISERROR(N49)</formula>
    </cfRule>
  </conditionalFormatting>
  <conditionalFormatting sqref="N49 R49 V49">
    <cfRule type="containsErrors" dxfId="12" priority="13">
      <formula>ISERROR(N49)</formula>
    </cfRule>
  </conditionalFormatting>
  <conditionalFormatting sqref="D12:G12 D14:G14 D13">
    <cfRule type="containsErrors" dxfId="11" priority="12">
      <formula>ISERROR(D12)</formula>
    </cfRule>
  </conditionalFormatting>
  <conditionalFormatting sqref="Y38:Y41 P38:P41">
    <cfRule type="containsErrors" dxfId="10" priority="11">
      <formula>ISERROR(P38)</formula>
    </cfRule>
  </conditionalFormatting>
  <conditionalFormatting sqref="T39:T41">
    <cfRule type="containsErrors" dxfId="9" priority="10">
      <formula>ISERROR(T39)</formula>
    </cfRule>
  </conditionalFormatting>
  <conditionalFormatting sqref="T20:T22">
    <cfRule type="containsErrors" dxfId="8" priority="9">
      <formula>ISERROR(T20)</formula>
    </cfRule>
  </conditionalFormatting>
  <conditionalFormatting sqref="Q30:S30">
    <cfRule type="containsErrors" dxfId="7" priority="8">
      <formula>ISERROR(Q30)</formula>
    </cfRule>
  </conditionalFormatting>
  <conditionalFormatting sqref="Q31:S33">
    <cfRule type="containsErrors" dxfId="6" priority="7">
      <formula>ISERROR(Q31)</formula>
    </cfRule>
  </conditionalFormatting>
  <conditionalFormatting sqref="K30:O30">
    <cfRule type="containsErrors" dxfId="5" priority="6">
      <formula>ISERROR(K30)</formula>
    </cfRule>
  </conditionalFormatting>
  <conditionalFormatting sqref="K31:O33">
    <cfRule type="containsErrors" dxfId="4" priority="5">
      <formula>ISERROR(K31)</formula>
    </cfRule>
  </conditionalFormatting>
  <conditionalFormatting sqref="U31:W33">
    <cfRule type="containsErrors" dxfId="3" priority="4">
      <formula>ISERROR(U31)</formula>
    </cfRule>
  </conditionalFormatting>
  <conditionalFormatting sqref="U28:W33">
    <cfRule type="containsErrors" dxfId="2" priority="3">
      <formula>ISERROR(U28)</formula>
    </cfRule>
  </conditionalFormatting>
  <conditionalFormatting sqref="Q38:S41">
    <cfRule type="containsErrors" dxfId="1" priority="2">
      <formula>ISERROR(Q38)</formula>
    </cfRule>
  </conditionalFormatting>
  <conditionalFormatting sqref="U38:W41">
    <cfRule type="containsErrors" dxfId="0" priority="1">
      <formula>ISERROR(U38)</formula>
    </cfRule>
  </conditionalFormatting>
  <pageMargins left="0.7" right="0.7" top="0.75" bottom="0.75" header="0.3" footer="0.3"/>
  <pageSetup paperSize="9" scale="48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2"/>
  <sheetViews>
    <sheetView topLeftCell="A19" zoomScaleNormal="100" workbookViewId="0">
      <selection activeCell="E1" sqref="E1"/>
    </sheetView>
  </sheetViews>
  <sheetFormatPr defaultColWidth="8.3984375" defaultRowHeight="18"/>
  <cols>
    <col min="1" max="1" width="4" style="125" customWidth="1"/>
    <col min="2" max="3" width="24" style="125" customWidth="1"/>
    <col min="4" max="4" width="6.69921875" style="125" customWidth="1"/>
    <col min="5" max="6" width="24" style="125" customWidth="1"/>
    <col min="7" max="7" width="13.19921875" style="125" customWidth="1"/>
    <col min="8" max="8" width="6.69921875" style="125" customWidth="1"/>
    <col min="9" max="10" width="24" style="125" customWidth="1"/>
    <col min="11" max="16384" width="8.3984375" style="125"/>
  </cols>
  <sheetData>
    <row r="1" spans="2:10" ht="116.25" customHeight="1"/>
    <row r="2" spans="2:10" ht="18.600000000000001">
      <c r="B2" s="126" t="s">
        <v>47</v>
      </c>
      <c r="C2" s="127"/>
    </row>
    <row r="3" spans="2:10" ht="20.25" customHeight="1">
      <c r="E3" s="1342"/>
      <c r="F3" s="1342"/>
    </row>
    <row r="4" spans="2:10" ht="8.25" customHeight="1">
      <c r="B4" s="128"/>
      <c r="C4" s="129"/>
      <c r="G4" s="1343"/>
    </row>
    <row r="5" spans="2:10" ht="17.25" customHeight="1">
      <c r="B5" s="130" t="s">
        <v>48</v>
      </c>
      <c r="C5" s="129"/>
      <c r="E5" s="131"/>
      <c r="F5" s="131"/>
      <c r="G5" s="1344"/>
    </row>
    <row r="6" spans="2:10" s="134" customFormat="1" ht="19.5" customHeight="1">
      <c r="B6" s="132" t="s">
        <v>49</v>
      </c>
      <c r="C6" s="133"/>
      <c r="E6" s="135"/>
      <c r="F6" s="135"/>
      <c r="G6" s="136"/>
    </row>
    <row r="7" spans="2:10" s="134" customFormat="1" ht="21" customHeight="1">
      <c r="B7" s="1345" t="s">
        <v>50</v>
      </c>
      <c r="C7" s="1346"/>
      <c r="E7" s="1347" t="s">
        <v>51</v>
      </c>
      <c r="F7" s="1348"/>
      <c r="G7" s="137" t="s">
        <v>52</v>
      </c>
      <c r="I7" s="1345" t="s">
        <v>53</v>
      </c>
      <c r="J7" s="1346"/>
    </row>
    <row r="8" spans="2:10" ht="51" customHeight="1">
      <c r="B8" s="1338" t="s">
        <v>54</v>
      </c>
      <c r="C8" s="1339"/>
      <c r="E8" s="1340" t="s">
        <v>55</v>
      </c>
      <c r="F8" s="1341"/>
      <c r="G8" s="138" t="s">
        <v>56</v>
      </c>
      <c r="I8" s="1340" t="s">
        <v>57</v>
      </c>
      <c r="J8" s="1341"/>
    </row>
    <row r="9" spans="2:10" ht="36" customHeight="1">
      <c r="B9" s="1349"/>
      <c r="C9" s="1350"/>
      <c r="E9" s="1351"/>
      <c r="F9" s="1352"/>
      <c r="G9" s="139"/>
      <c r="I9" s="1351" t="s">
        <v>58</v>
      </c>
      <c r="J9" s="1352"/>
    </row>
    <row r="10" spans="2:10" ht="13.5" customHeight="1"/>
    <row r="11" spans="2:10" ht="21.75" customHeight="1">
      <c r="B11" s="140" t="s">
        <v>59</v>
      </c>
      <c r="C11" s="141"/>
      <c r="D11" s="141"/>
      <c r="E11" s="141"/>
      <c r="F11" s="141"/>
      <c r="G11" s="141"/>
      <c r="H11" s="141"/>
      <c r="I11" s="141"/>
      <c r="J11" s="141"/>
    </row>
    <row r="12" spans="2:10" ht="21" customHeight="1">
      <c r="B12" s="1345" t="s">
        <v>50</v>
      </c>
      <c r="C12" s="1346"/>
      <c r="D12" s="134"/>
      <c r="E12" s="1347" t="s">
        <v>51</v>
      </c>
      <c r="F12" s="1348"/>
      <c r="G12" s="137" t="s">
        <v>52</v>
      </c>
      <c r="H12" s="134"/>
      <c r="I12" s="1353" t="s">
        <v>53</v>
      </c>
      <c r="J12" s="1354"/>
    </row>
    <row r="13" spans="2:10" ht="78" customHeight="1">
      <c r="B13" s="1340" t="s">
        <v>60</v>
      </c>
      <c r="C13" s="1341"/>
      <c r="E13" s="1340" t="s">
        <v>61</v>
      </c>
      <c r="F13" s="1341"/>
      <c r="G13" s="142" t="s">
        <v>62</v>
      </c>
      <c r="I13" s="1340" t="s">
        <v>63</v>
      </c>
      <c r="J13" s="1341"/>
    </row>
    <row r="14" spans="2:10" ht="45.75" customHeight="1">
      <c r="B14" s="1355" t="s">
        <v>64</v>
      </c>
      <c r="C14" s="1356"/>
      <c r="E14" s="1355" t="s">
        <v>65</v>
      </c>
      <c r="F14" s="1356"/>
      <c r="G14" s="143" t="s">
        <v>66</v>
      </c>
      <c r="I14" s="1355" t="s">
        <v>67</v>
      </c>
      <c r="J14" s="1356"/>
    </row>
    <row r="15" spans="2:10" ht="64.5" customHeight="1">
      <c r="B15" s="1355" t="s">
        <v>68</v>
      </c>
      <c r="C15" s="1356"/>
      <c r="E15" s="1355" t="s">
        <v>69</v>
      </c>
      <c r="F15" s="1356"/>
      <c r="G15" s="144" t="s">
        <v>62</v>
      </c>
      <c r="I15" s="1355" t="s">
        <v>70</v>
      </c>
      <c r="J15" s="1356"/>
    </row>
    <row r="16" spans="2:10" ht="66.75" customHeight="1">
      <c r="B16" s="1355" t="s">
        <v>71</v>
      </c>
      <c r="C16" s="1356"/>
      <c r="E16" s="1355" t="s">
        <v>72</v>
      </c>
      <c r="F16" s="1356"/>
      <c r="G16" s="143" t="s">
        <v>66</v>
      </c>
      <c r="I16" s="1355" t="s">
        <v>73</v>
      </c>
      <c r="J16" s="1356"/>
    </row>
    <row r="17" spans="1:10" ht="48.75" customHeight="1">
      <c r="B17" s="1351" t="s">
        <v>74</v>
      </c>
      <c r="C17" s="1352"/>
      <c r="E17" s="1351" t="s">
        <v>75</v>
      </c>
      <c r="F17" s="1352"/>
      <c r="G17" s="139" t="s">
        <v>56</v>
      </c>
      <c r="I17" s="1351" t="s">
        <v>76</v>
      </c>
      <c r="J17" s="1352"/>
    </row>
    <row r="18" spans="1:10" ht="7.5" customHeight="1"/>
    <row r="19" spans="1:10">
      <c r="A19" s="145" t="s">
        <v>77</v>
      </c>
    </row>
    <row r="20" spans="1:10" ht="19.5" customHeight="1">
      <c r="A20" s="146"/>
    </row>
    <row r="21" spans="1:10" ht="8.25" customHeight="1">
      <c r="A21" s="147"/>
      <c r="B21" s="148"/>
      <c r="C21" s="148"/>
      <c r="D21" s="148"/>
      <c r="E21" s="148"/>
      <c r="F21" s="148"/>
      <c r="G21" s="148"/>
      <c r="H21" s="148"/>
      <c r="I21" s="147"/>
      <c r="J21" s="147"/>
    </row>
    <row r="22" spans="1:10" ht="21.75" customHeight="1">
      <c r="A22" s="147"/>
      <c r="B22" s="140" t="s">
        <v>78</v>
      </c>
      <c r="C22" s="149"/>
    </row>
    <row r="23" spans="1:10" ht="21" customHeight="1">
      <c r="A23" s="147"/>
      <c r="B23" s="1345" t="s">
        <v>50</v>
      </c>
      <c r="C23" s="1346"/>
      <c r="D23" s="134"/>
      <c r="E23" s="1347" t="s">
        <v>51</v>
      </c>
      <c r="F23" s="1348"/>
      <c r="G23" s="137" t="s">
        <v>52</v>
      </c>
      <c r="H23" s="134"/>
      <c r="I23" s="1353" t="s">
        <v>53</v>
      </c>
      <c r="J23" s="1354"/>
    </row>
    <row r="24" spans="1:10" ht="57" customHeight="1">
      <c r="A24" s="147"/>
      <c r="B24" s="1340" t="s">
        <v>79</v>
      </c>
      <c r="C24" s="1341"/>
      <c r="E24" s="1340" t="s">
        <v>80</v>
      </c>
      <c r="F24" s="1341"/>
      <c r="G24" s="150" t="s">
        <v>66</v>
      </c>
      <c r="I24" s="1340" t="s">
        <v>81</v>
      </c>
      <c r="J24" s="1341"/>
    </row>
    <row r="25" spans="1:10" ht="57" customHeight="1">
      <c r="A25" s="147"/>
      <c r="B25" s="1351" t="s">
        <v>82</v>
      </c>
      <c r="C25" s="1352"/>
      <c r="E25" s="1351" t="s">
        <v>83</v>
      </c>
      <c r="F25" s="1352"/>
      <c r="G25" s="139" t="s">
        <v>84</v>
      </c>
      <c r="I25" s="1351" t="s">
        <v>85</v>
      </c>
      <c r="J25" s="1352"/>
    </row>
    <row r="26" spans="1:10" ht="20.25" customHeight="1">
      <c r="A26" s="147"/>
      <c r="B26" s="147"/>
      <c r="C26" s="147"/>
      <c r="D26" s="147"/>
      <c r="E26" s="151"/>
      <c r="F26" s="106"/>
      <c r="G26" s="106"/>
      <c r="H26" s="106"/>
      <c r="I26" s="107"/>
      <c r="J26" s="147"/>
    </row>
    <row r="27" spans="1:10" ht="21.75" customHeight="1">
      <c r="A27" s="147"/>
      <c r="B27" s="140" t="s">
        <v>86</v>
      </c>
    </row>
    <row r="28" spans="1:10" ht="21" customHeight="1">
      <c r="A28" s="147"/>
      <c r="B28" s="1345" t="s">
        <v>50</v>
      </c>
      <c r="C28" s="1346"/>
      <c r="D28" s="134"/>
      <c r="E28" s="1347" t="s">
        <v>51</v>
      </c>
      <c r="F28" s="1348"/>
      <c r="G28" s="137" t="s">
        <v>52</v>
      </c>
      <c r="H28" s="134"/>
      <c r="I28" s="1353" t="s">
        <v>53</v>
      </c>
      <c r="J28" s="1354"/>
    </row>
    <row r="29" spans="1:10" ht="54.75" customHeight="1">
      <c r="A29" s="147"/>
      <c r="B29" s="1340" t="s">
        <v>87</v>
      </c>
      <c r="C29" s="1341"/>
      <c r="E29" s="1340" t="s">
        <v>88</v>
      </c>
      <c r="F29" s="1341"/>
      <c r="G29" s="150" t="s">
        <v>56</v>
      </c>
      <c r="I29" s="1340" t="s">
        <v>89</v>
      </c>
      <c r="J29" s="1341"/>
    </row>
    <row r="30" spans="1:10" ht="54.75" customHeight="1">
      <c r="A30" s="147"/>
      <c r="B30" s="1351" t="s">
        <v>90</v>
      </c>
      <c r="C30" s="1352"/>
      <c r="E30" s="1351" t="s">
        <v>91</v>
      </c>
      <c r="F30" s="1352"/>
      <c r="G30" s="139" t="s">
        <v>84</v>
      </c>
      <c r="I30" s="1351" t="s">
        <v>92</v>
      </c>
      <c r="J30" s="1352"/>
    </row>
    <row r="31" spans="1:10" ht="10.5" customHeight="1">
      <c r="A31" s="147"/>
      <c r="B31" s="147"/>
      <c r="C31" s="147"/>
      <c r="D31" s="147"/>
      <c r="E31" s="147"/>
      <c r="F31" s="147"/>
      <c r="G31" s="147"/>
      <c r="H31" s="147"/>
      <c r="I31" s="147"/>
      <c r="J31" s="147"/>
    </row>
    <row r="32" spans="1:10">
      <c r="A32" s="145" t="s">
        <v>93</v>
      </c>
      <c r="B32" s="147"/>
      <c r="C32" s="147"/>
      <c r="D32" s="147"/>
      <c r="E32" s="147"/>
      <c r="F32" s="147"/>
      <c r="G32" s="147"/>
      <c r="H32" s="147"/>
      <c r="I32" s="147"/>
      <c r="J32" s="147"/>
    </row>
  </sheetData>
  <mergeCells count="47">
    <mergeCell ref="B30:C30"/>
    <mergeCell ref="E30:F30"/>
    <mergeCell ref="I30:J30"/>
    <mergeCell ref="B28:C28"/>
    <mergeCell ref="E28:F28"/>
    <mergeCell ref="I28:J28"/>
    <mergeCell ref="B29:C29"/>
    <mergeCell ref="E29:F29"/>
    <mergeCell ref="I29:J29"/>
    <mergeCell ref="B24:C24"/>
    <mergeCell ref="E24:F24"/>
    <mergeCell ref="I24:J24"/>
    <mergeCell ref="B25:C25"/>
    <mergeCell ref="E25:F25"/>
    <mergeCell ref="I25:J25"/>
    <mergeCell ref="B17:C17"/>
    <mergeCell ref="E17:F17"/>
    <mergeCell ref="I17:J17"/>
    <mergeCell ref="B23:C23"/>
    <mergeCell ref="E23:F23"/>
    <mergeCell ref="I23:J23"/>
    <mergeCell ref="B15:C15"/>
    <mergeCell ref="E15:F15"/>
    <mergeCell ref="I15:J15"/>
    <mergeCell ref="B16:C16"/>
    <mergeCell ref="E16:F16"/>
    <mergeCell ref="I16:J16"/>
    <mergeCell ref="B13:C13"/>
    <mergeCell ref="E13:F13"/>
    <mergeCell ref="I13:J13"/>
    <mergeCell ref="B14:C14"/>
    <mergeCell ref="E14:F14"/>
    <mergeCell ref="I14:J14"/>
    <mergeCell ref="B9:C9"/>
    <mergeCell ref="E9:F9"/>
    <mergeCell ref="I9:J9"/>
    <mergeCell ref="B12:C12"/>
    <mergeCell ref="E12:F12"/>
    <mergeCell ref="I12:J12"/>
    <mergeCell ref="B8:C8"/>
    <mergeCell ref="E8:F8"/>
    <mergeCell ref="I8:J8"/>
    <mergeCell ref="E3:F3"/>
    <mergeCell ref="G4:G5"/>
    <mergeCell ref="B7:C7"/>
    <mergeCell ref="E7:F7"/>
    <mergeCell ref="I7:J7"/>
  </mergeCells>
  <phoneticPr fontId="2"/>
  <pageMargins left="0.7" right="0.7" top="0.75" bottom="0.75" header="0.3" footer="0.3"/>
  <pageSetup paperSize="9" scale="4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再認定様式１記入例(野菜・果樹)</vt:lpstr>
      <vt:lpstr>再認定様式１記入例（肉用牛繁殖）</vt:lpstr>
      <vt:lpstr>再認定様式１記入例（酪農）</vt:lpstr>
      <vt:lpstr>再認定様式１記入例(養豚)</vt:lpstr>
      <vt:lpstr>再認定様式１記入例(養鶏・養卵・その他)</vt:lpstr>
      <vt:lpstr>再認定様式２記入例（共通）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Isglg248</dc:creator>
  <cp:lastModifiedBy>Isglg248</cp:lastModifiedBy>
  <cp:lastPrinted>2023-05-01T08:02:46Z</cp:lastPrinted>
  <dcterms:created xsi:type="dcterms:W3CDTF">2023-04-18T00:31:13Z</dcterms:created>
  <dcterms:modified xsi:type="dcterms:W3CDTF">2023-05-01T08:03:05Z</dcterms:modified>
</cp:coreProperties>
</file>