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mc:AlternateContent xmlns:mc="http://schemas.openxmlformats.org/markup-compatibility/2006">
    <mc:Choice Requires="x15">
      <x15ac:absPath xmlns:x15ac="http://schemas.microsoft.com/office/spreadsheetml/2010/11/ac" url="C:\Users\800G2-1\Desktop\h30経営比較分析表\下水道事業\"/>
    </mc:Choice>
  </mc:AlternateContent>
  <workbookProtection workbookAlgorithmName="SHA-512" workbookHashValue="cXdbthH8kVZ801SD2wH9mvB4T5uOxdvL/4jUMkmVNNfOCsQ4qpsX0w6DP85X+LUl4AvyDsNOyiF9ETp19YQomg==" workbookSaltValue="XIM28jfQM8avldz39rlXo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<sst xmlns="http://schemas.openxmlformats.org/spreadsheetml/2006/main" count="240" uniqueCount="127">
  <si>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</si>
  <si>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</si>
  <si>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</si>
  <si>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</si>
  <si>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</si>
  <si>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</si>
  <si>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</si>
  <si>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</si>
  <si>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</si>
  <si>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</si>
  <si>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</si>
  <si>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</si>
  <si>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</si>
  <si>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</si>
  <si>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</si>
  <si>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</si>
  <si>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</si>
  <si>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</si>
  <si>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</si>
  <si>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</si>
  <si>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</si>
  <si>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</si>
  <si>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</si>
  <si>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</si>
  <si>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</si>
  <si>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</si>
  <si>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</si>
  <si>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</si>
  <si>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</si>
  <si>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</si>
  <si>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</si>
  <si>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</si>
  <si>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</si>
  <si>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</si>
  <si>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</si>
  <si>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</si>
  <si>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</si>
  <si>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</si>
  <si>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</si>
  <si>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</si>
  <si>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</si>
  <si>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</si>
  <si>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</si>
  <si>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</si>
  <si>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</si>
  <si>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</si>
  <si>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</si>
  <si>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</si>
  <si>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</si>
  <si>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</si>
  <si>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</si>
  <si>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</si>
  <si>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</si>
  <si>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</si>
  <si>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</si>
  <si>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</si>
  <si>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</si>
  <si>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</si>
  <si>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</si>
  <si>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</si>
  <si>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</si>
  <si>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</si>
  <si>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</si>
  <si>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</si>
  <si>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</si>
  <si>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</si>
  <si>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</si>
  <si>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</si>
  <si>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</si>
  <si>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</si>
  <si>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</si>
  <si>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</si>
  <si>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</si>
  <si>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</si>
  <si>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</si>
  <si>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</si>
  <si>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</si>
  <si>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</si>
  <si>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</si>
  <si>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</si>
  <si>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</si>
  <si>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</si>
  <si>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</si>
  <si>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</si>
  <si>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</si>
  <si>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</si>
  <si>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</si>
  <si>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</si>
  <si>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</si>
  <si>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</si>
  <si>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</si>
  <si>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</si>
  <si>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</si>
  <si>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</si>
  <si>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</si>
  <si>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</si>
  <si>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</si>
  <si>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</si>
  <si>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</si>
  <si>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</si>
  <si>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</si>
  <si>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</si>
  <si>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</si>
  <si>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</si>
  <si>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</si>
  <si>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</si>
  <si>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</si>
  <si>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</si>
  <si>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</si>
  <si>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</si>
  <si>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</si>
  <si>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</si>
  <si>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</si>
  <si>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</si>
  <si>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</si>
  <si>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</si>
  <si>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</si>
  <si>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</si>
  <si>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</si>
  <si>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</si>
  <si>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</si>
  <si>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</si>
  <si>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</si>
  <si>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</si>
  <si>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単年度の収支が黒字であることを示す100%以上であることが必要とされています。当該指標は、料金収入や一般会計からの繰入金等の総収入で、総費用(人件費+動力費+薬品費+維持管理費等)に地方債償還金(借金)を加えた費用をどの程度補っているかを示しています。本市は、白保・宮良処理区は平成18年10月、大浜・磯部処理区は平成25年6月に供用開始しています。単年度収支を見るとV時改善されています。農業集落排水施設は、補助率が高いので、借金があまり無く返済が容易に進んでいることがうかがえますが、大浜・磯部地区の返済が残っていますので、これから悪化することが推測されます。しかし一時的な物と思われます。しかし、水洗化の更なる向上、使用料の定期的な改定が将来の改築更新のために必要と思われます。
　④企業債残高対事業規模比率は、使用料収入に対する地方債残高(借金)の割合の事で地方債残高の規模を表しています。これについては、債務残高は0円となっています。ただし、これは一般会計が全額負担したためで、今後は、使用料収入で負担する必要があります。
　⑤経費回収率は、使用料で回収すべき経費(維持管理費等)を、どの程度使用料で補っているかを表していて、100%以上であることが求められています。本市は、平均値と比較して各年度で平均値より低いことがわかります。これは、汚水処理に係る費用が使用料以外の収入(一般会計からの繰入=税金)により補われていることがわかります。供用開始から12年と5年経過して水洗化率が処理区平均で33%程度(全国平均85%程度)依然として低水準にあります。使用料収入が低いことが上げられます。これを解消するには、適正な使用料収入の確保、汚水処理費(維持管理費+地方債等利息+地方債償還金)の削減が必要となります。
　⑥汚水処理原価は、有収水量(使用料となる汚水量)1㎥当たりの汚水を処理した費用で、資本費(地方債元利償還額+地方債取扱諸費等)と維持管理費を含めた汚水処理に係る指標のことで、本市は汚水処理費が年々高くなっています。要するに、これも使用料がまだまだ低いことに原因があります。
　⑦施設利用率は、施設や設備が遊休施設となっていないか施設の利用状況や適正規模を判断する指標で、本市は、平均値と比較して著しく低い。本市の接続率は、年々増加しているが、まだ、低い状況にありますので、さらなる接続率の向上をはかる必要があります。
　⑧水洗化率は、現在処理区域内人口のうち、実際に水洗化便所を設置して汚水を処理している人口の割合のことで、一般的に100%となっていることが望ましいとされています。本市は、平均値と比較すると著しく低いが微増の傾向にあるので更なる水洗化向上に向けて受益者に啓発の必要があります。</t>
    <rPh sb="976" eb="977">
      <t>ホン</t>
    </rPh>
    <rPh sb="977" eb="978">
      <t>シ</t>
    </rPh>
    <rPh sb="979" eb="981">
      <t>セツゾク</t>
    </rPh>
    <rPh sb="981" eb="982">
      <t>リツ</t>
    </rPh>
    <rPh sb="984" eb="986">
      <t>ネンネン</t>
    </rPh>
    <rPh sb="986" eb="988">
      <t>ゾウカ</t>
    </rPh>
    <rPh sb="997" eb="998">
      <t>ヒク</t>
    </rPh>
    <rPh sb="999" eb="1001">
      <t>ジョウキョウ</t>
    </rPh>
    <rPh sb="1013" eb="1015">
      <t>セツゾク</t>
    </rPh>
    <rPh sb="1015" eb="1016">
      <t>リツ</t>
    </rPh>
    <rPh sb="1017" eb="1019">
      <t>コウジョウ</t>
    </rPh>
    <rPh sb="1023" eb="1025">
      <t>ヒツヨウ</t>
    </rPh>
    <phoneticPr fontId="4"/>
  </si>
  <si>
    <t>　③管渠改善率は、当該年度に更新した管渠延長の割合を表しています。当該指標は、管渠の更新ペースや状況を把握することが出来ます。本市の農業集落排水施設は、供用開始より12年と6年経過しています。管渠の法定耐用年数は50年ですので改築更新の必要はない物と思われます。</t>
    <phoneticPr fontId="4"/>
  </si>
  <si>
    <t>　③管渠改善率は、当該年度に更新した管渠延長の割合を表しています。当該指標は、管渠の更新ペースや状況を把握することが出来ます。本市の農業集落排水施設は、供用開始より11年と6年経過しています。管渠の法定耐用年数は50年ですので改築更新の必要はない物と思わ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</si>
</sst>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0D-4F82-88AC-FD339B0DD1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c:ext xmlns:c16="http://schemas.microsoft.com/office/drawing/2014/chart" uri="{C3380CC4-5D6E-409C-BE32-E72D297353CC}">
              <c16:uniqueId val="{00000001-9E0D-4F82-88AC-FD339B0DD1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12.94</c:v>
                </c:pt>
                <c:pt idx="1">
                  <c:v>15.23</c:v>
                </c:pt>
                <c:pt idx="2">
                  <c:v>17.55</c:v>
                </c:pt>
                <c:pt idx="3">
                  <c:v>10.14</c:v>
                </c:pt>
                <c:pt idx="4">
                  <c:v>23.87</c:v>
                </c:pt>
              </c:numCache>
            </c:numRef>
          </c:val>
          <c:extLst>
            <c:ext xmlns:c16="http://schemas.microsoft.com/office/drawing/2014/chart" uri="{C3380CC4-5D6E-409C-BE32-E72D297353CC}">
              <c16:uniqueId val="{00000000-15B1-4823-9440-3A9398A7C0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c:ext xmlns:c16="http://schemas.microsoft.com/office/drawing/2014/chart" uri="{C3380CC4-5D6E-409C-BE32-E72D297353CC}">
              <c16:uniqueId val="{00000001-15B1-4823-9440-3A9398A7C0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20.94</c:v>
                </c:pt>
                <c:pt idx="1">
                  <c:v>24.83</c:v>
                </c:pt>
                <c:pt idx="2">
                  <c:v>27.08</c:v>
                </c:pt>
                <c:pt idx="3">
                  <c:v>31.78</c:v>
                </c:pt>
                <c:pt idx="4">
                  <c:v>33.46</c:v>
                </c:pt>
              </c:numCache>
            </c:numRef>
          </c:val>
          <c:extLst>
            <c:ext xmlns:c16="http://schemas.microsoft.com/office/drawing/2014/chart" uri="{C3380CC4-5D6E-409C-BE32-E72D297353CC}">
              <c16:uniqueId val="{00000000-C72B-495E-A537-2A8CFB1801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c:ext xmlns:c16="http://schemas.microsoft.com/office/drawing/2014/chart" uri="{C3380CC4-5D6E-409C-BE32-E72D297353CC}">
              <c16:uniqueId val="{00000001-C72B-495E-A537-2A8CFB1801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64.27</c:v>
                </c:pt>
                <c:pt idx="1">
                  <c:v>62.26</c:v>
                </c:pt>
                <c:pt idx="2">
                  <c:v>61.88</c:v>
                </c:pt>
                <c:pt idx="3">
                  <c:v>73.930000000000007</c:v>
                </c:pt>
                <c:pt idx="4">
                  <c:v>86.34</c:v>
                </c:pt>
              </c:numCache>
            </c:numRef>
          </c:val>
          <c:extLst>
            <c:ext xmlns:c16="http://schemas.microsoft.com/office/drawing/2014/chart" uri="{C3380CC4-5D6E-409C-BE32-E72D297353CC}">
              <c16:uniqueId val="{00000000-C309-42F1-A2E8-C3F160B553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09-42F1-A2E8-C3F160B553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E4-4DE6-B0C1-8816877C20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E4-4DE6-B0C1-8816877C20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99-4EBA-8468-E0197DD8D3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99-4EBA-8468-E0197DD8D3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E9-4A45-A343-A007CF2D0B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E9-4A45-A343-A007CF2D0B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D-4C53-81FA-A6EC2DE5E6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D-4C53-81FA-A6EC2DE5E6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D3-4D88-A6F9-5A46E9C37A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c:ext xmlns:c16="http://schemas.microsoft.com/office/drawing/2014/chart" uri="{C3380CC4-5D6E-409C-BE32-E72D297353CC}">
              <c16:uniqueId val="{00000001-C0D3-4D88-A6F9-5A46E9C37A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24.47</c:v>
                </c:pt>
                <c:pt idx="1">
                  <c:v>29.27</c:v>
                </c:pt>
                <c:pt idx="2">
                  <c:v>27.97</c:v>
                </c:pt>
                <c:pt idx="3">
                  <c:v>26.38</c:v>
                </c:pt>
                <c:pt idx="4">
                  <c:v>25.63</c:v>
                </c:pt>
              </c:numCache>
            </c:numRef>
          </c:val>
          <c:extLst>
            <c:ext xmlns:c16="http://schemas.microsoft.com/office/drawing/2014/chart" uri="{C3380CC4-5D6E-409C-BE32-E72D297353CC}">
              <c16:uniqueId val="{00000000-D8DB-441E-89B3-FB61E5CE3F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c:ext xmlns:c16="http://schemas.microsoft.com/office/drawing/2014/chart" uri="{C3380CC4-5D6E-409C-BE32-E72D297353CC}">
              <c16:uniqueId val="{00000001-D8DB-441E-89B3-FB61E5CE3F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375.32</c:v>
                </c:pt>
                <c:pt idx="1">
                  <c:v>318.32</c:v>
                </c:pt>
                <c:pt idx="2">
                  <c:v>325.79000000000002</c:v>
                </c:pt>
                <c:pt idx="3">
                  <c:v>350.29</c:v>
                </c:pt>
                <c:pt idx="4">
                  <c:v>352.52</c:v>
                </c:pt>
              </c:numCache>
            </c:numRef>
          </c:val>
          <c:extLst>
            <c:ext xmlns:c16="http://schemas.microsoft.com/office/drawing/2014/chart" uri="{C3380CC4-5D6E-409C-BE32-E72D297353CC}">
              <c16:uniqueId val="{00000000-CE08-4FC0-A664-6C3300D56F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c:ext xmlns:c16="http://schemas.microsoft.com/office/drawing/2014/chart" uri="{C3380CC4-5D6E-409C-BE32-E72D297353CC}">
              <c16:uniqueId val="{00000001-CE08-4FC0-A664-6C3300D56F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26" zoomScale="130" zoomScaleNormal="130" workbookViewId="0">
      <selection activeCell="CB55" sqref="CB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石垣市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49392</v>
      </c>
      <c r="AM8" s="68"/>
      <c r="AN8" s="68"/>
      <c r="AO8" s="68"/>
      <c r="AP8" s="68"/>
      <c r="AQ8" s="68"/>
      <c r="AR8" s="68"/>
      <c r="AS8" s="68"/>
      <c r="AT8" s="67">
        <f>データ!T6</f>
        <v>229.15</v>
      </c>
      <c r="AU8" s="67"/>
      <c r="AV8" s="67"/>
      <c r="AW8" s="67"/>
      <c r="AX8" s="67"/>
      <c r="AY8" s="67"/>
      <c r="AZ8" s="67"/>
      <c r="BA8" s="67"/>
      <c r="BB8" s="67">
        <f>データ!U6</f>
        <v>215.54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15.4</v>
      </c>
      <c r="Q10" s="67"/>
      <c r="R10" s="67"/>
      <c r="S10" s="67"/>
      <c r="T10" s="67"/>
      <c r="U10" s="67"/>
      <c r="V10" s="67"/>
      <c r="W10" s="67">
        <f>データ!Q6</f>
        <v>105.04</v>
      </c>
      <c r="X10" s="67"/>
      <c r="Y10" s="67"/>
      <c r="Z10" s="67"/>
      <c r="AA10" s="67"/>
      <c r="AB10" s="67"/>
      <c r="AC10" s="67"/>
      <c r="AD10" s="68">
        <f>データ!R6</f>
        <v>1365</v>
      </c>
      <c r="AE10" s="68"/>
      <c r="AF10" s="68"/>
      <c r="AG10" s="68"/>
      <c r="AH10" s="68"/>
      <c r="AI10" s="68"/>
      <c r="AJ10" s="68"/>
      <c r="AK10" s="2"/>
      <c r="AL10" s="68">
        <f>データ!V6</f>
        <v>7474</v>
      </c>
      <c r="AM10" s="68"/>
      <c r="AN10" s="68"/>
      <c r="AO10" s="68"/>
      <c r="AP10" s="68"/>
      <c r="AQ10" s="68"/>
      <c r="AR10" s="68"/>
      <c r="AS10" s="68"/>
      <c r="AT10" s="67">
        <f>データ!W6</f>
        <v>2.95</v>
      </c>
      <c r="AU10" s="67"/>
      <c r="AV10" s="67"/>
      <c r="AW10" s="67"/>
      <c r="AX10" s="67"/>
      <c r="AY10" s="67"/>
      <c r="AZ10" s="67"/>
      <c r="BA10" s="67"/>
      <c r="BB10" s="67">
        <f>データ!X6</f>
        <v>2533.56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5"/>
      <c r="BN55" s="85"/>
      <c r="BO55" s="85"/>
      <c r="BP55" s="85"/>
      <c r="BQ55" s="85"/>
      <c r="BR55" s="85"/>
      <c r="BS55" s="85"/>
      <c r="BT55" s="85"/>
      <c r="BU55" s="85"/>
      <c r="BV55" s="85"/>
      <c r="BW55" s="85"/>
      <c r="BX55" s="85"/>
      <c r="BY55" s="85"/>
      <c r="BZ55" s="8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83"/>
      <c r="BM56" s="85"/>
      <c r="BN56" s="85"/>
      <c r="BO56" s="85"/>
      <c r="BP56" s="85"/>
      <c r="BQ56" s="85"/>
      <c r="BR56" s="85"/>
      <c r="BS56" s="85"/>
      <c r="BT56" s="85"/>
      <c r="BU56" s="85"/>
      <c r="BV56" s="85"/>
      <c r="BW56" s="85"/>
      <c r="BX56" s="85"/>
      <c r="BY56" s="85"/>
      <c r="BZ56" s="8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83"/>
      <c r="BM57" s="85"/>
      <c r="BN57" s="85"/>
      <c r="BO57" s="85"/>
      <c r="BP57" s="85"/>
      <c r="BQ57" s="85"/>
      <c r="BR57" s="85"/>
      <c r="BS57" s="85"/>
      <c r="BT57" s="85"/>
      <c r="BU57" s="85"/>
      <c r="BV57" s="85"/>
      <c r="BW57" s="85"/>
      <c r="BX57" s="85"/>
      <c r="BY57" s="85"/>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5"/>
      <c r="BN59" s="85"/>
      <c r="BO59" s="85"/>
      <c r="BP59" s="85"/>
      <c r="BQ59" s="85"/>
      <c r="BR59" s="85"/>
      <c r="BS59" s="85"/>
      <c r="BT59" s="85"/>
      <c r="BU59" s="85"/>
      <c r="BV59" s="85"/>
      <c r="BW59" s="85"/>
      <c r="BX59" s="85"/>
      <c r="BY59" s="85"/>
      <c r="BZ59" s="86"/>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83"/>
      <c r="BM60" s="85"/>
      <c r="BN60" s="85"/>
      <c r="BO60" s="85"/>
      <c r="BP60" s="85"/>
      <c r="BQ60" s="85"/>
      <c r="BR60" s="85"/>
      <c r="BS60" s="85"/>
      <c r="BT60" s="85"/>
      <c r="BU60" s="85"/>
      <c r="BV60" s="85"/>
      <c r="BW60" s="85"/>
      <c r="BX60" s="85"/>
      <c r="BY60" s="85"/>
      <c r="BZ60" s="86"/>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83"/>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5"/>
      <c r="BN78" s="85"/>
      <c r="BO78" s="85"/>
      <c r="BP78" s="85"/>
      <c r="BQ78" s="85"/>
      <c r="BR78" s="85"/>
      <c r="BS78" s="85"/>
      <c r="BT78" s="85"/>
      <c r="BU78" s="85"/>
      <c r="BV78" s="85"/>
      <c r="BW78" s="85"/>
      <c r="BX78" s="85"/>
      <c r="BY78" s="85"/>
      <c r="BZ78" s="86"/>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5"/>
      <c r="BN79" s="85"/>
      <c r="BO79" s="85"/>
      <c r="BP79" s="85"/>
      <c r="BQ79" s="85"/>
      <c r="BR79" s="85"/>
      <c r="BS79" s="85"/>
      <c r="BT79" s="85"/>
      <c r="BU79" s="85"/>
      <c r="BV79" s="85"/>
      <c r="BW79" s="85"/>
      <c r="BX79" s="85"/>
      <c r="BY79" s="85"/>
      <c r="BZ79" s="86"/>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5"/>
      <c r="BN80" s="85"/>
      <c r="BO80" s="85"/>
      <c r="BP80" s="85"/>
      <c r="BQ80" s="85"/>
      <c r="BR80" s="85"/>
      <c r="BS80" s="85"/>
      <c r="BT80" s="85"/>
      <c r="BU80" s="85"/>
      <c r="BV80" s="85"/>
      <c r="BW80" s="85"/>
      <c r="BX80" s="85"/>
      <c r="BY80" s="85"/>
      <c r="BZ80" s="8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5"/>
      <c r="BN81" s="85"/>
      <c r="BO81" s="85"/>
      <c r="BP81" s="85"/>
      <c r="BQ81" s="85"/>
      <c r="BR81" s="85"/>
      <c r="BS81" s="85"/>
      <c r="BT81" s="85"/>
      <c r="BU81" s="85"/>
      <c r="BV81" s="85"/>
      <c r="BW81" s="85"/>
      <c r="BX81" s="85"/>
      <c r="BY81" s="85"/>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57</v>
      </c>
      <c r="O86" s="25" t="str">
        <f>データ!EO6</f>
        <v>【0.11】</v>
      </c>
    </row>
  </sheetData>
  <sheetProtection algorithmName="SHA-512" hashValue="VOx6+CS6f7th2sSjKLTVUfPXqtXcPO/do5ktqBn5+jXcYTtbvLIJ474w+tWCHOW46lU0eE01d5JUN0Thk9btAg==" saltValue="0sS4hEcBksez1iPvwxmb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472077</v>
      </c>
      <c r="D6" s="32">
        <f t="shared" si="3"/>
        <v>47</v>
      </c>
      <c r="E6" s="32">
        <f t="shared" si="3"/>
        <v>17</v>
      </c>
      <c r="F6" s="32">
        <f t="shared" si="3"/>
        <v>5</v>
      </c>
      <c r="G6" s="32">
        <f t="shared" si="3"/>
        <v>0</v>
      </c>
      <c r="H6" s="32" t="str">
        <f t="shared" si="3"/>
        <v>沖縄県　石垣市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15.4</v>
      </c>
      <c r="Q6" s="33">
        <f t="shared" si="3"/>
        <v>105.04</v>
      </c>
      <c r="R6" s="33">
        <f t="shared" si="3"/>
        <v>1365</v>
      </c>
      <c r="S6" s="33">
        <f t="shared" si="3"/>
        <v>49392</v>
      </c>
      <c r="T6" s="33">
        <f t="shared" si="3"/>
        <v>229.15</v>
      </c>
      <c r="U6" s="33">
        <f t="shared" si="3"/>
        <v>215.54</v>
      </c>
      <c r="V6" s="33">
        <f t="shared" si="3"/>
        <v>7474</v>
      </c>
      <c r="W6" s="33">
        <f t="shared" si="3"/>
        <v>2.95</v>
      </c>
      <c r="X6" s="33">
        <f t="shared" si="3"/>
        <v>2533.56</v>
      </c>
      <c r="Y6" s="34">
        <f>IF(Y7="",NA(),Y7)</f>
        <v>64.27</v>
      </c>
      <c r="Z6" s="34">
        <f t="shared" ref="Z6:AH6" si="4">IF(Z7="",NA(),Z7)</f>
        <v>62.26</v>
      </c>
      <c r="AA6" s="34">
        <f t="shared" si="4"/>
        <v>61.88</v>
      </c>
      <c r="AB6" s="34">
        <f t="shared" si="4"/>
        <v>73.930000000000007</v>
      </c>
      <c r="AC6" s="34">
        <f t="shared" si="4"/>
        <v>86.34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24.47</v>
      </c>
      <c r="BR6" s="34">
        <f t="shared" ref="BR6:BZ6" si="8">IF(BR7="",NA(),BR7)</f>
        <v>29.27</v>
      </c>
      <c r="BS6" s="34">
        <f t="shared" si="8"/>
        <v>27.97</v>
      </c>
      <c r="BT6" s="34">
        <f t="shared" si="8"/>
        <v>26.38</v>
      </c>
      <c r="BU6" s="34">
        <f t="shared" si="8"/>
        <v>25.63</v>
      </c>
      <c r="BV6" s="34">
        <f t="shared" si="8"/>
        <v>41.04</v>
      </c>
      <c r="BW6" s="34">
        <f t="shared" si="8"/>
        <v>41.08</v>
      </c>
      <c r="BX6" s="34">
        <f t="shared" si="8"/>
        <v>41.34</v>
      </c>
      <c r="BY6" s="34">
        <f t="shared" si="8"/>
        <v>40.06</v>
      </c>
      <c r="BZ6" s="34">
        <f t="shared" si="8"/>
        <v>41.25</v>
      </c>
      <c r="CA6" s="33" t="str">
        <f>IF(CA7="","",IF(CA7="-","【-】","【"&amp;SUBSTITUTE(TEXT(CA7,"#,##0.00"),"-","△")&amp;"】"))</f>
        <v>【60.64】</v>
      </c>
      <c r="CB6" s="34">
        <f>IF(CB7="",NA(),CB7)</f>
        <v>375.32</v>
      </c>
      <c r="CC6" s="34">
        <f t="shared" ref="CC6:CK6" si="9">IF(CC7="",NA(),CC7)</f>
        <v>318.32</v>
      </c>
      <c r="CD6" s="34">
        <f t="shared" si="9"/>
        <v>325.79000000000002</v>
      </c>
      <c r="CE6" s="34">
        <f t="shared" si="9"/>
        <v>350.29</v>
      </c>
      <c r="CF6" s="34">
        <f t="shared" si="9"/>
        <v>352.52</v>
      </c>
      <c r="CG6" s="34">
        <f t="shared" si="9"/>
        <v>357.08</v>
      </c>
      <c r="CH6" s="34">
        <f t="shared" si="9"/>
        <v>378.08</v>
      </c>
      <c r="CI6" s="34">
        <f t="shared" si="9"/>
        <v>357.49</v>
      </c>
      <c r="CJ6" s="34">
        <f t="shared" si="9"/>
        <v>355.22</v>
      </c>
      <c r="CK6" s="34">
        <f t="shared" si="9"/>
        <v>334.48</v>
      </c>
      <c r="CL6" s="33" t="str">
        <f>IF(CL7="","",IF(CL7="-","【-】","【"&amp;SUBSTITUTE(TEXT(CL7,"#,##0.00"),"-","△")&amp;"】"))</f>
        <v>【255.52】</v>
      </c>
      <c r="CM6" s="34">
        <f>IF(CM7="",NA(),CM7)</f>
        <v>12.94</v>
      </c>
      <c r="CN6" s="34">
        <f t="shared" ref="CN6:CV6" si="10">IF(CN7="",NA(),CN7)</f>
        <v>15.23</v>
      </c>
      <c r="CO6" s="34">
        <f t="shared" si="10"/>
        <v>17.55</v>
      </c>
      <c r="CP6" s="34">
        <f t="shared" si="10"/>
        <v>10.14</v>
      </c>
      <c r="CQ6" s="34">
        <f t="shared" si="10"/>
        <v>23.87</v>
      </c>
      <c r="CR6" s="34">
        <f t="shared" si="10"/>
        <v>45.95</v>
      </c>
      <c r="CS6" s="34">
        <f t="shared" si="10"/>
        <v>44.69</v>
      </c>
      <c r="CT6" s="34">
        <f t="shared" si="10"/>
        <v>44.69</v>
      </c>
      <c r="CU6" s="34">
        <f t="shared" si="10"/>
        <v>42.84</v>
      </c>
      <c r="CV6" s="34">
        <f t="shared" si="10"/>
        <v>40.93</v>
      </c>
      <c r="CW6" s="33" t="str">
        <f>IF(CW7="","",IF(CW7="-","【-】","【"&amp;SUBSTITUTE(TEXT(CW7,"#,##0.00"),"-","△")&amp;"】"))</f>
        <v>【52.49】</v>
      </c>
      <c r="CX6" s="34">
        <f>IF(CX7="",NA(),CX7)</f>
        <v>20.94</v>
      </c>
      <c r="CY6" s="34">
        <f t="shared" ref="CY6:DG6" si="11">IF(CY7="",NA(),CY7)</f>
        <v>24.83</v>
      </c>
      <c r="CZ6" s="34">
        <f t="shared" si="11"/>
        <v>27.08</v>
      </c>
      <c r="DA6" s="34">
        <f t="shared" si="11"/>
        <v>31.78</v>
      </c>
      <c r="DB6" s="34">
        <f t="shared" si="11"/>
        <v>33.46</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472077</v>
      </c>
      <c r="D7" s="36">
        <v>47</v>
      </c>
      <c r="E7" s="36">
        <v>17</v>
      </c>
      <c r="F7" s="36">
        <v>5</v>
      </c>
      <c r="G7" s="36">
        <v>0</v>
      </c>
      <c r="H7" s="36" t="s">
        <v>111</v>
      </c>
      <c r="I7" s="36" t="s">
        <v>112</v>
      </c>
      <c r="J7" s="36" t="s">
        <v>113</v>
      </c>
      <c r="K7" s="36" t="s">
        <v>114</v>
      </c>
      <c r="L7" s="36" t="s">
        <v>115</v>
      </c>
      <c r="M7" s="36" t="s">
        <v>116</v>
      </c>
      <c r="N7" s="37" t="s">
        <v>117</v>
      </c>
      <c r="O7" s="37" t="s">
        <v>118</v>
      </c>
      <c r="P7" s="37">
        <v>15.4</v>
      </c>
      <c r="Q7" s="37">
        <v>105.04</v>
      </c>
      <c r="R7" s="37">
        <v>1365</v>
      </c>
      <c r="S7" s="37">
        <v>49392</v>
      </c>
      <c r="T7" s="37">
        <v>229.15</v>
      </c>
      <c r="U7" s="37">
        <v>215.54</v>
      </c>
      <c r="V7" s="37">
        <v>7474</v>
      </c>
      <c r="W7" s="37">
        <v>2.95</v>
      </c>
      <c r="X7" s="37">
        <v>2533.56</v>
      </c>
      <c r="Y7" s="37">
        <v>64.27</v>
      </c>
      <c r="Z7" s="37">
        <v>62.26</v>
      </c>
      <c r="AA7" s="37">
        <v>61.88</v>
      </c>
      <c r="AB7" s="37">
        <v>73.930000000000007</v>
      </c>
      <c r="AC7" s="37">
        <v>86.34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1051.43</v>
      </c>
      <c r="BO7" s="37">
        <v>982.29</v>
      </c>
      <c r="BP7" s="37">
        <v>814.89</v>
      </c>
      <c r="BQ7" s="37">
        <v>24.47</v>
      </c>
      <c r="BR7" s="37">
        <v>29.27</v>
      </c>
      <c r="BS7" s="37">
        <v>27.97</v>
      </c>
      <c r="BT7" s="37">
        <v>26.38</v>
      </c>
      <c r="BU7" s="37">
        <v>25.63</v>
      </c>
      <c r="BV7" s="37">
        <v>41.04</v>
      </c>
      <c r="BW7" s="37">
        <v>41.08</v>
      </c>
      <c r="BX7" s="37">
        <v>41.34</v>
      </c>
      <c r="BY7" s="37">
        <v>40.06</v>
      </c>
      <c r="BZ7" s="37">
        <v>41.25</v>
      </c>
      <c r="CA7" s="37">
        <v>60.64</v>
      </c>
      <c r="CB7" s="37">
        <v>375.32</v>
      </c>
      <c r="CC7" s="37">
        <v>318.32</v>
      </c>
      <c r="CD7" s="37">
        <v>325.79000000000002</v>
      </c>
      <c r="CE7" s="37">
        <v>350.29</v>
      </c>
      <c r="CF7" s="37">
        <v>352.52</v>
      </c>
      <c r="CG7" s="37">
        <v>357.08</v>
      </c>
      <c r="CH7" s="37">
        <v>378.08</v>
      </c>
      <c r="CI7" s="37">
        <v>357.49</v>
      </c>
      <c r="CJ7" s="37">
        <v>355.22</v>
      </c>
      <c r="CK7" s="37">
        <v>334.48</v>
      </c>
      <c r="CL7" s="37">
        <v>255.52</v>
      </c>
      <c r="CM7" s="37">
        <v>12.94</v>
      </c>
      <c r="CN7" s="37">
        <v>15.23</v>
      </c>
      <c r="CO7" s="37">
        <v>17.55</v>
      </c>
      <c r="CP7" s="37">
        <v>10.14</v>
      </c>
      <c r="CQ7" s="37">
        <v>23.87</v>
      </c>
      <c r="CR7" s="37">
        <v>45.95</v>
      </c>
      <c r="CS7" s="37">
        <v>44.69</v>
      </c>
      <c r="CT7" s="37">
        <v>44.69</v>
      </c>
      <c r="CU7" s="37">
        <v>42.84</v>
      </c>
      <c r="CV7" s="37">
        <v>40.93</v>
      </c>
      <c r="CW7" s="37">
        <v>52.49</v>
      </c>
      <c r="CX7" s="37">
        <v>20.94</v>
      </c>
      <c r="CY7" s="37">
        <v>24.83</v>
      </c>
      <c r="CZ7" s="37">
        <v>27.08</v>
      </c>
      <c r="DA7" s="37">
        <v>31.78</v>
      </c>
      <c r="DB7" s="37">
        <v>33.46</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cp:lastModifiedBy>
  <cp:lastPrinted>2019-01-28T00:22:21Z</cp:lastPrinted>
  <dcterms:created xsi:type="dcterms:W3CDTF">2018-12-03T09:31:45Z</dcterms:created>
  <dcterms:modified xsi:type="dcterms:W3CDTF">2019-01-28T00:22:23Z</dcterms:modified>
  <cp:category/>
</cp:coreProperties>
</file>