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soumu07\Desktop\02_経営比較分析表（水道事業・工業用水道事業）\"/>
    </mc:Choice>
  </mc:AlternateContent>
  <xr:revisionPtr revIDLastSave="0" documentId="13_ncr:1_{CBFF2D72-1E9E-4A0D-A286-13F7EB3B6409}" xr6:coauthVersionLast="47" xr6:coauthVersionMax="47" xr10:uidLastSave="{00000000-0000-0000-0000-000000000000}"/>
  <workbookProtection workbookAlgorithmName="SHA-512" workbookHashValue="pHQ76mW7jfzhUDolKcfkHzWirR22jI+xpJ1Huv7ho5uilqN9gbk/ManW7f2/eTirCf6Mvm+KDEHpUaZT+Eet3Q==" workbookSaltValue="vH76bjMx1Mtzb4prwklHMA=="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R6" i="5"/>
  <c r="Q6" i="5"/>
  <c r="P6" i="5"/>
  <c r="O6" i="5"/>
  <c r="I10" i="4" s="1"/>
  <c r="N6" i="5"/>
  <c r="B10" i="4" s="1"/>
  <c r="M6" i="5"/>
  <c r="AD8" i="4" s="1"/>
  <c r="L6" i="5"/>
  <c r="W8" i="4" s="1"/>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J85" i="4"/>
  <c r="BB10" i="4"/>
  <c r="AT10" i="4"/>
  <c r="W10" i="4"/>
  <c r="P10" i="4"/>
  <c r="BB8" i="4"/>
  <c r="AT8" i="4"/>
  <c r="AL8" i="4"/>
  <c r="P8" i="4"/>
  <c r="I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<sst xmlns="http://schemas.openxmlformats.org/spreadsheetml/2006/main" count="228" uniqueCount="113">
  <si>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</si>
  <si>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</si>
  <si>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</si>
  <si>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</si>
  <si>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</si>
  <si>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</si>
  <si>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</si>
  <si>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</si>
  <si>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</si>
  <si>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</si>
  <si>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</si>
  <si>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</si>
  <si>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</si>
  <si>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</si>
  <si>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</si>
  <si>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</si>
  <si>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</si>
  <si>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</si>
  <si>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</si>
  <si>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</si>
  <si>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</si>
  <si>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</si>
  <si>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</si>
  <si>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</si>
  <si>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</si>
  <si>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</si>
  <si>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</si>
  <si>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</si>
  <si>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</si>
  <si>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</si>
  <si>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</si>
  <si>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</si>
  <si>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</si>
  <si>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</si>
  <si>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</si>
  <si>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</si>
  <si>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</si>
  <si>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</si>
  <si>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</si>
  <si>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</si>
  <si>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</si>
  <si>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</si>
  <si>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</si>
  <si>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</si>
  <si>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</si>
  <si>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</si>
  <si>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</si>
  <si>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</si>
  <si>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</si>
  <si>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</si>
  <si>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</si>
  <si>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</si>
  <si>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</si>
  <si>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</si>
  <si>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</si>
  <si>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</si>
  <si>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</si>
  <si>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</si>
  <si>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</si>
  <si>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</si>
  <si>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</si>
  <si>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</si>
  <si>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</si>
  <si>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</si>
  <si>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</si>
  <si>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</si>
  <si>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</si>
  <si>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</si>
  <si>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</si>
  <si>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</si>
  <si>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</si>
  <si>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</si>
  <si>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</si>
  <si>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</si>
  <si>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</si>
  <si>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</si>
  <si>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</si>
  <si>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</si>
  <si>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</si>
  <si>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</si>
  <si>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</si>
  <si>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</si>
  <si>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</si>
  <si>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</si>
  <si>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</si>
  <si>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</si>
  <si>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</si>
  <si>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</si>
  <si>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</si>
  <si>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</si>
  <si>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</si>
  <si>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</si>
  <si>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</si>
  <si>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沖縄県　石垣市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</si>
  <si>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</si>
  <si>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</si>
  <si>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</si>
  <si>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</si>
  <si>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</si>
  <si>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</si>
  <si>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</si>
  <si>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</si>
  <si>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</si>
  <si>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</si>
  <si>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</si>
  <si>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</si>
  <si>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</si>
  <si>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</si>
  <si>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</si>
  <si>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</si>
  <si>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t>①経常収支比率は、経常収支が黒字である100％を</t>
    </r>
    <r>
      <rPr>
        <sz val="11"/>
        <rFont val="ＭＳ ゴシック"/>
        <family val="3"/>
        <charset val="128"/>
      </rPr>
      <t>上回り、</t>
    </r>
    <r>
      <rPr>
        <sz val="11"/>
        <color theme="1"/>
        <rFont val="ＭＳ ゴシック"/>
        <family val="3"/>
        <charset val="128"/>
      </rPr>
      <t>健全な経営状況といえる。入域観光客数の</t>
    </r>
    <r>
      <rPr>
        <sz val="11"/>
        <rFont val="ＭＳ ゴシック"/>
        <family val="3"/>
        <charset val="128"/>
      </rPr>
      <t>増加などによる料金収入の増で、前年度に比べ収支比率が増加している。</t>
    </r>
    <r>
      <rPr>
        <sz val="11"/>
        <color theme="1"/>
        <rFont val="ＭＳ ゴシック"/>
        <family val="3"/>
        <charset val="128"/>
      </rPr>
      <t xml:space="preserve">
②累計欠損金比率は、本年度もゼロとなり、複数年にわたって累積した損失がない状態で、健全な経営状況である。
③流動比率は、短期的な債務に対する支払能力を表すもので、100％</t>
    </r>
    <r>
      <rPr>
        <sz val="11"/>
        <rFont val="ＭＳ ゴシック"/>
        <family val="3"/>
        <charset val="128"/>
      </rPr>
      <t>を上回っている。、前年度と比べて増加しており、健全</t>
    </r>
    <r>
      <rPr>
        <sz val="11"/>
        <color theme="1"/>
        <rFont val="ＭＳ ゴシック"/>
        <family val="3"/>
        <charset val="128"/>
      </rPr>
      <t>な状況である。
④企業債残高対給水収益比率は、企業</t>
    </r>
    <r>
      <rPr>
        <sz val="11"/>
        <rFont val="ＭＳ ゴシック"/>
        <family val="3"/>
        <charset val="128"/>
      </rPr>
      <t>債残高の規模を表す指標で、本市は類似団体に比べ低い数値となっている。
⑤料金回収率は、100％を上回っていることから、給水に係る費用を給水収益で賄えている。給水単価の増加、給水原価の減少により昨年度と比べ増加した。
⑥給水原価は、類似団体と比較して低い状態である。前年度に比べ経常費用が減となったことで減少している。
⑦施設利用率は、配水量が前年度に比べ減少したことにより減となっている。類似団体と比較しても高く、施設の利用状況は適正といえる。
⑧有収率は、類似団体と比較して低い状況であり、漏水等の無効水量の減少で昨年度と比べ増となっ</t>
    </r>
    <r>
      <rPr>
        <sz val="11"/>
        <color theme="1"/>
        <rFont val="ＭＳ ゴシック"/>
        <family val="3"/>
        <charset val="128"/>
      </rPr>
      <t>ている。引き続き漏水等の防止対策に取り組みたい。</t>
    </r>
    <rPh sb="182" eb="184">
      <t>ゾウカ</t>
    </rPh>
    <rPh sb="299" eb="301">
      <t>ゾウカ</t>
    </rPh>
    <rPh sb="307" eb="309">
      <t>ゲンショウ</t>
    </rPh>
    <rPh sb="318" eb="320">
      <t>ゾウカ</t>
    </rPh>
    <rPh sb="359" eb="360">
      <t>ゲン</t>
    </rPh>
    <rPh sb="367" eb="369">
      <t>ゲンショウ</t>
    </rPh>
    <rPh sb="393" eb="395">
      <t>ゲンショウ</t>
    </rPh>
    <rPh sb="402" eb="403">
      <t>ゲン</t>
    </rPh>
    <rPh sb="471" eb="473">
      <t>ゲンショウ</t>
    </rPh>
    <rPh sb="480" eb="481">
      <t>ゾウ</t>
    </rPh>
    <phoneticPr fontId="4"/>
  </si>
  <si>
    <r>
      <t>①有形固定資産原価償却費率は、有形固定資産の老朽化度合いを表すもので、数値が高い場合は、法定耐用年数を経過した施設を多く保有していることになり、本市は、全国平均及び類似団体に比べ</t>
    </r>
    <r>
      <rPr>
        <sz val="11"/>
        <rFont val="ＭＳ ゴシック"/>
        <family val="3"/>
        <charset val="128"/>
      </rPr>
      <t>高い数値となっており、また年々増加している。今後計画的に施設の更新に取り組む必要がある。
②管路経年化率は、法定耐用年数を超えた管路延長の割合を表しており、類似団体に比べ比率が低い結果となっている。今後法定耐用年数を超える管路が増えることが予測されることから、計画的に更新の検討をする必要がある。
③管路更新率は、当該年度に更新した管路延長の割合を表す指標で、管路の更新ペースや状況を把握できる。今年度は類似団体と比べて低くなってい</t>
    </r>
    <r>
      <rPr>
        <sz val="11"/>
        <color theme="1"/>
        <rFont val="ＭＳ ゴシック"/>
        <family val="3"/>
        <charset val="128"/>
      </rPr>
      <t>る。今後とも計画的に老朽管路の更新を行っていく必要がある。</t>
    </r>
    <phoneticPr fontId="4"/>
  </si>
  <si>
    <r>
      <t>経営の健全性・効率性については概ね適正に推移している。
　入域観光客数の</t>
    </r>
    <r>
      <rPr>
        <sz val="11"/>
        <rFont val="ＭＳ ゴシック"/>
        <family val="3"/>
        <charset val="128"/>
      </rPr>
      <t>増加で、水道料金収入の増加が</t>
    </r>
    <r>
      <rPr>
        <sz val="11"/>
        <color theme="1"/>
        <rFont val="ＭＳ ゴシック"/>
        <family val="3"/>
        <charset val="128"/>
      </rPr>
      <t>見込まれるが、老朽化による施設・管路等の更新や施設整備による費用の増加も見込まれる。今後、経営戦略に基づき、計画的な施設の整備、管路の更新を行い、有収率の向上・料金改定など財源確保の取り組みを強化する必要がある。</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</si>
</sst>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7.0000000000000007E-2</c:v>
                </c:pt>
                <c:pt idx="1">
                  <c:v>0.11</c:v>
                </c:pt>
                <c:pt idx="2">
                  <c:v>0.93</c:v>
                </c:pt>
                <c:pt idx="3">
                  <c:v>0.43</c:v>
                </c:pt>
                <c:pt idx="4">
                  <c:v>0.33</c:v>
                </c:pt>
              </c:numCache>
            </c:numRef>
          </c:val>
          <c:extLst>
            <c:ext xmlns:c16="http://schemas.microsoft.com/office/drawing/2014/chart" uri="{C3380CC4-5D6E-409C-BE32-E72D297353CC}">
              <c16:uniqueId val="{00000000-5C5C-46DD-A6DD-0EB5EC93E9C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5C5C-46DD-A6DD-0EB5EC93E9C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70.040000000000006</c:v>
                </c:pt>
                <c:pt idx="1">
                  <c:v>70.83</c:v>
                </c:pt>
                <c:pt idx="2">
                  <c:v>74.75</c:v>
                </c:pt>
                <c:pt idx="3">
                  <c:v>78.28</c:v>
                </c:pt>
                <c:pt idx="4">
                  <c:v>78.05</c:v>
                </c:pt>
              </c:numCache>
            </c:numRef>
          </c:val>
          <c:extLst>
            <c:ext xmlns:c16="http://schemas.microsoft.com/office/drawing/2014/chart" uri="{C3380CC4-5D6E-409C-BE32-E72D297353CC}">
              <c16:uniqueId val="{00000000-A51E-4638-A8DE-526B7DAB809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A51E-4638-A8DE-526B7DAB809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85.67</c:v>
                </c:pt>
                <c:pt idx="1">
                  <c:v>85.45</c:v>
                </c:pt>
                <c:pt idx="2">
                  <c:v>84.65</c:v>
                </c:pt>
                <c:pt idx="3">
                  <c:v>81.150000000000006</c:v>
                </c:pt>
                <c:pt idx="4">
                  <c:v>81.72</c:v>
                </c:pt>
              </c:numCache>
            </c:numRef>
          </c:val>
          <c:extLst>
            <c:ext xmlns:c16="http://schemas.microsoft.com/office/drawing/2014/chart" uri="{C3380CC4-5D6E-409C-BE32-E72D297353CC}">
              <c16:uniqueId val="{00000000-2FBA-4ECE-8BA6-1344227C888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2FBA-4ECE-8BA6-1344227C888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122.31</c:v>
                </c:pt>
                <c:pt idx="1">
                  <c:v>112.37</c:v>
                </c:pt>
                <c:pt idx="2">
                  <c:v>123.82</c:v>
                </c:pt>
                <c:pt idx="3">
                  <c:v>112.17</c:v>
                </c:pt>
                <c:pt idx="4">
                  <c:v>113.94</c:v>
                </c:pt>
              </c:numCache>
            </c:numRef>
          </c:val>
          <c:extLst>
            <c:ext xmlns:c16="http://schemas.microsoft.com/office/drawing/2014/chart" uri="{C3380CC4-5D6E-409C-BE32-E72D297353CC}">
              <c16:uniqueId val="{00000000-9678-4DEC-83C4-4B1D52F362A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9678-4DEC-83C4-4B1D52F362A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54.58</c:v>
                </c:pt>
                <c:pt idx="1">
                  <c:v>56.04</c:v>
                </c:pt>
                <c:pt idx="2">
                  <c:v>56.46</c:v>
                </c:pt>
                <c:pt idx="3">
                  <c:v>57.23</c:v>
                </c:pt>
                <c:pt idx="4">
                  <c:v>58.78</c:v>
                </c:pt>
              </c:numCache>
            </c:numRef>
          </c:val>
          <c:extLst>
            <c:ext xmlns:c16="http://schemas.microsoft.com/office/drawing/2014/chart" uri="{C3380CC4-5D6E-409C-BE32-E72D297353CC}">
              <c16:uniqueId val="{00000000-8755-42D8-9DF6-C4F9C00EF1C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8755-42D8-9DF6-C4F9C00EF1C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0.44</c:v>
                </c:pt>
                <c:pt idx="1">
                  <c:v>3.8</c:v>
                </c:pt>
                <c:pt idx="2">
                  <c:v>1.97</c:v>
                </c:pt>
                <c:pt idx="3">
                  <c:v>4.04</c:v>
                </c:pt>
                <c:pt idx="4">
                  <c:v>1.7</c:v>
                </c:pt>
              </c:numCache>
            </c:numRef>
          </c:val>
          <c:extLst>
            <c:ext xmlns:c16="http://schemas.microsoft.com/office/drawing/2014/chart" uri="{C3380CC4-5D6E-409C-BE32-E72D297353CC}">
              <c16:uniqueId val="{00000000-FF53-42A3-BC26-79CD2C1DAEA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FF53-42A3-BC26-79CD2C1DAEA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77B-4C26-BFA4-5D4055980BA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B77B-4C26-BFA4-5D4055980BA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453.16</c:v>
                </c:pt>
                <c:pt idx="1">
                  <c:v>466.62</c:v>
                </c:pt>
                <c:pt idx="2">
                  <c:v>509.75</c:v>
                </c:pt>
                <c:pt idx="3">
                  <c:v>435.7</c:v>
                </c:pt>
                <c:pt idx="4">
                  <c:v>505.46</c:v>
                </c:pt>
              </c:numCache>
            </c:numRef>
          </c:val>
          <c:extLst>
            <c:ext xmlns:c16="http://schemas.microsoft.com/office/drawing/2014/chart" uri="{C3380CC4-5D6E-409C-BE32-E72D297353CC}">
              <c16:uniqueId val="{00000000-5478-438A-B11B-00F9C7A16A1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5478-438A-B11B-00F9C7A16A1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336.63</c:v>
                </c:pt>
                <c:pt idx="1">
                  <c:v>302.92</c:v>
                </c:pt>
                <c:pt idx="2">
                  <c:v>269.51</c:v>
                </c:pt>
                <c:pt idx="3">
                  <c:v>242.62</c:v>
                </c:pt>
                <c:pt idx="4">
                  <c:v>221.87</c:v>
                </c:pt>
              </c:numCache>
            </c:numRef>
          </c:val>
          <c:extLst>
            <c:ext xmlns:c16="http://schemas.microsoft.com/office/drawing/2014/chart" uri="{C3380CC4-5D6E-409C-BE32-E72D297353CC}">
              <c16:uniqueId val="{00000000-D02A-4920-9FBD-AB8702A5AFC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D02A-4920-9FBD-AB8702A5AFC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123.11</c:v>
                </c:pt>
                <c:pt idx="1">
                  <c:v>112.4</c:v>
                </c:pt>
                <c:pt idx="2">
                  <c:v>126.86</c:v>
                </c:pt>
                <c:pt idx="3">
                  <c:v>112.46</c:v>
                </c:pt>
                <c:pt idx="4">
                  <c:v>114.63</c:v>
                </c:pt>
              </c:numCache>
            </c:numRef>
          </c:val>
          <c:extLst>
            <c:ext xmlns:c16="http://schemas.microsoft.com/office/drawing/2014/chart" uri="{C3380CC4-5D6E-409C-BE32-E72D297353CC}">
              <c16:uniqueId val="{00000000-D260-4532-A089-807F0B2745A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D260-4532-A089-807F0B2745A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149.12</c:v>
                </c:pt>
                <c:pt idx="1">
                  <c:v>165.17</c:v>
                </c:pt>
                <c:pt idx="2">
                  <c:v>148.86000000000001</c:v>
                </c:pt>
                <c:pt idx="3">
                  <c:v>168.56</c:v>
                </c:pt>
                <c:pt idx="4">
                  <c:v>166.41</c:v>
                </c:pt>
              </c:numCache>
            </c:numRef>
          </c:val>
          <c:extLst>
            <c:ext xmlns:c16="http://schemas.microsoft.com/office/drawing/2014/chart" uri="{C3380CC4-5D6E-409C-BE32-E72D297353CC}">
              <c16:uniqueId val="{00000000-7BF4-4BED-9413-24712D96765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7BF4-4BED-9413-24712D96765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沖縄県　石垣市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A5</v>
      </c>
      <c r="X8" s="74"/>
      <c r="Y8" s="74"/>
      <c r="Z8" s="74"/>
      <c r="AA8" s="74"/>
      <c r="AB8" s="74"/>
      <c r="AC8" s="74"/>
      <c r="AD8" s="74" t="str">
        <f>データ!$M$6</f>
        <v>非設置</v>
      </c>
      <c r="AE8" s="74"/>
      <c r="AF8" s="74"/>
      <c r="AG8" s="74"/>
      <c r="AH8" s="74"/>
      <c r="AI8" s="74"/>
      <c r="AJ8" s="74"/>
      <c r="AK8" s="2"/>
      <c r="AL8" s="65">
        <f>データ!$R$6</f>
        <v>49830</v>
      </c>
      <c r="AM8" s="65"/>
      <c r="AN8" s="65"/>
      <c r="AO8" s="65"/>
      <c r="AP8" s="65"/>
      <c r="AQ8" s="65"/>
      <c r="AR8" s="65"/>
      <c r="AS8" s="65"/>
      <c r="AT8" s="36">
        <f>データ!$S$6</f>
        <v>229.15</v>
      </c>
      <c r="AU8" s="37"/>
      <c r="AV8" s="37"/>
      <c r="AW8" s="37"/>
      <c r="AX8" s="37"/>
      <c r="AY8" s="37"/>
      <c r="AZ8" s="37"/>
      <c r="BA8" s="37"/>
      <c r="BB8" s="54">
        <f>データ!$T$6</f>
        <v>217.46</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81.05</v>
      </c>
      <c r="J10" s="37"/>
      <c r="K10" s="37"/>
      <c r="L10" s="37"/>
      <c r="M10" s="37"/>
      <c r="N10" s="37"/>
      <c r="O10" s="64"/>
      <c r="P10" s="54">
        <f>データ!$P$6</f>
        <v>100</v>
      </c>
      <c r="Q10" s="54"/>
      <c r="R10" s="54"/>
      <c r="S10" s="54"/>
      <c r="T10" s="54"/>
      <c r="U10" s="54"/>
      <c r="V10" s="54"/>
      <c r="W10" s="65">
        <f>データ!$Q$6</f>
        <v>2942</v>
      </c>
      <c r="X10" s="65"/>
      <c r="Y10" s="65"/>
      <c r="Z10" s="65"/>
      <c r="AA10" s="65"/>
      <c r="AB10" s="65"/>
      <c r="AC10" s="65"/>
      <c r="AD10" s="2"/>
      <c r="AE10" s="2"/>
      <c r="AF10" s="2"/>
      <c r="AG10" s="2"/>
      <c r="AH10" s="2"/>
      <c r="AI10" s="2"/>
      <c r="AJ10" s="2"/>
      <c r="AK10" s="2"/>
      <c r="AL10" s="65">
        <f>データ!$U$6</f>
        <v>48974</v>
      </c>
      <c r="AM10" s="65"/>
      <c r="AN10" s="65"/>
      <c r="AO10" s="65"/>
      <c r="AP10" s="65"/>
      <c r="AQ10" s="65"/>
      <c r="AR10" s="65"/>
      <c r="AS10" s="65"/>
      <c r="AT10" s="36">
        <f>データ!$V$6</f>
        <v>102.49</v>
      </c>
      <c r="AU10" s="37"/>
      <c r="AV10" s="37"/>
      <c r="AW10" s="37"/>
      <c r="AX10" s="37"/>
      <c r="AY10" s="37"/>
      <c r="AZ10" s="37"/>
      <c r="BA10" s="37"/>
      <c r="BB10" s="54">
        <f>データ!$W$6</f>
        <v>477.84</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112</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iMI2f2J/zgGGMRuK3xAvQIItJmJbGyePfgYgWoU1pZomK0AVD/OSyJL3PSnhVcw24Na+kn9r37/tXxgVEPQV2g==" saltValue="7/7adsZjzOaAmdt2bpYy4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472077</v>
      </c>
      <c r="D6" s="20">
        <f t="shared" si="3"/>
        <v>46</v>
      </c>
      <c r="E6" s="20">
        <f t="shared" si="3"/>
        <v>1</v>
      </c>
      <c r="F6" s="20">
        <f t="shared" si="3"/>
        <v>0</v>
      </c>
      <c r="G6" s="20">
        <f t="shared" si="3"/>
        <v>1</v>
      </c>
      <c r="H6" s="20" t="str">
        <f t="shared" si="3"/>
        <v>沖縄県　石垣市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81.05</v>
      </c>
      <c r="P6" s="21">
        <f t="shared" si="3"/>
        <v>100</v>
      </c>
      <c r="Q6" s="21">
        <f t="shared" si="3"/>
        <v>2942</v>
      </c>
      <c r="R6" s="21">
        <f t="shared" si="3"/>
        <v>49830</v>
      </c>
      <c r="S6" s="21">
        <f t="shared" si="3"/>
        <v>229.15</v>
      </c>
      <c r="T6" s="21">
        <f t="shared" si="3"/>
        <v>217.46</v>
      </c>
      <c r="U6" s="21">
        <f t="shared" si="3"/>
        <v>48974</v>
      </c>
      <c r="V6" s="21">
        <f t="shared" si="3"/>
        <v>102.49</v>
      </c>
      <c r="W6" s="21">
        <f t="shared" si="3"/>
        <v>477.84</v>
      </c>
      <c r="X6" s="22">
        <f>IF(X7="",NA(),X7)</f>
        <v>122.31</v>
      </c>
      <c r="Y6" s="22">
        <f t="shared" ref="Y6:AG6" si="4">IF(Y7="",NA(),Y7)</f>
        <v>112.37</v>
      </c>
      <c r="Z6" s="22">
        <f t="shared" si="4"/>
        <v>123.82</v>
      </c>
      <c r="AA6" s="22">
        <f t="shared" si="4"/>
        <v>112.17</v>
      </c>
      <c r="AB6" s="22">
        <f t="shared" si="4"/>
        <v>113.94</v>
      </c>
      <c r="AC6" s="22">
        <f t="shared" si="4"/>
        <v>108.83</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4.72</v>
      </c>
      <c r="AQ6" s="22">
        <f t="shared" si="5"/>
        <v>5.76</v>
      </c>
      <c r="AR6" s="22">
        <f t="shared" si="5"/>
        <v>4.74</v>
      </c>
      <c r="AS6" s="21" t="str">
        <f>IF(AS7="","",IF(AS7="-","【-】","【"&amp;SUBSTITUTE(TEXT(AS7,"#,##0.00"),"-","△")&amp;"】"))</f>
        <v>【1.61】</v>
      </c>
      <c r="AT6" s="22">
        <f>IF(AT7="",NA(),AT7)</f>
        <v>453.16</v>
      </c>
      <c r="AU6" s="22">
        <f t="shared" ref="AU6:BC6" si="6">IF(AU7="",NA(),AU7)</f>
        <v>466.62</v>
      </c>
      <c r="AV6" s="22">
        <f t="shared" si="6"/>
        <v>509.75</v>
      </c>
      <c r="AW6" s="22">
        <f t="shared" si="6"/>
        <v>435.7</v>
      </c>
      <c r="AX6" s="22">
        <f t="shared" si="6"/>
        <v>505.46</v>
      </c>
      <c r="AY6" s="22">
        <f t="shared" si="6"/>
        <v>327.77</v>
      </c>
      <c r="AZ6" s="22">
        <f t="shared" si="6"/>
        <v>338.02</v>
      </c>
      <c r="BA6" s="22">
        <f t="shared" si="6"/>
        <v>345.94</v>
      </c>
      <c r="BB6" s="22">
        <f t="shared" si="6"/>
        <v>329.7</v>
      </c>
      <c r="BC6" s="22">
        <f t="shared" si="6"/>
        <v>319.99</v>
      </c>
      <c r="BD6" s="21" t="str">
        <f>IF(BD7="","",IF(BD7="-","【-】","【"&amp;SUBSTITUTE(TEXT(BD7,"#,##0.00"),"-","△")&amp;"】"))</f>
        <v>【239.69】</v>
      </c>
      <c r="BE6" s="22">
        <f>IF(BE7="",NA(),BE7)</f>
        <v>336.63</v>
      </c>
      <c r="BF6" s="22">
        <f t="shared" ref="BF6:BN6" si="7">IF(BF7="",NA(),BF7)</f>
        <v>302.92</v>
      </c>
      <c r="BG6" s="22">
        <f t="shared" si="7"/>
        <v>269.51</v>
      </c>
      <c r="BH6" s="22">
        <f t="shared" si="7"/>
        <v>242.62</v>
      </c>
      <c r="BI6" s="22">
        <f t="shared" si="7"/>
        <v>221.87</v>
      </c>
      <c r="BJ6" s="22">
        <f t="shared" si="7"/>
        <v>397.1</v>
      </c>
      <c r="BK6" s="22">
        <f t="shared" si="7"/>
        <v>379.91</v>
      </c>
      <c r="BL6" s="22">
        <f t="shared" si="7"/>
        <v>386.61</v>
      </c>
      <c r="BM6" s="22">
        <f t="shared" si="7"/>
        <v>381.56</v>
      </c>
      <c r="BN6" s="22">
        <f t="shared" si="7"/>
        <v>365.55</v>
      </c>
      <c r="BO6" s="21" t="str">
        <f>IF(BO7="","",IF(BO7="-","【-】","【"&amp;SUBSTITUTE(TEXT(BO7,"#,##0.00"),"-","△")&amp;"】"))</f>
        <v>【264.86】</v>
      </c>
      <c r="BP6" s="22">
        <f>IF(BP7="",NA(),BP7)</f>
        <v>123.11</v>
      </c>
      <c r="BQ6" s="22">
        <f t="shared" ref="BQ6:BY6" si="8">IF(BQ7="",NA(),BQ7)</f>
        <v>112.4</v>
      </c>
      <c r="BR6" s="22">
        <f t="shared" si="8"/>
        <v>126.86</v>
      </c>
      <c r="BS6" s="22">
        <f t="shared" si="8"/>
        <v>112.46</v>
      </c>
      <c r="BT6" s="22">
        <f t="shared" si="8"/>
        <v>114.63</v>
      </c>
      <c r="BU6" s="22">
        <f t="shared" si="8"/>
        <v>95.79</v>
      </c>
      <c r="BV6" s="22">
        <f t="shared" si="8"/>
        <v>98.3</v>
      </c>
      <c r="BW6" s="22">
        <f t="shared" si="8"/>
        <v>93.82</v>
      </c>
      <c r="BX6" s="22">
        <f t="shared" si="8"/>
        <v>95.04</v>
      </c>
      <c r="BY6" s="22">
        <f t="shared" si="8"/>
        <v>95.42</v>
      </c>
      <c r="BZ6" s="21" t="str">
        <f>IF(BZ7="","",IF(BZ7="-","【-】","【"&amp;SUBSTITUTE(TEXT(BZ7,"#,##0.00"),"-","△")&amp;"】"))</f>
        <v>【97.59】</v>
      </c>
      <c r="CA6" s="22">
        <f>IF(CA7="",NA(),CA7)</f>
        <v>149.12</v>
      </c>
      <c r="CB6" s="22">
        <f t="shared" ref="CB6:CJ6" si="9">IF(CB7="",NA(),CB7)</f>
        <v>165.17</v>
      </c>
      <c r="CC6" s="22">
        <f t="shared" si="9"/>
        <v>148.86000000000001</v>
      </c>
      <c r="CD6" s="22">
        <f t="shared" si="9"/>
        <v>168.56</v>
      </c>
      <c r="CE6" s="22">
        <f t="shared" si="9"/>
        <v>166.41</v>
      </c>
      <c r="CF6" s="22">
        <f t="shared" si="9"/>
        <v>171.13</v>
      </c>
      <c r="CG6" s="22">
        <f t="shared" si="9"/>
        <v>173.7</v>
      </c>
      <c r="CH6" s="22">
        <f t="shared" si="9"/>
        <v>178.94</v>
      </c>
      <c r="CI6" s="22">
        <f t="shared" si="9"/>
        <v>180.19</v>
      </c>
      <c r="CJ6" s="22">
        <f t="shared" si="9"/>
        <v>184.25</v>
      </c>
      <c r="CK6" s="21" t="str">
        <f>IF(CK7="","",IF(CK7="-","【-】","【"&amp;SUBSTITUTE(TEXT(CK7,"#,##0.00"),"-","△")&amp;"】"))</f>
        <v>【181.66】</v>
      </c>
      <c r="CL6" s="22">
        <f>IF(CL7="",NA(),CL7)</f>
        <v>70.040000000000006</v>
      </c>
      <c r="CM6" s="22">
        <f t="shared" ref="CM6:CU6" si="10">IF(CM7="",NA(),CM7)</f>
        <v>70.83</v>
      </c>
      <c r="CN6" s="22">
        <f t="shared" si="10"/>
        <v>74.75</v>
      </c>
      <c r="CO6" s="22">
        <f t="shared" si="10"/>
        <v>78.28</v>
      </c>
      <c r="CP6" s="22">
        <f t="shared" si="10"/>
        <v>78.05</v>
      </c>
      <c r="CQ6" s="22">
        <f t="shared" si="10"/>
        <v>60.12</v>
      </c>
      <c r="CR6" s="22">
        <f t="shared" si="10"/>
        <v>60.34</v>
      </c>
      <c r="CS6" s="22">
        <f t="shared" si="10"/>
        <v>59.54</v>
      </c>
      <c r="CT6" s="22">
        <f t="shared" si="10"/>
        <v>59.26</v>
      </c>
      <c r="CU6" s="22">
        <f t="shared" si="10"/>
        <v>60.44</v>
      </c>
      <c r="CV6" s="21" t="str">
        <f>IF(CV7="","",IF(CV7="-","【-】","【"&amp;SUBSTITUTE(TEXT(CV7,"#,##0.00"),"-","△")&amp;"】"))</f>
        <v>【60.21】</v>
      </c>
      <c r="CW6" s="22">
        <f>IF(CW7="",NA(),CW7)</f>
        <v>85.67</v>
      </c>
      <c r="CX6" s="22">
        <f t="shared" ref="CX6:DF6" si="11">IF(CX7="",NA(),CX7)</f>
        <v>85.45</v>
      </c>
      <c r="CY6" s="22">
        <f t="shared" si="11"/>
        <v>84.65</v>
      </c>
      <c r="CZ6" s="22">
        <f t="shared" si="11"/>
        <v>81.150000000000006</v>
      </c>
      <c r="DA6" s="22">
        <f t="shared" si="11"/>
        <v>81.72</v>
      </c>
      <c r="DB6" s="22">
        <f t="shared" si="11"/>
        <v>84.24</v>
      </c>
      <c r="DC6" s="22">
        <f t="shared" si="11"/>
        <v>84.19</v>
      </c>
      <c r="DD6" s="22">
        <f t="shared" si="11"/>
        <v>83.93</v>
      </c>
      <c r="DE6" s="22">
        <f t="shared" si="11"/>
        <v>83.84</v>
      </c>
      <c r="DF6" s="22">
        <f t="shared" si="11"/>
        <v>83.39</v>
      </c>
      <c r="DG6" s="21" t="str">
        <f>IF(DG7="","",IF(DG7="-","【-】","【"&amp;SUBSTITUTE(TEXT(DG7,"#,##0.00"),"-","△")&amp;"】"))</f>
        <v>【89.21】</v>
      </c>
      <c r="DH6" s="22">
        <f>IF(DH7="",NA(),DH7)</f>
        <v>54.58</v>
      </c>
      <c r="DI6" s="22">
        <f t="shared" ref="DI6:DQ6" si="12">IF(DI7="",NA(),DI7)</f>
        <v>56.04</v>
      </c>
      <c r="DJ6" s="22">
        <f t="shared" si="12"/>
        <v>56.46</v>
      </c>
      <c r="DK6" s="22">
        <f t="shared" si="12"/>
        <v>57.23</v>
      </c>
      <c r="DL6" s="22">
        <f t="shared" si="12"/>
        <v>58.78</v>
      </c>
      <c r="DM6" s="22">
        <f t="shared" si="12"/>
        <v>48.83</v>
      </c>
      <c r="DN6" s="22">
        <f t="shared" si="12"/>
        <v>49.96</v>
      </c>
      <c r="DO6" s="22">
        <f t="shared" si="12"/>
        <v>50.82</v>
      </c>
      <c r="DP6" s="22">
        <f t="shared" si="12"/>
        <v>51.82</v>
      </c>
      <c r="DQ6" s="22">
        <f t="shared" si="12"/>
        <v>52.53</v>
      </c>
      <c r="DR6" s="21" t="str">
        <f>IF(DR7="","",IF(DR7="-","【-】","【"&amp;SUBSTITUTE(TEXT(DR7,"#,##0.00"),"-","△")&amp;"】"))</f>
        <v>【52.41】</v>
      </c>
      <c r="DS6" s="22">
        <f>IF(DS7="",NA(),DS7)</f>
        <v>0.44</v>
      </c>
      <c r="DT6" s="22">
        <f t="shared" ref="DT6:EB6" si="13">IF(DT7="",NA(),DT7)</f>
        <v>3.8</v>
      </c>
      <c r="DU6" s="22">
        <f t="shared" si="13"/>
        <v>1.97</v>
      </c>
      <c r="DV6" s="22">
        <f t="shared" si="13"/>
        <v>4.04</v>
      </c>
      <c r="DW6" s="22">
        <f t="shared" si="13"/>
        <v>1.7</v>
      </c>
      <c r="DX6" s="22">
        <f t="shared" si="13"/>
        <v>18.18</v>
      </c>
      <c r="DY6" s="22">
        <f t="shared" si="13"/>
        <v>19.32</v>
      </c>
      <c r="DZ6" s="22">
        <f t="shared" si="13"/>
        <v>21.16</v>
      </c>
      <c r="EA6" s="22">
        <f t="shared" si="13"/>
        <v>22.72</v>
      </c>
      <c r="EB6" s="22">
        <f t="shared" si="13"/>
        <v>24.16</v>
      </c>
      <c r="EC6" s="21" t="str">
        <f>IF(EC7="","",IF(EC7="-","【-】","【"&amp;SUBSTITUTE(TEXT(EC7,"#,##0.00"),"-","△")&amp;"】"))</f>
        <v>【26.78】</v>
      </c>
      <c r="ED6" s="22">
        <f>IF(ED7="",NA(),ED7)</f>
        <v>7.0000000000000007E-2</v>
      </c>
      <c r="EE6" s="22">
        <f t="shared" ref="EE6:EM6" si="14">IF(EE7="",NA(),EE7)</f>
        <v>0.11</v>
      </c>
      <c r="EF6" s="22">
        <f t="shared" si="14"/>
        <v>0.93</v>
      </c>
      <c r="EG6" s="22">
        <f t="shared" si="14"/>
        <v>0.43</v>
      </c>
      <c r="EH6" s="22">
        <f t="shared" si="14"/>
        <v>0.33</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15">
      <c r="A7" s="15"/>
      <c r="B7" s="24">
        <v>2024</v>
      </c>
      <c r="C7" s="24">
        <v>472077</v>
      </c>
      <c r="D7" s="24">
        <v>46</v>
      </c>
      <c r="E7" s="24">
        <v>1</v>
      </c>
      <c r="F7" s="24">
        <v>0</v>
      </c>
      <c r="G7" s="24">
        <v>1</v>
      </c>
      <c r="H7" s="24" t="s">
        <v>93</v>
      </c>
      <c r="I7" s="24" t="s">
        <v>94</v>
      </c>
      <c r="J7" s="24" t="s">
        <v>95</v>
      </c>
      <c r="K7" s="24" t="s">
        <v>96</v>
      </c>
      <c r="L7" s="24" t="s">
        <v>97</v>
      </c>
      <c r="M7" s="24" t="s">
        <v>98</v>
      </c>
      <c r="N7" s="25" t="s">
        <v>99</v>
      </c>
      <c r="O7" s="25">
        <v>81.05</v>
      </c>
      <c r="P7" s="25">
        <v>100</v>
      </c>
      <c r="Q7" s="25">
        <v>2942</v>
      </c>
      <c r="R7" s="25">
        <v>49830</v>
      </c>
      <c r="S7" s="25">
        <v>229.15</v>
      </c>
      <c r="T7" s="25">
        <v>217.46</v>
      </c>
      <c r="U7" s="25">
        <v>48974</v>
      </c>
      <c r="V7" s="25">
        <v>102.49</v>
      </c>
      <c r="W7" s="25">
        <v>477.84</v>
      </c>
      <c r="X7" s="25">
        <v>122.31</v>
      </c>
      <c r="Y7" s="25">
        <v>112.37</v>
      </c>
      <c r="Z7" s="25">
        <v>123.82</v>
      </c>
      <c r="AA7" s="25">
        <v>112.17</v>
      </c>
      <c r="AB7" s="25">
        <v>113.94</v>
      </c>
      <c r="AC7" s="25">
        <v>108.83</v>
      </c>
      <c r="AD7" s="25">
        <v>109.23</v>
      </c>
      <c r="AE7" s="25">
        <v>108.04</v>
      </c>
      <c r="AF7" s="25">
        <v>107.49</v>
      </c>
      <c r="AG7" s="25">
        <v>107.15</v>
      </c>
      <c r="AH7" s="25">
        <v>107.26</v>
      </c>
      <c r="AI7" s="25">
        <v>0</v>
      </c>
      <c r="AJ7" s="25">
        <v>0</v>
      </c>
      <c r="AK7" s="25">
        <v>0</v>
      </c>
      <c r="AL7" s="25">
        <v>0</v>
      </c>
      <c r="AM7" s="25">
        <v>0</v>
      </c>
      <c r="AN7" s="25">
        <v>4.34</v>
      </c>
      <c r="AO7" s="25">
        <v>4.6900000000000004</v>
      </c>
      <c r="AP7" s="25">
        <v>4.72</v>
      </c>
      <c r="AQ7" s="25">
        <v>5.76</v>
      </c>
      <c r="AR7" s="25">
        <v>4.74</v>
      </c>
      <c r="AS7" s="25">
        <v>1.61</v>
      </c>
      <c r="AT7" s="25">
        <v>453.16</v>
      </c>
      <c r="AU7" s="25">
        <v>466.62</v>
      </c>
      <c r="AV7" s="25">
        <v>509.75</v>
      </c>
      <c r="AW7" s="25">
        <v>435.7</v>
      </c>
      <c r="AX7" s="25">
        <v>505.46</v>
      </c>
      <c r="AY7" s="25">
        <v>327.77</v>
      </c>
      <c r="AZ7" s="25">
        <v>338.02</v>
      </c>
      <c r="BA7" s="25">
        <v>345.94</v>
      </c>
      <c r="BB7" s="25">
        <v>329.7</v>
      </c>
      <c r="BC7" s="25">
        <v>319.99</v>
      </c>
      <c r="BD7" s="25">
        <v>239.69</v>
      </c>
      <c r="BE7" s="25">
        <v>336.63</v>
      </c>
      <c r="BF7" s="25">
        <v>302.92</v>
      </c>
      <c r="BG7" s="25">
        <v>269.51</v>
      </c>
      <c r="BH7" s="25">
        <v>242.62</v>
      </c>
      <c r="BI7" s="25">
        <v>221.87</v>
      </c>
      <c r="BJ7" s="25">
        <v>397.1</v>
      </c>
      <c r="BK7" s="25">
        <v>379.91</v>
      </c>
      <c r="BL7" s="25">
        <v>386.61</v>
      </c>
      <c r="BM7" s="25">
        <v>381.56</v>
      </c>
      <c r="BN7" s="25">
        <v>365.55</v>
      </c>
      <c r="BO7" s="25">
        <v>264.86</v>
      </c>
      <c r="BP7" s="25">
        <v>123.11</v>
      </c>
      <c r="BQ7" s="25">
        <v>112.4</v>
      </c>
      <c r="BR7" s="25">
        <v>126.86</v>
      </c>
      <c r="BS7" s="25">
        <v>112.46</v>
      </c>
      <c r="BT7" s="25">
        <v>114.63</v>
      </c>
      <c r="BU7" s="25">
        <v>95.79</v>
      </c>
      <c r="BV7" s="25">
        <v>98.3</v>
      </c>
      <c r="BW7" s="25">
        <v>93.82</v>
      </c>
      <c r="BX7" s="25">
        <v>95.04</v>
      </c>
      <c r="BY7" s="25">
        <v>95.42</v>
      </c>
      <c r="BZ7" s="25">
        <v>97.59</v>
      </c>
      <c r="CA7" s="25">
        <v>149.12</v>
      </c>
      <c r="CB7" s="25">
        <v>165.17</v>
      </c>
      <c r="CC7" s="25">
        <v>148.86000000000001</v>
      </c>
      <c r="CD7" s="25">
        <v>168.56</v>
      </c>
      <c r="CE7" s="25">
        <v>166.41</v>
      </c>
      <c r="CF7" s="25">
        <v>171.13</v>
      </c>
      <c r="CG7" s="25">
        <v>173.7</v>
      </c>
      <c r="CH7" s="25">
        <v>178.94</v>
      </c>
      <c r="CI7" s="25">
        <v>180.19</v>
      </c>
      <c r="CJ7" s="25">
        <v>184.25</v>
      </c>
      <c r="CK7" s="25">
        <v>181.66</v>
      </c>
      <c r="CL7" s="25">
        <v>70.040000000000006</v>
      </c>
      <c r="CM7" s="25">
        <v>70.83</v>
      </c>
      <c r="CN7" s="25">
        <v>74.75</v>
      </c>
      <c r="CO7" s="25">
        <v>78.28</v>
      </c>
      <c r="CP7" s="25">
        <v>78.05</v>
      </c>
      <c r="CQ7" s="25">
        <v>60.12</v>
      </c>
      <c r="CR7" s="25">
        <v>60.34</v>
      </c>
      <c r="CS7" s="25">
        <v>59.54</v>
      </c>
      <c r="CT7" s="25">
        <v>59.26</v>
      </c>
      <c r="CU7" s="25">
        <v>60.44</v>
      </c>
      <c r="CV7" s="25">
        <v>60.21</v>
      </c>
      <c r="CW7" s="25">
        <v>85.67</v>
      </c>
      <c r="CX7" s="25">
        <v>85.45</v>
      </c>
      <c r="CY7" s="25">
        <v>84.65</v>
      </c>
      <c r="CZ7" s="25">
        <v>81.150000000000006</v>
      </c>
      <c r="DA7" s="25">
        <v>81.72</v>
      </c>
      <c r="DB7" s="25">
        <v>84.24</v>
      </c>
      <c r="DC7" s="25">
        <v>84.19</v>
      </c>
      <c r="DD7" s="25">
        <v>83.93</v>
      </c>
      <c r="DE7" s="25">
        <v>83.84</v>
      </c>
      <c r="DF7" s="25">
        <v>83.39</v>
      </c>
      <c r="DG7" s="25">
        <v>89.21</v>
      </c>
      <c r="DH7" s="25">
        <v>54.58</v>
      </c>
      <c r="DI7" s="25">
        <v>56.04</v>
      </c>
      <c r="DJ7" s="25">
        <v>56.46</v>
      </c>
      <c r="DK7" s="25">
        <v>57.23</v>
      </c>
      <c r="DL7" s="25">
        <v>58.78</v>
      </c>
      <c r="DM7" s="25">
        <v>48.83</v>
      </c>
      <c r="DN7" s="25">
        <v>49.96</v>
      </c>
      <c r="DO7" s="25">
        <v>50.82</v>
      </c>
      <c r="DP7" s="25">
        <v>51.82</v>
      </c>
      <c r="DQ7" s="25">
        <v>52.53</v>
      </c>
      <c r="DR7" s="25">
        <v>52.41</v>
      </c>
      <c r="DS7" s="25">
        <v>0.44</v>
      </c>
      <c r="DT7" s="25">
        <v>3.8</v>
      </c>
      <c r="DU7" s="25">
        <v>1.97</v>
      </c>
      <c r="DV7" s="25">
        <v>4.04</v>
      </c>
      <c r="DW7" s="25">
        <v>1.7</v>
      </c>
      <c r="DX7" s="25">
        <v>18.18</v>
      </c>
      <c r="DY7" s="25">
        <v>19.32</v>
      </c>
      <c r="DZ7" s="25">
        <v>21.16</v>
      </c>
      <c r="EA7" s="25">
        <v>22.72</v>
      </c>
      <c r="EB7" s="25">
        <v>24.16</v>
      </c>
      <c r="EC7" s="25">
        <v>26.78</v>
      </c>
      <c r="ED7" s="25">
        <v>7.0000000000000007E-2</v>
      </c>
      <c r="EE7" s="25">
        <v>0.11</v>
      </c>
      <c r="EF7" s="25">
        <v>0.93</v>
      </c>
      <c r="EG7" s="25">
        <v>0.43</v>
      </c>
      <c r="EH7" s="25">
        <v>0.33</v>
      </c>
      <c r="EI7" s="25">
        <v>0.56999999999999995</v>
      </c>
      <c r="EJ7" s="25">
        <v>0.52</v>
      </c>
      <c r="EK7" s="25">
        <v>0.48</v>
      </c>
      <c r="EL7" s="25">
        <v>0.48</v>
      </c>
      <c r="EM7" s="25">
        <v>0.46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soumu07</cp:lastModifiedBy>
  <cp:lastPrinted>2026-01-22T05:05:40Z</cp:lastPrinted>
  <dcterms:created xsi:type="dcterms:W3CDTF">2025-12-12T09:25:33Z</dcterms:created>
  <dcterms:modified xsi:type="dcterms:W3CDTF">2026-01-23T05:19:11Z</dcterms:modified>
  <cp:category/>
</cp:coreProperties>
</file>